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hf221\Dropbox (Personal)\backup\PSE\USDINA pre- &amp; post-1962\"/>
    </mc:Choice>
  </mc:AlternateContent>
  <xr:revisionPtr revIDLastSave="0" documentId="13_ncr:1_{68FB0C05-4FD9-454F-9E01-8A04734E3D46}" xr6:coauthVersionLast="43" xr6:coauthVersionMax="43" xr10:uidLastSave="{00000000-0000-0000-0000-000000000000}"/>
  <bookViews>
    <workbookView xWindow="-28920" yWindow="-120" windowWidth="29040" windowHeight="16440" tabRatio="896" xr2:uid="{E70B58E5-6822-4C63-99BB-586D18C3F1CF}"/>
  </bookViews>
  <sheets>
    <sheet name="note" sheetId="42" r:id="rId1"/>
    <sheet name="TB2b" sheetId="3" state="hidden" r:id="rId2"/>
    <sheet name="TB2c" sheetId="4" state="hidden" r:id="rId3"/>
    <sheet name="TB2f" sheetId="7" state="hidden" r:id="rId4"/>
    <sheet name="TB2g" sheetId="8" state="hidden" r:id="rId5"/>
    <sheet name="TB2g(Details)" sheetId="9" state="hidden" r:id="rId6"/>
    <sheet name="TB5" sheetId="12" state="hidden" r:id="rId7"/>
    <sheet name="TB6" sheetId="13" state="hidden" r:id="rId8"/>
    <sheet name="TB7" sheetId="14" state="hidden" r:id="rId9"/>
    <sheet name="TB7b" sheetId="15" state="hidden" r:id="rId10"/>
    <sheet name="TB7c" sheetId="16" state="hidden" r:id="rId11"/>
    <sheet name="TB8" sheetId="17" state="hidden" r:id="rId12"/>
    <sheet name="TB9" sheetId="18" state="hidden" r:id="rId13"/>
    <sheet name="TB10" sheetId="19" state="hidden" r:id="rId14"/>
    <sheet name="TB11" sheetId="20" state="hidden" r:id="rId15"/>
    <sheet name="TB11b" sheetId="21" state="hidden" r:id="rId16"/>
    <sheet name="TB12" sheetId="22" state="hidden" r:id="rId17"/>
    <sheet name="TB13" sheetId="23" state="hidden" r:id="rId18"/>
    <sheet name="TB15" sheetId="24" state="hidden" r:id="rId19"/>
    <sheet name="Fiscal" sheetId="25" r:id="rId20"/>
    <sheet name="TD1" sheetId="26" r:id="rId21"/>
    <sheet name="TD2" sheetId="27" r:id="rId22"/>
    <sheet name="TD2b" sheetId="28" state="hidden" r:id="rId23"/>
    <sheet name="TD2c" sheetId="29" state="hidden" r:id="rId24"/>
    <sheet name="TD3" sheetId="30" r:id="rId25"/>
    <sheet name="PreTax" sheetId="41" r:id="rId26"/>
    <sheet name="TB1" sheetId="1" r:id="rId27"/>
    <sheet name="TB2" sheetId="2" r:id="rId28"/>
    <sheet name="TB3" sheetId="10" r:id="rId29"/>
    <sheet name="TD5" sheetId="32" state="hidden" r:id="rId30"/>
    <sheet name="TD6" sheetId="33" state="hidden" r:id="rId31"/>
    <sheet name="TD7" sheetId="34" state="hidden" r:id="rId32"/>
    <sheet name="TD8" sheetId="35" state="hidden" r:id="rId33"/>
    <sheet name="TD9" sheetId="36" state="hidden" r:id="rId34"/>
    <sheet name="TD10" sheetId="37" state="hidden" r:id="rId35"/>
    <sheet name="TD11" sheetId="38" state="hidden" r:id="rId36"/>
    <sheet name="TD12" sheetId="39" state="hidden" r:id="rId37"/>
    <sheet name="TD13" sheetId="40" state="hidden" r:id="rId38"/>
  </sheets>
  <externalReferences>
    <externalReference r:id="rId39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1" i="1" l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10" i="1"/>
  <c r="G63" i="40" l="1"/>
  <c r="F63" i="40"/>
  <c r="E63" i="40"/>
  <c r="D63" i="40"/>
  <c r="C63" i="40"/>
  <c r="B63" i="40"/>
  <c r="G62" i="40"/>
  <c r="F62" i="40"/>
  <c r="E62" i="40"/>
  <c r="D62" i="40"/>
  <c r="C62" i="40"/>
  <c r="B62" i="40"/>
  <c r="G61" i="40"/>
  <c r="F61" i="40"/>
  <c r="E61" i="40"/>
  <c r="D61" i="40"/>
  <c r="C61" i="40"/>
  <c r="B61" i="40"/>
  <c r="G60" i="40"/>
  <c r="F60" i="40"/>
  <c r="E60" i="40"/>
  <c r="D60" i="40"/>
  <c r="C60" i="40"/>
  <c r="B60" i="40"/>
  <c r="G59" i="40"/>
  <c r="F59" i="40"/>
  <c r="E59" i="40"/>
  <c r="D59" i="40"/>
  <c r="C59" i="40"/>
  <c r="B59" i="40"/>
  <c r="G58" i="40"/>
  <c r="F58" i="40"/>
  <c r="E58" i="40"/>
  <c r="D58" i="40"/>
  <c r="C58" i="40"/>
  <c r="B58" i="40"/>
  <c r="G57" i="40"/>
  <c r="F57" i="40"/>
  <c r="E57" i="40"/>
  <c r="D57" i="40"/>
  <c r="C57" i="40"/>
  <c r="B57" i="40"/>
  <c r="G56" i="40"/>
  <c r="F56" i="40"/>
  <c r="E56" i="40"/>
  <c r="D56" i="40"/>
  <c r="C56" i="40"/>
  <c r="B56" i="40"/>
  <c r="G55" i="40"/>
  <c r="F55" i="40"/>
  <c r="E55" i="40"/>
  <c r="D55" i="40"/>
  <c r="C55" i="40"/>
  <c r="B55" i="40"/>
  <c r="G54" i="40"/>
  <c r="F54" i="40"/>
  <c r="E54" i="40"/>
  <c r="D54" i="40"/>
  <c r="C54" i="40"/>
  <c r="B54" i="40"/>
  <c r="G53" i="40"/>
  <c r="F53" i="40"/>
  <c r="E53" i="40"/>
  <c r="D53" i="40"/>
  <c r="C53" i="40"/>
  <c r="B53" i="40"/>
  <c r="G52" i="40"/>
  <c r="F52" i="40"/>
  <c r="E52" i="40"/>
  <c r="D52" i="40"/>
  <c r="C52" i="40"/>
  <c r="B52" i="40"/>
  <c r="G51" i="40"/>
  <c r="F51" i="40"/>
  <c r="E51" i="40"/>
  <c r="D51" i="40"/>
  <c r="C51" i="40"/>
  <c r="B51" i="40"/>
  <c r="G50" i="40"/>
  <c r="F50" i="40"/>
  <c r="E50" i="40"/>
  <c r="D50" i="40"/>
  <c r="C50" i="40"/>
  <c r="B50" i="40"/>
  <c r="G49" i="40"/>
  <c r="F49" i="40"/>
  <c r="E49" i="40"/>
  <c r="D49" i="40"/>
  <c r="C49" i="40"/>
  <c r="B49" i="40"/>
  <c r="G48" i="40"/>
  <c r="F48" i="40"/>
  <c r="E48" i="40"/>
  <c r="D48" i="40"/>
  <c r="C48" i="40"/>
  <c r="B48" i="40"/>
  <c r="G47" i="40"/>
  <c r="F47" i="40"/>
  <c r="E47" i="40"/>
  <c r="D47" i="40"/>
  <c r="C47" i="40"/>
  <c r="B47" i="40"/>
  <c r="G46" i="40"/>
  <c r="F46" i="40"/>
  <c r="E46" i="40"/>
  <c r="D46" i="40"/>
  <c r="C46" i="40"/>
  <c r="B46" i="40"/>
  <c r="G45" i="40"/>
  <c r="F45" i="40"/>
  <c r="E45" i="40"/>
  <c r="D45" i="40"/>
  <c r="C45" i="40"/>
  <c r="B45" i="40"/>
  <c r="G44" i="40"/>
  <c r="F44" i="40"/>
  <c r="E44" i="40"/>
  <c r="D44" i="40"/>
  <c r="C44" i="40"/>
  <c r="B44" i="40"/>
  <c r="G43" i="40"/>
  <c r="F43" i="40"/>
  <c r="E43" i="40"/>
  <c r="D43" i="40"/>
  <c r="C43" i="40"/>
  <c r="B43" i="40"/>
  <c r="G42" i="40"/>
  <c r="F42" i="40"/>
  <c r="E42" i="40"/>
  <c r="D42" i="40"/>
  <c r="C42" i="40"/>
  <c r="B42" i="40"/>
  <c r="G41" i="40"/>
  <c r="F41" i="40"/>
  <c r="E41" i="40"/>
  <c r="D41" i="40"/>
  <c r="C41" i="40"/>
  <c r="B41" i="40"/>
  <c r="G40" i="40"/>
  <c r="F40" i="40"/>
  <c r="E40" i="40"/>
  <c r="D40" i="40"/>
  <c r="C40" i="40"/>
  <c r="B40" i="40"/>
  <c r="G39" i="40"/>
  <c r="F39" i="40"/>
  <c r="E39" i="40"/>
  <c r="D39" i="40"/>
  <c r="C39" i="40"/>
  <c r="B39" i="40"/>
  <c r="G38" i="40"/>
  <c r="F38" i="40"/>
  <c r="E38" i="40"/>
  <c r="D38" i="40"/>
  <c r="C38" i="40"/>
  <c r="B38" i="40"/>
  <c r="G37" i="40"/>
  <c r="F37" i="40"/>
  <c r="E37" i="40"/>
  <c r="D37" i="40"/>
  <c r="C37" i="40"/>
  <c r="B37" i="40"/>
  <c r="G36" i="40"/>
  <c r="F36" i="40"/>
  <c r="E36" i="40"/>
  <c r="D36" i="40"/>
  <c r="C36" i="40"/>
  <c r="B36" i="40"/>
  <c r="G35" i="40"/>
  <c r="F35" i="40"/>
  <c r="E35" i="40"/>
  <c r="D35" i="40"/>
  <c r="C35" i="40"/>
  <c r="B35" i="40"/>
  <c r="G34" i="40"/>
  <c r="F34" i="40"/>
  <c r="E34" i="40"/>
  <c r="D34" i="40"/>
  <c r="C34" i="40"/>
  <c r="B34" i="40"/>
  <c r="G33" i="40"/>
  <c r="F33" i="40"/>
  <c r="E33" i="40"/>
  <c r="D33" i="40"/>
  <c r="C33" i="40"/>
  <c r="B33" i="40"/>
  <c r="G32" i="40"/>
  <c r="F32" i="40"/>
  <c r="E32" i="40"/>
  <c r="D32" i="40"/>
  <c r="C32" i="40"/>
  <c r="B32" i="40"/>
  <c r="G31" i="40"/>
  <c r="F31" i="40"/>
  <c r="E31" i="40"/>
  <c r="D31" i="40"/>
  <c r="C31" i="40"/>
  <c r="B31" i="40"/>
  <c r="G30" i="40"/>
  <c r="F30" i="40"/>
  <c r="E30" i="40"/>
  <c r="D30" i="40"/>
  <c r="C30" i="40"/>
  <c r="B30" i="40"/>
  <c r="G29" i="40"/>
  <c r="F29" i="40"/>
  <c r="E29" i="40"/>
  <c r="D29" i="40"/>
  <c r="C29" i="40"/>
  <c r="B29" i="40"/>
  <c r="G28" i="40"/>
  <c r="F28" i="40"/>
  <c r="E28" i="40"/>
  <c r="D28" i="40"/>
  <c r="C28" i="40"/>
  <c r="B28" i="40"/>
  <c r="G27" i="40"/>
  <c r="F27" i="40"/>
  <c r="E27" i="40"/>
  <c r="D27" i="40"/>
  <c r="C27" i="40"/>
  <c r="B27" i="40"/>
  <c r="G26" i="40"/>
  <c r="F26" i="40"/>
  <c r="E26" i="40"/>
  <c r="D26" i="40"/>
  <c r="C26" i="40"/>
  <c r="B26" i="40"/>
  <c r="G25" i="40"/>
  <c r="F25" i="40"/>
  <c r="E25" i="40"/>
  <c r="D25" i="40"/>
  <c r="C25" i="40"/>
  <c r="B25" i="40"/>
  <c r="G24" i="40"/>
  <c r="F24" i="40"/>
  <c r="E24" i="40"/>
  <c r="D24" i="40"/>
  <c r="C24" i="40"/>
  <c r="B24" i="40"/>
  <c r="G23" i="40"/>
  <c r="F23" i="40"/>
  <c r="E23" i="40"/>
  <c r="D23" i="40"/>
  <c r="C23" i="40"/>
  <c r="B23" i="40"/>
  <c r="G22" i="40"/>
  <c r="F22" i="40"/>
  <c r="E22" i="40"/>
  <c r="D22" i="40"/>
  <c r="C22" i="40"/>
  <c r="B22" i="40"/>
  <c r="G21" i="40"/>
  <c r="F21" i="40"/>
  <c r="E21" i="40"/>
  <c r="D21" i="40"/>
  <c r="C21" i="40"/>
  <c r="B21" i="40"/>
  <c r="G20" i="40"/>
  <c r="F20" i="40"/>
  <c r="E20" i="40"/>
  <c r="D20" i="40"/>
  <c r="C20" i="40"/>
  <c r="B20" i="40"/>
  <c r="G19" i="40"/>
  <c r="F19" i="40"/>
  <c r="E19" i="40"/>
  <c r="D19" i="40"/>
  <c r="C19" i="40"/>
  <c r="B19" i="40"/>
  <c r="G18" i="40"/>
  <c r="F18" i="40"/>
  <c r="E18" i="40"/>
  <c r="D18" i="40"/>
  <c r="C18" i="40"/>
  <c r="B18" i="40"/>
  <c r="G17" i="40"/>
  <c r="F17" i="40"/>
  <c r="E17" i="40"/>
  <c r="D17" i="40"/>
  <c r="C17" i="40"/>
  <c r="B17" i="40"/>
  <c r="G16" i="40"/>
  <c r="F16" i="40"/>
  <c r="E16" i="40"/>
  <c r="D16" i="40"/>
  <c r="C16" i="40"/>
  <c r="B16" i="40"/>
  <c r="G15" i="40"/>
  <c r="F15" i="40"/>
  <c r="E15" i="40"/>
  <c r="D15" i="40"/>
  <c r="C15" i="40"/>
  <c r="B15" i="40"/>
  <c r="G14" i="40"/>
  <c r="F14" i="40"/>
  <c r="E14" i="40"/>
  <c r="D14" i="40"/>
  <c r="C14" i="40"/>
  <c r="B14" i="40"/>
  <c r="G13" i="40"/>
  <c r="F13" i="40"/>
  <c r="E13" i="40"/>
  <c r="D13" i="40"/>
  <c r="C13" i="40"/>
  <c r="B13" i="40"/>
  <c r="G12" i="40"/>
  <c r="F12" i="40"/>
  <c r="E12" i="40"/>
  <c r="D12" i="40"/>
  <c r="C12" i="40"/>
  <c r="B12" i="40"/>
  <c r="G11" i="40"/>
  <c r="F11" i="40"/>
  <c r="E11" i="40"/>
  <c r="D11" i="40"/>
  <c r="C11" i="40"/>
  <c r="B11" i="40"/>
  <c r="G110" i="39"/>
  <c r="F110" i="39"/>
  <c r="E110" i="39"/>
  <c r="D110" i="39"/>
  <c r="C110" i="39"/>
  <c r="B110" i="39"/>
  <c r="G109" i="39"/>
  <c r="F109" i="39"/>
  <c r="E109" i="39"/>
  <c r="D109" i="39"/>
  <c r="C109" i="39"/>
  <c r="B109" i="39"/>
  <c r="G108" i="39"/>
  <c r="F108" i="39"/>
  <c r="E108" i="39"/>
  <c r="D108" i="39"/>
  <c r="C108" i="39"/>
  <c r="B108" i="39"/>
  <c r="H108" i="39" s="1"/>
  <c r="G107" i="39"/>
  <c r="F107" i="39"/>
  <c r="E107" i="39"/>
  <c r="D107" i="39"/>
  <c r="C107" i="39"/>
  <c r="B107" i="39"/>
  <c r="G106" i="39"/>
  <c r="F106" i="39"/>
  <c r="E106" i="39"/>
  <c r="D106" i="39"/>
  <c r="C106" i="39"/>
  <c r="B106" i="39"/>
  <c r="G105" i="39"/>
  <c r="F105" i="39"/>
  <c r="E105" i="39"/>
  <c r="D105" i="39"/>
  <c r="C105" i="39"/>
  <c r="B105" i="39"/>
  <c r="G104" i="39"/>
  <c r="F104" i="39"/>
  <c r="E104" i="39"/>
  <c r="D104" i="39"/>
  <c r="C104" i="39"/>
  <c r="B104" i="39"/>
  <c r="H104" i="39" s="1"/>
  <c r="G103" i="39"/>
  <c r="F103" i="39"/>
  <c r="E103" i="39"/>
  <c r="D103" i="39"/>
  <c r="C103" i="39"/>
  <c r="B103" i="39"/>
  <c r="G102" i="39"/>
  <c r="F102" i="39"/>
  <c r="E102" i="39"/>
  <c r="D102" i="39"/>
  <c r="C102" i="39"/>
  <c r="B102" i="39"/>
  <c r="G101" i="39"/>
  <c r="F101" i="39"/>
  <c r="E101" i="39"/>
  <c r="D101" i="39"/>
  <c r="C101" i="39"/>
  <c r="B101" i="39"/>
  <c r="G100" i="39"/>
  <c r="F100" i="39"/>
  <c r="E100" i="39"/>
  <c r="D100" i="39"/>
  <c r="C100" i="39"/>
  <c r="B100" i="39"/>
  <c r="H100" i="39" s="1"/>
  <c r="G99" i="39"/>
  <c r="F99" i="39"/>
  <c r="E99" i="39"/>
  <c r="D99" i="39"/>
  <c r="C99" i="39"/>
  <c r="B99" i="39"/>
  <c r="G98" i="39"/>
  <c r="F98" i="39"/>
  <c r="E98" i="39"/>
  <c r="D98" i="39"/>
  <c r="C98" i="39"/>
  <c r="B98" i="39"/>
  <c r="G97" i="39"/>
  <c r="F97" i="39"/>
  <c r="E97" i="39"/>
  <c r="D97" i="39"/>
  <c r="C97" i="39"/>
  <c r="B97" i="39"/>
  <c r="G96" i="39"/>
  <c r="F96" i="39"/>
  <c r="E96" i="39"/>
  <c r="D96" i="39"/>
  <c r="C96" i="39"/>
  <c r="B96" i="39"/>
  <c r="H96" i="39" s="1"/>
  <c r="G95" i="39"/>
  <c r="F95" i="39"/>
  <c r="E95" i="39"/>
  <c r="D95" i="39"/>
  <c r="C95" i="39"/>
  <c r="B95" i="39"/>
  <c r="G94" i="39"/>
  <c r="F94" i="39"/>
  <c r="E94" i="39"/>
  <c r="D94" i="39"/>
  <c r="C94" i="39"/>
  <c r="B94" i="39"/>
  <c r="G93" i="39"/>
  <c r="F93" i="39"/>
  <c r="E93" i="39"/>
  <c r="D93" i="39"/>
  <c r="C93" i="39"/>
  <c r="B93" i="39"/>
  <c r="G92" i="39"/>
  <c r="F92" i="39"/>
  <c r="E92" i="39"/>
  <c r="D92" i="39"/>
  <c r="C92" i="39"/>
  <c r="B92" i="39"/>
  <c r="H92" i="39" s="1"/>
  <c r="G91" i="39"/>
  <c r="F91" i="39"/>
  <c r="E91" i="39"/>
  <c r="D91" i="39"/>
  <c r="C91" i="39"/>
  <c r="B91" i="39"/>
  <c r="G90" i="39"/>
  <c r="F90" i="39"/>
  <c r="E90" i="39"/>
  <c r="D90" i="39"/>
  <c r="C90" i="39"/>
  <c r="B90" i="39"/>
  <c r="G89" i="39"/>
  <c r="F89" i="39"/>
  <c r="E89" i="39"/>
  <c r="D89" i="39"/>
  <c r="C89" i="39"/>
  <c r="B89" i="39"/>
  <c r="G88" i="39"/>
  <c r="F88" i="39"/>
  <c r="E88" i="39"/>
  <c r="D88" i="39"/>
  <c r="C88" i="39"/>
  <c r="B88" i="39"/>
  <c r="H88" i="39" s="1"/>
  <c r="G87" i="39"/>
  <c r="F87" i="39"/>
  <c r="E87" i="39"/>
  <c r="D87" i="39"/>
  <c r="C87" i="39"/>
  <c r="B87" i="39"/>
  <c r="G86" i="39"/>
  <c r="F86" i="39"/>
  <c r="E86" i="39"/>
  <c r="D86" i="39"/>
  <c r="C86" i="39"/>
  <c r="B86" i="39"/>
  <c r="G85" i="39"/>
  <c r="F85" i="39"/>
  <c r="E85" i="39"/>
  <c r="D85" i="39"/>
  <c r="C85" i="39"/>
  <c r="B85" i="39"/>
  <c r="G84" i="39"/>
  <c r="F84" i="39"/>
  <c r="E84" i="39"/>
  <c r="D84" i="39"/>
  <c r="C84" i="39"/>
  <c r="B84" i="39"/>
  <c r="H84" i="39" s="1"/>
  <c r="G83" i="39"/>
  <c r="F83" i="39"/>
  <c r="E83" i="39"/>
  <c r="D83" i="39"/>
  <c r="C83" i="39"/>
  <c r="B83" i="39"/>
  <c r="G82" i="39"/>
  <c r="F82" i="39"/>
  <c r="E82" i="39"/>
  <c r="D82" i="39"/>
  <c r="C82" i="39"/>
  <c r="B82" i="39"/>
  <c r="G81" i="39"/>
  <c r="F81" i="39"/>
  <c r="E81" i="39"/>
  <c r="D81" i="39"/>
  <c r="C81" i="39"/>
  <c r="B81" i="39"/>
  <c r="G80" i="39"/>
  <c r="F80" i="39"/>
  <c r="E80" i="39"/>
  <c r="D80" i="39"/>
  <c r="C80" i="39"/>
  <c r="B80" i="39"/>
  <c r="H80" i="39" s="1"/>
  <c r="G79" i="39"/>
  <c r="F79" i="39"/>
  <c r="E79" i="39"/>
  <c r="D79" i="39"/>
  <c r="C79" i="39"/>
  <c r="B79" i="39"/>
  <c r="I78" i="39"/>
  <c r="G78" i="39"/>
  <c r="F78" i="39"/>
  <c r="E78" i="39"/>
  <c r="D78" i="39"/>
  <c r="C78" i="39"/>
  <c r="B78" i="39"/>
  <c r="G77" i="39"/>
  <c r="M77" i="39" s="1"/>
  <c r="F77" i="39"/>
  <c r="E77" i="39"/>
  <c r="D77" i="39"/>
  <c r="C77" i="39"/>
  <c r="B77" i="39"/>
  <c r="G76" i="39"/>
  <c r="F76" i="39"/>
  <c r="E76" i="39"/>
  <c r="D76" i="39"/>
  <c r="C76" i="39"/>
  <c r="B76" i="39"/>
  <c r="G75" i="39"/>
  <c r="F75" i="39"/>
  <c r="E75" i="39"/>
  <c r="D75" i="39"/>
  <c r="C75" i="39"/>
  <c r="B75" i="39"/>
  <c r="G74" i="39"/>
  <c r="F74" i="39"/>
  <c r="E74" i="39"/>
  <c r="D74" i="39"/>
  <c r="C74" i="39"/>
  <c r="B74" i="39"/>
  <c r="G73" i="39"/>
  <c r="F73" i="39"/>
  <c r="E73" i="39"/>
  <c r="D73" i="39"/>
  <c r="C73" i="39"/>
  <c r="B73" i="39"/>
  <c r="G72" i="39"/>
  <c r="F72" i="39"/>
  <c r="E72" i="39"/>
  <c r="D72" i="39"/>
  <c r="C72" i="39"/>
  <c r="B72" i="39"/>
  <c r="G71" i="39"/>
  <c r="F71" i="39"/>
  <c r="E71" i="39"/>
  <c r="D71" i="39"/>
  <c r="C71" i="39"/>
  <c r="B71" i="39"/>
  <c r="G70" i="39"/>
  <c r="F70" i="39"/>
  <c r="E70" i="39"/>
  <c r="D70" i="39"/>
  <c r="C70" i="39"/>
  <c r="B70" i="39"/>
  <c r="G69" i="39"/>
  <c r="F69" i="39"/>
  <c r="E69" i="39"/>
  <c r="D69" i="39"/>
  <c r="C69" i="39"/>
  <c r="B69" i="39"/>
  <c r="G68" i="39"/>
  <c r="F68" i="39"/>
  <c r="E68" i="39"/>
  <c r="D68" i="39"/>
  <c r="C68" i="39"/>
  <c r="B68" i="39"/>
  <c r="G67" i="39"/>
  <c r="F67" i="39"/>
  <c r="E67" i="39"/>
  <c r="D67" i="39"/>
  <c r="C67" i="39"/>
  <c r="B67" i="39"/>
  <c r="G66" i="39"/>
  <c r="F66" i="39"/>
  <c r="E66" i="39"/>
  <c r="D66" i="39"/>
  <c r="C66" i="39"/>
  <c r="B66" i="39"/>
  <c r="G65" i="39"/>
  <c r="F65" i="39"/>
  <c r="E65" i="39"/>
  <c r="D65" i="39"/>
  <c r="C65" i="39"/>
  <c r="B65" i="39"/>
  <c r="G64" i="39"/>
  <c r="F64" i="39"/>
  <c r="E64" i="39"/>
  <c r="D64" i="39"/>
  <c r="C64" i="39"/>
  <c r="B64" i="39"/>
  <c r="G63" i="39"/>
  <c r="F63" i="39"/>
  <c r="E63" i="39"/>
  <c r="D63" i="39"/>
  <c r="C63" i="39"/>
  <c r="B63" i="39"/>
  <c r="G62" i="39"/>
  <c r="F62" i="39"/>
  <c r="E62" i="39"/>
  <c r="D62" i="39"/>
  <c r="C62" i="39"/>
  <c r="B62" i="39"/>
  <c r="G61" i="39"/>
  <c r="F61" i="39"/>
  <c r="E61" i="39"/>
  <c r="D61" i="39"/>
  <c r="C61" i="39"/>
  <c r="B61" i="39"/>
  <c r="G60" i="39"/>
  <c r="F60" i="39"/>
  <c r="E60" i="39"/>
  <c r="D60" i="39"/>
  <c r="C60" i="39"/>
  <c r="B60" i="39"/>
  <c r="G59" i="39"/>
  <c r="F59" i="39"/>
  <c r="E59" i="39"/>
  <c r="D59" i="39"/>
  <c r="C59" i="39"/>
  <c r="B59" i="39"/>
  <c r="G58" i="39"/>
  <c r="F58" i="39"/>
  <c r="E58" i="39"/>
  <c r="D58" i="39"/>
  <c r="C58" i="39"/>
  <c r="B58" i="39"/>
  <c r="G57" i="39"/>
  <c r="G56" i="39"/>
  <c r="G55" i="39"/>
  <c r="G54" i="39"/>
  <c r="G53" i="39"/>
  <c r="G52" i="39"/>
  <c r="G51" i="39"/>
  <c r="G50" i="39"/>
  <c r="G49" i="39"/>
  <c r="G48" i="39"/>
  <c r="G47" i="39"/>
  <c r="G46" i="39"/>
  <c r="G45" i="39"/>
  <c r="G44" i="39"/>
  <c r="G43" i="39"/>
  <c r="G42" i="39"/>
  <c r="G41" i="39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6" i="39"/>
  <c r="G25" i="39"/>
  <c r="G24" i="39"/>
  <c r="G23" i="39"/>
  <c r="G22" i="39"/>
  <c r="G21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110" i="38"/>
  <c r="F110" i="38"/>
  <c r="E110" i="38"/>
  <c r="D110" i="38"/>
  <c r="C110" i="38"/>
  <c r="B110" i="38"/>
  <c r="G109" i="38"/>
  <c r="F109" i="38"/>
  <c r="E109" i="38"/>
  <c r="D109" i="38"/>
  <c r="C109" i="38"/>
  <c r="B109" i="38"/>
  <c r="G108" i="38"/>
  <c r="F108" i="38"/>
  <c r="E108" i="38"/>
  <c r="D108" i="38"/>
  <c r="C108" i="38"/>
  <c r="B108" i="38"/>
  <c r="G107" i="38"/>
  <c r="F107" i="38"/>
  <c r="E107" i="38"/>
  <c r="D107" i="38"/>
  <c r="C107" i="38"/>
  <c r="B107" i="38"/>
  <c r="G106" i="38"/>
  <c r="F106" i="38"/>
  <c r="E106" i="38"/>
  <c r="D106" i="38"/>
  <c r="C106" i="38"/>
  <c r="B106" i="38"/>
  <c r="G105" i="38"/>
  <c r="F105" i="38"/>
  <c r="E105" i="38"/>
  <c r="D105" i="38"/>
  <c r="C105" i="38"/>
  <c r="B105" i="38"/>
  <c r="G104" i="38"/>
  <c r="F104" i="38"/>
  <c r="E104" i="38"/>
  <c r="D104" i="38"/>
  <c r="C104" i="38"/>
  <c r="B104" i="38"/>
  <c r="G103" i="38"/>
  <c r="F103" i="38"/>
  <c r="E103" i="38"/>
  <c r="D103" i="38"/>
  <c r="C103" i="38"/>
  <c r="B103" i="38"/>
  <c r="G102" i="38"/>
  <c r="F102" i="38"/>
  <c r="E102" i="38"/>
  <c r="D102" i="38"/>
  <c r="C102" i="38"/>
  <c r="B102" i="38"/>
  <c r="G101" i="38"/>
  <c r="F101" i="38"/>
  <c r="E101" i="38"/>
  <c r="D101" i="38"/>
  <c r="C101" i="38"/>
  <c r="B101" i="38"/>
  <c r="G100" i="38"/>
  <c r="F100" i="38"/>
  <c r="E100" i="38"/>
  <c r="D100" i="38"/>
  <c r="C100" i="38"/>
  <c r="B100" i="38"/>
  <c r="G99" i="38"/>
  <c r="F99" i="38"/>
  <c r="E99" i="38"/>
  <c r="D99" i="38"/>
  <c r="C99" i="38"/>
  <c r="B99" i="38"/>
  <c r="G98" i="38"/>
  <c r="F98" i="38"/>
  <c r="E98" i="38"/>
  <c r="D98" i="38"/>
  <c r="C98" i="38"/>
  <c r="B98" i="38"/>
  <c r="G97" i="38"/>
  <c r="F97" i="38"/>
  <c r="E97" i="38"/>
  <c r="D97" i="38"/>
  <c r="C97" i="38"/>
  <c r="B97" i="38"/>
  <c r="G96" i="38"/>
  <c r="F96" i="38"/>
  <c r="E96" i="38"/>
  <c r="D96" i="38"/>
  <c r="C96" i="38"/>
  <c r="B96" i="38"/>
  <c r="G95" i="38"/>
  <c r="F95" i="38"/>
  <c r="E95" i="38"/>
  <c r="D95" i="38"/>
  <c r="C95" i="38"/>
  <c r="B95" i="38"/>
  <c r="G94" i="38"/>
  <c r="F94" i="38"/>
  <c r="E94" i="38"/>
  <c r="D94" i="38"/>
  <c r="C94" i="38"/>
  <c r="B94" i="38"/>
  <c r="G93" i="38"/>
  <c r="F93" i="38"/>
  <c r="E93" i="38"/>
  <c r="D93" i="38"/>
  <c r="C93" i="38"/>
  <c r="B93" i="38"/>
  <c r="G92" i="38"/>
  <c r="F92" i="38"/>
  <c r="E92" i="38"/>
  <c r="D92" i="38"/>
  <c r="C92" i="38"/>
  <c r="B92" i="38"/>
  <c r="G91" i="38"/>
  <c r="F91" i="38"/>
  <c r="E91" i="38"/>
  <c r="D91" i="38"/>
  <c r="C91" i="38"/>
  <c r="B91" i="38"/>
  <c r="G90" i="38"/>
  <c r="F90" i="38"/>
  <c r="E90" i="38"/>
  <c r="D90" i="38"/>
  <c r="C90" i="38"/>
  <c r="B90" i="38"/>
  <c r="G89" i="38"/>
  <c r="F89" i="38"/>
  <c r="E89" i="38"/>
  <c r="D89" i="38"/>
  <c r="C89" i="38"/>
  <c r="B89" i="38"/>
  <c r="G88" i="38"/>
  <c r="F88" i="38"/>
  <c r="E88" i="38"/>
  <c r="D88" i="38"/>
  <c r="C88" i="38"/>
  <c r="B88" i="38"/>
  <c r="G87" i="38"/>
  <c r="F87" i="38"/>
  <c r="E87" i="38"/>
  <c r="D87" i="38"/>
  <c r="C87" i="38"/>
  <c r="B87" i="38"/>
  <c r="G86" i="38"/>
  <c r="F86" i="38"/>
  <c r="E86" i="38"/>
  <c r="D86" i="38"/>
  <c r="C86" i="38"/>
  <c r="B86" i="38"/>
  <c r="G85" i="38"/>
  <c r="F85" i="38"/>
  <c r="E85" i="38"/>
  <c r="D85" i="38"/>
  <c r="C85" i="38"/>
  <c r="B85" i="38"/>
  <c r="G84" i="38"/>
  <c r="F84" i="38"/>
  <c r="E84" i="38"/>
  <c r="D84" i="38"/>
  <c r="C84" i="38"/>
  <c r="B84" i="38"/>
  <c r="G83" i="38"/>
  <c r="F83" i="38"/>
  <c r="E83" i="38"/>
  <c r="D83" i="38"/>
  <c r="C83" i="38"/>
  <c r="B83" i="38"/>
  <c r="G82" i="38"/>
  <c r="F82" i="38"/>
  <c r="E82" i="38"/>
  <c r="D82" i="38"/>
  <c r="C82" i="38"/>
  <c r="B82" i="38"/>
  <c r="G81" i="38"/>
  <c r="F81" i="38"/>
  <c r="E81" i="38"/>
  <c r="D81" i="38"/>
  <c r="C81" i="38"/>
  <c r="B81" i="38"/>
  <c r="G80" i="38"/>
  <c r="F80" i="38"/>
  <c r="E80" i="38"/>
  <c r="D80" i="38"/>
  <c r="C80" i="38"/>
  <c r="B80" i="38"/>
  <c r="G79" i="38"/>
  <c r="F79" i="38"/>
  <c r="E79" i="38"/>
  <c r="D79" i="38"/>
  <c r="C79" i="38"/>
  <c r="B79" i="38"/>
  <c r="G78" i="38"/>
  <c r="F78" i="38"/>
  <c r="E78" i="38"/>
  <c r="D78" i="38"/>
  <c r="C78" i="38"/>
  <c r="B78" i="38"/>
  <c r="G77" i="38"/>
  <c r="F77" i="38"/>
  <c r="E77" i="38"/>
  <c r="D77" i="38"/>
  <c r="C77" i="38"/>
  <c r="B77" i="38"/>
  <c r="G76" i="38"/>
  <c r="F76" i="38"/>
  <c r="E76" i="38"/>
  <c r="D76" i="38"/>
  <c r="C76" i="38"/>
  <c r="B76" i="38"/>
  <c r="G75" i="38"/>
  <c r="F75" i="38"/>
  <c r="E75" i="38"/>
  <c r="D75" i="38"/>
  <c r="C75" i="38"/>
  <c r="B75" i="38"/>
  <c r="G74" i="38"/>
  <c r="F74" i="38"/>
  <c r="E74" i="38"/>
  <c r="D74" i="38"/>
  <c r="C74" i="38"/>
  <c r="B74" i="38"/>
  <c r="G73" i="38"/>
  <c r="F73" i="38"/>
  <c r="E73" i="38"/>
  <c r="D73" i="38"/>
  <c r="C73" i="38"/>
  <c r="B73" i="38"/>
  <c r="G72" i="38"/>
  <c r="F72" i="38"/>
  <c r="E72" i="38"/>
  <c r="D72" i="38"/>
  <c r="C72" i="38"/>
  <c r="B72" i="38"/>
  <c r="G71" i="38"/>
  <c r="F71" i="38"/>
  <c r="E71" i="38"/>
  <c r="D71" i="38"/>
  <c r="C71" i="38"/>
  <c r="B71" i="38"/>
  <c r="G70" i="38"/>
  <c r="F70" i="38"/>
  <c r="E70" i="38"/>
  <c r="D70" i="38"/>
  <c r="C70" i="38"/>
  <c r="B70" i="38"/>
  <c r="G69" i="38"/>
  <c r="F69" i="38"/>
  <c r="E69" i="38"/>
  <c r="D69" i="38"/>
  <c r="C69" i="38"/>
  <c r="B69" i="38"/>
  <c r="G68" i="38"/>
  <c r="F68" i="38"/>
  <c r="E68" i="38"/>
  <c r="D68" i="38"/>
  <c r="C68" i="38"/>
  <c r="B68" i="38"/>
  <c r="G67" i="38"/>
  <c r="F67" i="38"/>
  <c r="E67" i="38"/>
  <c r="D67" i="38"/>
  <c r="C67" i="38"/>
  <c r="B67" i="38"/>
  <c r="G66" i="38"/>
  <c r="F66" i="38"/>
  <c r="E66" i="38"/>
  <c r="D66" i="38"/>
  <c r="C66" i="38"/>
  <c r="B66" i="38"/>
  <c r="G65" i="38"/>
  <c r="F65" i="38"/>
  <c r="E65" i="38"/>
  <c r="D65" i="38"/>
  <c r="C65" i="38"/>
  <c r="B65" i="38"/>
  <c r="G64" i="38"/>
  <c r="F64" i="38"/>
  <c r="E64" i="38"/>
  <c r="D64" i="38"/>
  <c r="C64" i="38"/>
  <c r="B64" i="38"/>
  <c r="G63" i="38"/>
  <c r="F63" i="38"/>
  <c r="E63" i="38"/>
  <c r="D63" i="38"/>
  <c r="C63" i="38"/>
  <c r="B63" i="38"/>
  <c r="G62" i="38"/>
  <c r="F62" i="38"/>
  <c r="E62" i="38"/>
  <c r="D62" i="38"/>
  <c r="C62" i="38"/>
  <c r="B62" i="38"/>
  <c r="G61" i="38"/>
  <c r="F61" i="38"/>
  <c r="E61" i="38"/>
  <c r="D61" i="38"/>
  <c r="C61" i="38"/>
  <c r="B61" i="38"/>
  <c r="G60" i="38"/>
  <c r="F60" i="38"/>
  <c r="E60" i="38"/>
  <c r="D60" i="38"/>
  <c r="C60" i="38"/>
  <c r="B60" i="38"/>
  <c r="G59" i="38"/>
  <c r="F59" i="38"/>
  <c r="E59" i="38"/>
  <c r="D59" i="38"/>
  <c r="C59" i="38"/>
  <c r="B59" i="38"/>
  <c r="G58" i="38"/>
  <c r="F58" i="38"/>
  <c r="E58" i="38"/>
  <c r="D58" i="38"/>
  <c r="C58" i="38"/>
  <c r="B58" i="38"/>
  <c r="G57" i="38"/>
  <c r="G56" i="38"/>
  <c r="G55" i="38"/>
  <c r="G54" i="38"/>
  <c r="G53" i="38"/>
  <c r="G52" i="38"/>
  <c r="G51" i="38"/>
  <c r="G50" i="38"/>
  <c r="G49" i="38"/>
  <c r="G48" i="38"/>
  <c r="G47" i="38"/>
  <c r="G46" i="38"/>
  <c r="G45" i="38"/>
  <c r="G44" i="38"/>
  <c r="G43" i="38"/>
  <c r="G42" i="38"/>
  <c r="G41" i="38"/>
  <c r="G40" i="38"/>
  <c r="G39" i="38"/>
  <c r="G38" i="38"/>
  <c r="G37" i="38"/>
  <c r="G36" i="38"/>
  <c r="G35" i="38"/>
  <c r="G34" i="38"/>
  <c r="G33" i="38"/>
  <c r="G32" i="38"/>
  <c r="G31" i="38"/>
  <c r="G30" i="38"/>
  <c r="G29" i="38"/>
  <c r="G28" i="38"/>
  <c r="G27" i="38"/>
  <c r="G26" i="38"/>
  <c r="G25" i="38"/>
  <c r="G24" i="38"/>
  <c r="G23" i="38"/>
  <c r="G22" i="38"/>
  <c r="G21" i="38"/>
  <c r="G20" i="38"/>
  <c r="G19" i="38"/>
  <c r="G18" i="38"/>
  <c r="G17" i="38"/>
  <c r="M17" i="38" s="1"/>
  <c r="G16" i="38"/>
  <c r="G15" i="38"/>
  <c r="G14" i="38"/>
  <c r="G13" i="38"/>
  <c r="G12" i="38"/>
  <c r="G11" i="38"/>
  <c r="G10" i="38"/>
  <c r="G9" i="38"/>
  <c r="G110" i="37"/>
  <c r="F110" i="37"/>
  <c r="E110" i="37"/>
  <c r="D110" i="37"/>
  <c r="C110" i="37"/>
  <c r="B110" i="37"/>
  <c r="G109" i="37"/>
  <c r="F109" i="37"/>
  <c r="E109" i="37"/>
  <c r="D109" i="37"/>
  <c r="C109" i="37"/>
  <c r="B109" i="37"/>
  <c r="G108" i="37"/>
  <c r="F108" i="37"/>
  <c r="E108" i="37"/>
  <c r="D108" i="37"/>
  <c r="C108" i="37"/>
  <c r="B108" i="37"/>
  <c r="G107" i="37"/>
  <c r="F107" i="37"/>
  <c r="E107" i="37"/>
  <c r="D107" i="37"/>
  <c r="C107" i="37"/>
  <c r="B107" i="37"/>
  <c r="G106" i="37"/>
  <c r="F106" i="37"/>
  <c r="E106" i="37"/>
  <c r="D106" i="37"/>
  <c r="C106" i="37"/>
  <c r="B106" i="37"/>
  <c r="G105" i="37"/>
  <c r="F105" i="37"/>
  <c r="E105" i="37"/>
  <c r="D105" i="37"/>
  <c r="C105" i="37"/>
  <c r="B105" i="37"/>
  <c r="G104" i="37"/>
  <c r="F104" i="37"/>
  <c r="E104" i="37"/>
  <c r="D104" i="37"/>
  <c r="C104" i="37"/>
  <c r="B104" i="37"/>
  <c r="G103" i="37"/>
  <c r="F103" i="37"/>
  <c r="E103" i="37"/>
  <c r="D103" i="37"/>
  <c r="C103" i="37"/>
  <c r="B103" i="37"/>
  <c r="G102" i="37"/>
  <c r="F102" i="37"/>
  <c r="E102" i="37"/>
  <c r="D102" i="37"/>
  <c r="C102" i="37"/>
  <c r="B102" i="37"/>
  <c r="G101" i="37"/>
  <c r="F101" i="37"/>
  <c r="E101" i="37"/>
  <c r="D101" i="37"/>
  <c r="C101" i="37"/>
  <c r="B101" i="37"/>
  <c r="G100" i="37"/>
  <c r="F100" i="37"/>
  <c r="E100" i="37"/>
  <c r="D100" i="37"/>
  <c r="C100" i="37"/>
  <c r="B100" i="37"/>
  <c r="G99" i="37"/>
  <c r="F99" i="37"/>
  <c r="E99" i="37"/>
  <c r="D99" i="37"/>
  <c r="C99" i="37"/>
  <c r="B99" i="37"/>
  <c r="G98" i="37"/>
  <c r="F98" i="37"/>
  <c r="E98" i="37"/>
  <c r="D98" i="37"/>
  <c r="C98" i="37"/>
  <c r="B98" i="37"/>
  <c r="G97" i="37"/>
  <c r="F97" i="37"/>
  <c r="E97" i="37"/>
  <c r="D97" i="37"/>
  <c r="C97" i="37"/>
  <c r="B97" i="37"/>
  <c r="G96" i="37"/>
  <c r="F96" i="37"/>
  <c r="E96" i="37"/>
  <c r="D96" i="37"/>
  <c r="C96" i="37"/>
  <c r="B96" i="37"/>
  <c r="G95" i="37"/>
  <c r="F95" i="37"/>
  <c r="E95" i="37"/>
  <c r="D95" i="37"/>
  <c r="C95" i="37"/>
  <c r="B95" i="37"/>
  <c r="G94" i="37"/>
  <c r="F94" i="37"/>
  <c r="E94" i="37"/>
  <c r="D94" i="37"/>
  <c r="C94" i="37"/>
  <c r="B94" i="37"/>
  <c r="G93" i="37"/>
  <c r="F93" i="37"/>
  <c r="E93" i="37"/>
  <c r="D93" i="37"/>
  <c r="C93" i="37"/>
  <c r="B93" i="37"/>
  <c r="G92" i="37"/>
  <c r="F92" i="37"/>
  <c r="E92" i="37"/>
  <c r="D92" i="37"/>
  <c r="C92" i="37"/>
  <c r="B92" i="37"/>
  <c r="G91" i="37"/>
  <c r="F91" i="37"/>
  <c r="E91" i="37"/>
  <c r="D91" i="37"/>
  <c r="C91" i="37"/>
  <c r="B91" i="37"/>
  <c r="G90" i="37"/>
  <c r="F90" i="37"/>
  <c r="E90" i="37"/>
  <c r="D90" i="37"/>
  <c r="C90" i="37"/>
  <c r="B90" i="37"/>
  <c r="G89" i="37"/>
  <c r="F89" i="37"/>
  <c r="E89" i="37"/>
  <c r="D89" i="37"/>
  <c r="C89" i="37"/>
  <c r="B89" i="37"/>
  <c r="G88" i="37"/>
  <c r="F88" i="37"/>
  <c r="E88" i="37"/>
  <c r="D88" i="37"/>
  <c r="C88" i="37"/>
  <c r="B88" i="37"/>
  <c r="G87" i="37"/>
  <c r="F87" i="37"/>
  <c r="E87" i="37"/>
  <c r="D87" i="37"/>
  <c r="C87" i="37"/>
  <c r="B87" i="37"/>
  <c r="G86" i="37"/>
  <c r="F86" i="37"/>
  <c r="E86" i="37"/>
  <c r="D86" i="37"/>
  <c r="C86" i="37"/>
  <c r="B86" i="37"/>
  <c r="G85" i="37"/>
  <c r="F85" i="37"/>
  <c r="E85" i="37"/>
  <c r="D85" i="37"/>
  <c r="C85" i="37"/>
  <c r="B85" i="37"/>
  <c r="G84" i="37"/>
  <c r="F84" i="37"/>
  <c r="E84" i="37"/>
  <c r="D84" i="37"/>
  <c r="C84" i="37"/>
  <c r="B84" i="37"/>
  <c r="G83" i="37"/>
  <c r="F83" i="37"/>
  <c r="E83" i="37"/>
  <c r="D83" i="37"/>
  <c r="C83" i="37"/>
  <c r="B83" i="37"/>
  <c r="G82" i="37"/>
  <c r="F82" i="37"/>
  <c r="E82" i="37"/>
  <c r="D82" i="37"/>
  <c r="C82" i="37"/>
  <c r="B82" i="37"/>
  <c r="G81" i="37"/>
  <c r="F81" i="37"/>
  <c r="E81" i="37"/>
  <c r="D81" i="37"/>
  <c r="C81" i="37"/>
  <c r="B81" i="37"/>
  <c r="G80" i="37"/>
  <c r="F80" i="37"/>
  <c r="E80" i="37"/>
  <c r="D80" i="37"/>
  <c r="C80" i="37"/>
  <c r="B80" i="37"/>
  <c r="G79" i="37"/>
  <c r="F79" i="37"/>
  <c r="E79" i="37"/>
  <c r="D79" i="37"/>
  <c r="C79" i="37"/>
  <c r="B79" i="37"/>
  <c r="G78" i="37"/>
  <c r="F78" i="37"/>
  <c r="E78" i="37"/>
  <c r="D78" i="37"/>
  <c r="C78" i="37"/>
  <c r="B78" i="37"/>
  <c r="G77" i="37"/>
  <c r="F77" i="37"/>
  <c r="E77" i="37"/>
  <c r="D77" i="37"/>
  <c r="C77" i="37"/>
  <c r="B77" i="37"/>
  <c r="G76" i="37"/>
  <c r="F76" i="37"/>
  <c r="E76" i="37"/>
  <c r="D76" i="37"/>
  <c r="C76" i="37"/>
  <c r="B76" i="37"/>
  <c r="G75" i="37"/>
  <c r="F75" i="37"/>
  <c r="E75" i="37"/>
  <c r="D75" i="37"/>
  <c r="C75" i="37"/>
  <c r="B75" i="37"/>
  <c r="G74" i="37"/>
  <c r="F74" i="37"/>
  <c r="E74" i="37"/>
  <c r="D74" i="37"/>
  <c r="C74" i="37"/>
  <c r="B74" i="37"/>
  <c r="G73" i="37"/>
  <c r="F73" i="37"/>
  <c r="E73" i="37"/>
  <c r="D73" i="37"/>
  <c r="C73" i="37"/>
  <c r="B73" i="37"/>
  <c r="G72" i="37"/>
  <c r="F72" i="37"/>
  <c r="E72" i="37"/>
  <c r="D72" i="37"/>
  <c r="C72" i="37"/>
  <c r="B72" i="37"/>
  <c r="G71" i="37"/>
  <c r="F71" i="37"/>
  <c r="E71" i="37"/>
  <c r="D71" i="37"/>
  <c r="C71" i="37"/>
  <c r="B71" i="37"/>
  <c r="G70" i="37"/>
  <c r="F70" i="37"/>
  <c r="E70" i="37"/>
  <c r="D70" i="37"/>
  <c r="C70" i="37"/>
  <c r="B70" i="37"/>
  <c r="G69" i="37"/>
  <c r="F69" i="37"/>
  <c r="E69" i="37"/>
  <c r="D69" i="37"/>
  <c r="C69" i="37"/>
  <c r="B69" i="37"/>
  <c r="G68" i="37"/>
  <c r="F68" i="37"/>
  <c r="E68" i="37"/>
  <c r="D68" i="37"/>
  <c r="C68" i="37"/>
  <c r="B68" i="37"/>
  <c r="G67" i="37"/>
  <c r="F67" i="37"/>
  <c r="E67" i="37"/>
  <c r="D67" i="37"/>
  <c r="C67" i="37"/>
  <c r="B67" i="37"/>
  <c r="G66" i="37"/>
  <c r="F66" i="37"/>
  <c r="E66" i="37"/>
  <c r="D66" i="37"/>
  <c r="C66" i="37"/>
  <c r="B66" i="37"/>
  <c r="G65" i="37"/>
  <c r="F65" i="37"/>
  <c r="E65" i="37"/>
  <c r="D65" i="37"/>
  <c r="C65" i="37"/>
  <c r="B65" i="37"/>
  <c r="G64" i="37"/>
  <c r="F64" i="37"/>
  <c r="E64" i="37"/>
  <c r="D64" i="37"/>
  <c r="C64" i="37"/>
  <c r="B64" i="37"/>
  <c r="G63" i="37"/>
  <c r="F63" i="37"/>
  <c r="E63" i="37"/>
  <c r="D63" i="37"/>
  <c r="C63" i="37"/>
  <c r="B63" i="37"/>
  <c r="G62" i="37"/>
  <c r="F62" i="37"/>
  <c r="E62" i="37"/>
  <c r="D62" i="37"/>
  <c r="C62" i="37"/>
  <c r="B62" i="37"/>
  <c r="G61" i="37"/>
  <c r="F61" i="37"/>
  <c r="E61" i="37"/>
  <c r="D61" i="37"/>
  <c r="C61" i="37"/>
  <c r="B61" i="37"/>
  <c r="G60" i="37"/>
  <c r="F60" i="37"/>
  <c r="E60" i="37"/>
  <c r="D60" i="37"/>
  <c r="C60" i="37"/>
  <c r="B60" i="37"/>
  <c r="G59" i="37"/>
  <c r="F59" i="37"/>
  <c r="E59" i="37"/>
  <c r="D59" i="37"/>
  <c r="C59" i="37"/>
  <c r="B59" i="37"/>
  <c r="G58" i="37"/>
  <c r="F58" i="37"/>
  <c r="E58" i="37"/>
  <c r="D58" i="37"/>
  <c r="C58" i="37"/>
  <c r="B58" i="37"/>
  <c r="G57" i="37"/>
  <c r="G56" i="37"/>
  <c r="G55" i="37"/>
  <c r="G54" i="37"/>
  <c r="G53" i="37"/>
  <c r="G52" i="37"/>
  <c r="G51" i="37"/>
  <c r="G50" i="37"/>
  <c r="G49" i="37"/>
  <c r="G48" i="37"/>
  <c r="G47" i="37"/>
  <c r="G46" i="37"/>
  <c r="G45" i="37"/>
  <c r="G44" i="37"/>
  <c r="G43" i="37"/>
  <c r="G42" i="37"/>
  <c r="G41" i="37"/>
  <c r="G40" i="37"/>
  <c r="G39" i="37"/>
  <c r="G38" i="37"/>
  <c r="G37" i="37"/>
  <c r="G36" i="37"/>
  <c r="G35" i="37"/>
  <c r="G34" i="37"/>
  <c r="G33" i="37"/>
  <c r="G32" i="37"/>
  <c r="G31" i="37"/>
  <c r="G30" i="37"/>
  <c r="G29" i="37"/>
  <c r="G28" i="37"/>
  <c r="G27" i="37"/>
  <c r="G26" i="37"/>
  <c r="G25" i="37"/>
  <c r="G24" i="37"/>
  <c r="G23" i="37"/>
  <c r="G22" i="37"/>
  <c r="G21" i="37"/>
  <c r="G20" i="37"/>
  <c r="G19" i="37"/>
  <c r="G18" i="37"/>
  <c r="G17" i="37"/>
  <c r="G16" i="37"/>
  <c r="G15" i="37"/>
  <c r="G14" i="37"/>
  <c r="G13" i="37"/>
  <c r="G12" i="37"/>
  <c r="G11" i="37"/>
  <c r="G10" i="37"/>
  <c r="G9" i="37"/>
  <c r="G110" i="36"/>
  <c r="F110" i="36"/>
  <c r="E110" i="36"/>
  <c r="D110" i="36"/>
  <c r="C110" i="36"/>
  <c r="B110" i="36"/>
  <c r="G109" i="36"/>
  <c r="F109" i="36"/>
  <c r="E109" i="36"/>
  <c r="D109" i="36"/>
  <c r="C109" i="36"/>
  <c r="B109" i="36"/>
  <c r="G108" i="36"/>
  <c r="F108" i="36"/>
  <c r="E108" i="36"/>
  <c r="D108" i="36"/>
  <c r="C108" i="36"/>
  <c r="B108" i="36"/>
  <c r="G107" i="36"/>
  <c r="F107" i="36"/>
  <c r="E107" i="36"/>
  <c r="D107" i="36"/>
  <c r="C107" i="36"/>
  <c r="B107" i="36"/>
  <c r="G106" i="36"/>
  <c r="F106" i="36"/>
  <c r="E106" i="36"/>
  <c r="D106" i="36"/>
  <c r="C106" i="36"/>
  <c r="B106" i="36"/>
  <c r="G105" i="36"/>
  <c r="F105" i="36"/>
  <c r="E105" i="36"/>
  <c r="D105" i="36"/>
  <c r="C105" i="36"/>
  <c r="B105" i="36"/>
  <c r="G104" i="36"/>
  <c r="F104" i="36"/>
  <c r="E104" i="36"/>
  <c r="D104" i="36"/>
  <c r="C104" i="36"/>
  <c r="B104" i="36"/>
  <c r="G103" i="36"/>
  <c r="F103" i="36"/>
  <c r="E103" i="36"/>
  <c r="D103" i="36"/>
  <c r="C103" i="36"/>
  <c r="B103" i="36"/>
  <c r="G102" i="36"/>
  <c r="F102" i="36"/>
  <c r="E102" i="36"/>
  <c r="D102" i="36"/>
  <c r="C102" i="36"/>
  <c r="B102" i="36"/>
  <c r="G101" i="36"/>
  <c r="F101" i="36"/>
  <c r="E101" i="36"/>
  <c r="D101" i="36"/>
  <c r="C101" i="36"/>
  <c r="B101" i="36"/>
  <c r="G100" i="36"/>
  <c r="F100" i="36"/>
  <c r="E100" i="36"/>
  <c r="D100" i="36"/>
  <c r="C100" i="36"/>
  <c r="B100" i="36"/>
  <c r="G99" i="36"/>
  <c r="F99" i="36"/>
  <c r="E99" i="36"/>
  <c r="D99" i="36"/>
  <c r="C99" i="36"/>
  <c r="B99" i="36"/>
  <c r="G98" i="36"/>
  <c r="F98" i="36"/>
  <c r="E98" i="36"/>
  <c r="D98" i="36"/>
  <c r="C98" i="36"/>
  <c r="B98" i="36"/>
  <c r="G97" i="36"/>
  <c r="F97" i="36"/>
  <c r="E97" i="36"/>
  <c r="D97" i="36"/>
  <c r="C97" i="36"/>
  <c r="B97" i="36"/>
  <c r="G96" i="36"/>
  <c r="F96" i="36"/>
  <c r="E96" i="36"/>
  <c r="D96" i="36"/>
  <c r="C96" i="36"/>
  <c r="B96" i="36"/>
  <c r="G95" i="36"/>
  <c r="F95" i="36"/>
  <c r="E95" i="36"/>
  <c r="D95" i="36"/>
  <c r="C95" i="36"/>
  <c r="B95" i="36"/>
  <c r="G94" i="36"/>
  <c r="F94" i="36"/>
  <c r="E94" i="36"/>
  <c r="D94" i="36"/>
  <c r="C94" i="36"/>
  <c r="B94" i="36"/>
  <c r="G93" i="36"/>
  <c r="F93" i="36"/>
  <c r="E93" i="36"/>
  <c r="D93" i="36"/>
  <c r="C93" i="36"/>
  <c r="B93" i="36"/>
  <c r="G92" i="36"/>
  <c r="F92" i="36"/>
  <c r="E92" i="36"/>
  <c r="D92" i="36"/>
  <c r="C92" i="36"/>
  <c r="B92" i="36"/>
  <c r="G91" i="36"/>
  <c r="F91" i="36"/>
  <c r="E91" i="36"/>
  <c r="D91" i="36"/>
  <c r="C91" i="36"/>
  <c r="B91" i="36"/>
  <c r="G90" i="36"/>
  <c r="F90" i="36"/>
  <c r="E90" i="36"/>
  <c r="D90" i="36"/>
  <c r="C90" i="36"/>
  <c r="B90" i="36"/>
  <c r="G89" i="36"/>
  <c r="F89" i="36"/>
  <c r="E89" i="36"/>
  <c r="D89" i="36"/>
  <c r="C89" i="36"/>
  <c r="B89" i="36"/>
  <c r="G88" i="36"/>
  <c r="F88" i="36"/>
  <c r="E88" i="36"/>
  <c r="D88" i="36"/>
  <c r="C88" i="36"/>
  <c r="B88" i="36"/>
  <c r="G87" i="36"/>
  <c r="F87" i="36"/>
  <c r="E87" i="36"/>
  <c r="D87" i="36"/>
  <c r="C87" i="36"/>
  <c r="B87" i="36"/>
  <c r="G86" i="36"/>
  <c r="F86" i="36"/>
  <c r="E86" i="36"/>
  <c r="D86" i="36"/>
  <c r="C86" i="36"/>
  <c r="B86" i="36"/>
  <c r="G85" i="36"/>
  <c r="F85" i="36"/>
  <c r="E85" i="36"/>
  <c r="D85" i="36"/>
  <c r="C85" i="36"/>
  <c r="B85" i="36"/>
  <c r="G84" i="36"/>
  <c r="F84" i="36"/>
  <c r="E84" i="36"/>
  <c r="D84" i="36"/>
  <c r="C84" i="36"/>
  <c r="B84" i="36"/>
  <c r="G83" i="36"/>
  <c r="F83" i="36"/>
  <c r="E83" i="36"/>
  <c r="D83" i="36"/>
  <c r="C83" i="36"/>
  <c r="B83" i="36"/>
  <c r="G82" i="36"/>
  <c r="F82" i="36"/>
  <c r="E82" i="36"/>
  <c r="D82" i="36"/>
  <c r="C82" i="36"/>
  <c r="B82" i="36"/>
  <c r="G81" i="36"/>
  <c r="F81" i="36"/>
  <c r="E81" i="36"/>
  <c r="D81" i="36"/>
  <c r="C81" i="36"/>
  <c r="B81" i="36"/>
  <c r="G80" i="36"/>
  <c r="F80" i="36"/>
  <c r="E80" i="36"/>
  <c r="D80" i="36"/>
  <c r="C80" i="36"/>
  <c r="B80" i="36"/>
  <c r="G79" i="36"/>
  <c r="F79" i="36"/>
  <c r="E79" i="36"/>
  <c r="D79" i="36"/>
  <c r="C79" i="36"/>
  <c r="B79" i="36"/>
  <c r="G78" i="36"/>
  <c r="F78" i="36"/>
  <c r="E78" i="36"/>
  <c r="D78" i="36"/>
  <c r="C78" i="36"/>
  <c r="B78" i="36"/>
  <c r="G77" i="36"/>
  <c r="F77" i="36"/>
  <c r="E77" i="36"/>
  <c r="D77" i="36"/>
  <c r="C77" i="36"/>
  <c r="B77" i="36"/>
  <c r="G76" i="36"/>
  <c r="F76" i="36"/>
  <c r="E76" i="36"/>
  <c r="D76" i="36"/>
  <c r="C76" i="36"/>
  <c r="B76" i="36"/>
  <c r="G75" i="36"/>
  <c r="F75" i="36"/>
  <c r="E75" i="36"/>
  <c r="D75" i="36"/>
  <c r="C75" i="36"/>
  <c r="B75" i="36"/>
  <c r="G74" i="36"/>
  <c r="F74" i="36"/>
  <c r="E74" i="36"/>
  <c r="D74" i="36"/>
  <c r="C74" i="36"/>
  <c r="B74" i="36"/>
  <c r="G73" i="36"/>
  <c r="F73" i="36"/>
  <c r="E73" i="36"/>
  <c r="D73" i="36"/>
  <c r="C73" i="36"/>
  <c r="B73" i="36"/>
  <c r="G72" i="36"/>
  <c r="F72" i="36"/>
  <c r="E72" i="36"/>
  <c r="D72" i="36"/>
  <c r="C72" i="36"/>
  <c r="B72" i="36"/>
  <c r="G71" i="36"/>
  <c r="F71" i="36"/>
  <c r="E71" i="36"/>
  <c r="D71" i="36"/>
  <c r="C71" i="36"/>
  <c r="B71" i="36"/>
  <c r="G70" i="36"/>
  <c r="F70" i="36"/>
  <c r="E70" i="36"/>
  <c r="D70" i="36"/>
  <c r="C70" i="36"/>
  <c r="B70" i="36"/>
  <c r="G69" i="36"/>
  <c r="F69" i="36"/>
  <c r="E69" i="36"/>
  <c r="D69" i="36"/>
  <c r="C69" i="36"/>
  <c r="B69" i="36"/>
  <c r="G68" i="36"/>
  <c r="F68" i="36"/>
  <c r="E68" i="36"/>
  <c r="D68" i="36"/>
  <c r="C68" i="36"/>
  <c r="B68" i="36"/>
  <c r="G67" i="36"/>
  <c r="F67" i="36"/>
  <c r="E67" i="36"/>
  <c r="D67" i="36"/>
  <c r="C67" i="36"/>
  <c r="B67" i="36"/>
  <c r="G66" i="36"/>
  <c r="F66" i="36"/>
  <c r="E66" i="36"/>
  <c r="D66" i="36"/>
  <c r="C66" i="36"/>
  <c r="B66" i="36"/>
  <c r="G65" i="36"/>
  <c r="F65" i="36"/>
  <c r="E65" i="36"/>
  <c r="D65" i="36"/>
  <c r="C65" i="36"/>
  <c r="B65" i="36"/>
  <c r="G64" i="36"/>
  <c r="F64" i="36"/>
  <c r="E64" i="36"/>
  <c r="D64" i="36"/>
  <c r="C64" i="36"/>
  <c r="B64" i="36"/>
  <c r="G63" i="36"/>
  <c r="F63" i="36"/>
  <c r="E63" i="36"/>
  <c r="D63" i="36"/>
  <c r="C63" i="36"/>
  <c r="B63" i="36"/>
  <c r="G62" i="36"/>
  <c r="F62" i="36"/>
  <c r="E62" i="36"/>
  <c r="D62" i="36"/>
  <c r="C62" i="36"/>
  <c r="B62" i="36"/>
  <c r="G61" i="36"/>
  <c r="F61" i="36"/>
  <c r="E61" i="36"/>
  <c r="D61" i="36"/>
  <c r="C61" i="36"/>
  <c r="B61" i="36"/>
  <c r="G60" i="36"/>
  <c r="F60" i="36"/>
  <c r="E60" i="36"/>
  <c r="D60" i="36"/>
  <c r="C60" i="36"/>
  <c r="B60" i="36"/>
  <c r="G59" i="36"/>
  <c r="F59" i="36"/>
  <c r="E59" i="36"/>
  <c r="D59" i="36"/>
  <c r="C59" i="36"/>
  <c r="B59" i="36"/>
  <c r="G58" i="36"/>
  <c r="F58" i="36"/>
  <c r="E58" i="36"/>
  <c r="D58" i="36"/>
  <c r="C58" i="36"/>
  <c r="B58" i="36"/>
  <c r="G57" i="36"/>
  <c r="G56" i="36"/>
  <c r="G55" i="36"/>
  <c r="G54" i="36"/>
  <c r="G53" i="36"/>
  <c r="G52" i="36"/>
  <c r="G51" i="36"/>
  <c r="G50" i="36"/>
  <c r="G49" i="36"/>
  <c r="G48" i="36"/>
  <c r="G47" i="36"/>
  <c r="G46" i="36"/>
  <c r="G45" i="36"/>
  <c r="G44" i="36"/>
  <c r="G43" i="36"/>
  <c r="G42" i="36"/>
  <c r="G41" i="36"/>
  <c r="G40" i="36"/>
  <c r="G39" i="36"/>
  <c r="G38" i="36"/>
  <c r="G37" i="36"/>
  <c r="G36" i="36"/>
  <c r="G35" i="36"/>
  <c r="G34" i="36"/>
  <c r="G33" i="36"/>
  <c r="G32" i="36"/>
  <c r="G31" i="36"/>
  <c r="G30" i="36"/>
  <c r="G29" i="36"/>
  <c r="G28" i="36"/>
  <c r="G27" i="36"/>
  <c r="G26" i="36"/>
  <c r="G25" i="36"/>
  <c r="G24" i="36"/>
  <c r="G23" i="36"/>
  <c r="G22" i="36"/>
  <c r="G21" i="36"/>
  <c r="G20" i="36"/>
  <c r="G19" i="36"/>
  <c r="G18" i="36"/>
  <c r="G17" i="36"/>
  <c r="G16" i="36"/>
  <c r="G15" i="36"/>
  <c r="G14" i="36"/>
  <c r="G13" i="36"/>
  <c r="G12" i="36"/>
  <c r="G11" i="36"/>
  <c r="G10" i="36"/>
  <c r="G9" i="36"/>
  <c r="G110" i="35"/>
  <c r="M110" i="35" s="1"/>
  <c r="F110" i="35"/>
  <c r="E110" i="35"/>
  <c r="D110" i="35"/>
  <c r="C110" i="35"/>
  <c r="B110" i="35"/>
  <c r="G109" i="35"/>
  <c r="F109" i="35"/>
  <c r="E109" i="35"/>
  <c r="D109" i="35"/>
  <c r="C109" i="35"/>
  <c r="B109" i="35"/>
  <c r="G108" i="35"/>
  <c r="F108" i="35"/>
  <c r="E108" i="35"/>
  <c r="D108" i="35"/>
  <c r="C108" i="35"/>
  <c r="B108" i="35"/>
  <c r="G107" i="35"/>
  <c r="F107" i="35"/>
  <c r="E107" i="35"/>
  <c r="D107" i="35"/>
  <c r="C107" i="35"/>
  <c r="B107" i="35"/>
  <c r="G106" i="35"/>
  <c r="F106" i="35"/>
  <c r="E106" i="35"/>
  <c r="D106" i="35"/>
  <c r="C106" i="35"/>
  <c r="B106" i="35"/>
  <c r="G105" i="35"/>
  <c r="F105" i="35"/>
  <c r="E105" i="35"/>
  <c r="D105" i="35"/>
  <c r="J105" i="35" s="1"/>
  <c r="C105" i="35"/>
  <c r="B105" i="35"/>
  <c r="G104" i="35"/>
  <c r="F104" i="35"/>
  <c r="E104" i="35"/>
  <c r="D104" i="35"/>
  <c r="C104" i="35"/>
  <c r="B104" i="35"/>
  <c r="G103" i="35"/>
  <c r="F103" i="35"/>
  <c r="E103" i="35"/>
  <c r="D103" i="35"/>
  <c r="C103" i="35"/>
  <c r="B103" i="35"/>
  <c r="G102" i="35"/>
  <c r="F102" i="35"/>
  <c r="E102" i="35"/>
  <c r="D102" i="35"/>
  <c r="C102" i="35"/>
  <c r="B102" i="35"/>
  <c r="G101" i="35"/>
  <c r="F101" i="35"/>
  <c r="E101" i="35"/>
  <c r="D101" i="35"/>
  <c r="C101" i="35"/>
  <c r="B101" i="35"/>
  <c r="G100" i="35"/>
  <c r="F100" i="35"/>
  <c r="E100" i="35"/>
  <c r="D100" i="35"/>
  <c r="C100" i="35"/>
  <c r="B100" i="35"/>
  <c r="G99" i="35"/>
  <c r="F99" i="35"/>
  <c r="E99" i="35"/>
  <c r="D99" i="35"/>
  <c r="C99" i="35"/>
  <c r="B99" i="35"/>
  <c r="G98" i="35"/>
  <c r="F98" i="35"/>
  <c r="E98" i="35"/>
  <c r="D98" i="35"/>
  <c r="C98" i="35"/>
  <c r="B98" i="35"/>
  <c r="K97" i="35"/>
  <c r="G97" i="35"/>
  <c r="F97" i="35"/>
  <c r="E97" i="35"/>
  <c r="D97" i="35"/>
  <c r="C97" i="35"/>
  <c r="B97" i="35"/>
  <c r="G96" i="35"/>
  <c r="F96" i="35"/>
  <c r="E96" i="35"/>
  <c r="D96" i="35"/>
  <c r="C96" i="35"/>
  <c r="B96" i="35"/>
  <c r="G95" i="35"/>
  <c r="F95" i="35"/>
  <c r="E95" i="35"/>
  <c r="D95" i="35"/>
  <c r="C95" i="35"/>
  <c r="B95" i="35"/>
  <c r="G94" i="35"/>
  <c r="F94" i="35"/>
  <c r="E94" i="35"/>
  <c r="D94" i="35"/>
  <c r="C94" i="35"/>
  <c r="B94" i="35"/>
  <c r="G93" i="35"/>
  <c r="F93" i="35"/>
  <c r="E93" i="35"/>
  <c r="D93" i="35"/>
  <c r="C93" i="35"/>
  <c r="B93" i="35"/>
  <c r="G92" i="35"/>
  <c r="F92" i="35"/>
  <c r="E92" i="35"/>
  <c r="D92" i="35"/>
  <c r="C92" i="35"/>
  <c r="B92" i="35"/>
  <c r="G91" i="35"/>
  <c r="F91" i="35"/>
  <c r="E91" i="35"/>
  <c r="D91" i="35"/>
  <c r="C91" i="35"/>
  <c r="B91" i="35"/>
  <c r="G90" i="35"/>
  <c r="F90" i="35"/>
  <c r="E90" i="35"/>
  <c r="D90" i="35"/>
  <c r="C90" i="35"/>
  <c r="B90" i="35"/>
  <c r="H90" i="35" s="1"/>
  <c r="G89" i="35"/>
  <c r="F89" i="35"/>
  <c r="E89" i="35"/>
  <c r="D89" i="35"/>
  <c r="C89" i="35"/>
  <c r="B89" i="35"/>
  <c r="G88" i="35"/>
  <c r="F88" i="35"/>
  <c r="E88" i="35"/>
  <c r="D88" i="35"/>
  <c r="C88" i="35"/>
  <c r="B88" i="35"/>
  <c r="G87" i="35"/>
  <c r="F87" i="35"/>
  <c r="E87" i="35"/>
  <c r="D87" i="35"/>
  <c r="C87" i="35"/>
  <c r="B87" i="35"/>
  <c r="G86" i="35"/>
  <c r="F86" i="35"/>
  <c r="E86" i="35"/>
  <c r="D86" i="35"/>
  <c r="C86" i="35"/>
  <c r="B86" i="35"/>
  <c r="G85" i="35"/>
  <c r="F85" i="35"/>
  <c r="E85" i="35"/>
  <c r="D85" i="35"/>
  <c r="J85" i="35" s="1"/>
  <c r="C85" i="35"/>
  <c r="B85" i="35"/>
  <c r="G84" i="35"/>
  <c r="F84" i="35"/>
  <c r="E84" i="35"/>
  <c r="D84" i="35"/>
  <c r="C84" i="35"/>
  <c r="B84" i="35"/>
  <c r="G83" i="35"/>
  <c r="F83" i="35"/>
  <c r="E83" i="35"/>
  <c r="D83" i="35"/>
  <c r="C83" i="35"/>
  <c r="B83" i="35"/>
  <c r="G82" i="35"/>
  <c r="F82" i="35"/>
  <c r="L82" i="35" s="1"/>
  <c r="E82" i="35"/>
  <c r="D82" i="35"/>
  <c r="C82" i="35"/>
  <c r="B82" i="35"/>
  <c r="G81" i="35"/>
  <c r="F81" i="35"/>
  <c r="E81" i="35"/>
  <c r="D81" i="35"/>
  <c r="C81" i="35"/>
  <c r="B81" i="35"/>
  <c r="G80" i="35"/>
  <c r="F80" i="35"/>
  <c r="E80" i="35"/>
  <c r="D80" i="35"/>
  <c r="C80" i="35"/>
  <c r="B80" i="35"/>
  <c r="H80" i="35" s="1"/>
  <c r="G79" i="35"/>
  <c r="F79" i="35"/>
  <c r="E79" i="35"/>
  <c r="D79" i="35"/>
  <c r="C79" i="35"/>
  <c r="B79" i="35"/>
  <c r="G78" i="35"/>
  <c r="F78" i="35"/>
  <c r="E78" i="35"/>
  <c r="D78" i="35"/>
  <c r="C78" i="35"/>
  <c r="B78" i="35"/>
  <c r="G77" i="35"/>
  <c r="F77" i="35"/>
  <c r="E77" i="35"/>
  <c r="D77" i="35"/>
  <c r="C77" i="35"/>
  <c r="B77" i="35"/>
  <c r="G76" i="35"/>
  <c r="F76" i="35"/>
  <c r="L76" i="35" s="1"/>
  <c r="E76" i="35"/>
  <c r="D76" i="35"/>
  <c r="C76" i="35"/>
  <c r="B76" i="35"/>
  <c r="G75" i="35"/>
  <c r="F75" i="35"/>
  <c r="E75" i="35"/>
  <c r="D75" i="35"/>
  <c r="C75" i="35"/>
  <c r="B75" i="35"/>
  <c r="G74" i="35"/>
  <c r="F74" i="35"/>
  <c r="E74" i="35"/>
  <c r="D74" i="35"/>
  <c r="C74" i="35"/>
  <c r="B74" i="35"/>
  <c r="G73" i="35"/>
  <c r="F73" i="35"/>
  <c r="E73" i="35"/>
  <c r="D73" i="35"/>
  <c r="C73" i="35"/>
  <c r="B73" i="35"/>
  <c r="G72" i="35"/>
  <c r="M72" i="35" s="1"/>
  <c r="F72" i="35"/>
  <c r="L72" i="35" s="1"/>
  <c r="E72" i="35"/>
  <c r="D72" i="35"/>
  <c r="C72" i="35"/>
  <c r="B72" i="35"/>
  <c r="G71" i="35"/>
  <c r="F71" i="35"/>
  <c r="E71" i="35"/>
  <c r="D71" i="35"/>
  <c r="C71" i="35"/>
  <c r="B71" i="35"/>
  <c r="G70" i="35"/>
  <c r="F70" i="35"/>
  <c r="E70" i="35"/>
  <c r="D70" i="35"/>
  <c r="C70" i="35"/>
  <c r="B70" i="35"/>
  <c r="G69" i="35"/>
  <c r="F69" i="35"/>
  <c r="E69" i="35"/>
  <c r="D69" i="35"/>
  <c r="C69" i="35"/>
  <c r="B69" i="35"/>
  <c r="G68" i="35"/>
  <c r="F68" i="35"/>
  <c r="L68" i="35" s="1"/>
  <c r="E68" i="35"/>
  <c r="D68" i="35"/>
  <c r="C68" i="35"/>
  <c r="B68" i="35"/>
  <c r="G67" i="35"/>
  <c r="F67" i="35"/>
  <c r="E67" i="35"/>
  <c r="D67" i="35"/>
  <c r="C67" i="35"/>
  <c r="B67" i="35"/>
  <c r="G66" i="35"/>
  <c r="F66" i="35"/>
  <c r="E66" i="35"/>
  <c r="D66" i="35"/>
  <c r="C66" i="35"/>
  <c r="B66" i="35"/>
  <c r="G65" i="35"/>
  <c r="F65" i="35"/>
  <c r="E65" i="35"/>
  <c r="D65" i="35"/>
  <c r="C65" i="35"/>
  <c r="B65" i="35"/>
  <c r="G64" i="35"/>
  <c r="F64" i="35"/>
  <c r="E64" i="35"/>
  <c r="D64" i="35"/>
  <c r="C64" i="35"/>
  <c r="B64" i="35"/>
  <c r="G63" i="35"/>
  <c r="F63" i="35"/>
  <c r="E63" i="35"/>
  <c r="K63" i="35" s="1"/>
  <c r="D63" i="35"/>
  <c r="C63" i="35"/>
  <c r="B63" i="35"/>
  <c r="G62" i="35"/>
  <c r="F62" i="35"/>
  <c r="E62" i="35"/>
  <c r="D62" i="35"/>
  <c r="C62" i="35"/>
  <c r="B62" i="35"/>
  <c r="G61" i="35"/>
  <c r="F61" i="35"/>
  <c r="E61" i="35"/>
  <c r="D61" i="35"/>
  <c r="C61" i="35"/>
  <c r="B61" i="35"/>
  <c r="G60" i="35"/>
  <c r="F60" i="35"/>
  <c r="E60" i="35"/>
  <c r="D60" i="35"/>
  <c r="C60" i="35"/>
  <c r="B60" i="35"/>
  <c r="G59" i="35"/>
  <c r="F59" i="35"/>
  <c r="E59" i="35"/>
  <c r="D59" i="35"/>
  <c r="C59" i="35"/>
  <c r="B59" i="35"/>
  <c r="G58" i="35"/>
  <c r="F58" i="35"/>
  <c r="E58" i="35"/>
  <c r="D58" i="35"/>
  <c r="C58" i="35"/>
  <c r="B58" i="35"/>
  <c r="G110" i="34"/>
  <c r="F110" i="34"/>
  <c r="E110" i="34"/>
  <c r="D110" i="34"/>
  <c r="C110" i="34"/>
  <c r="B110" i="34"/>
  <c r="G109" i="34"/>
  <c r="F109" i="34"/>
  <c r="E109" i="34"/>
  <c r="D109" i="34"/>
  <c r="C109" i="34"/>
  <c r="B109" i="34"/>
  <c r="G108" i="34"/>
  <c r="F108" i="34"/>
  <c r="E108" i="34"/>
  <c r="D108" i="34"/>
  <c r="C108" i="34"/>
  <c r="B108" i="34"/>
  <c r="G107" i="34"/>
  <c r="F107" i="34"/>
  <c r="E107" i="34"/>
  <c r="D107" i="34"/>
  <c r="C107" i="34"/>
  <c r="B107" i="34"/>
  <c r="G106" i="34"/>
  <c r="F106" i="34"/>
  <c r="E106" i="34"/>
  <c r="D106" i="34"/>
  <c r="C106" i="34"/>
  <c r="B106" i="34"/>
  <c r="G105" i="34"/>
  <c r="F105" i="34"/>
  <c r="L105" i="34" s="1"/>
  <c r="E105" i="34"/>
  <c r="D105" i="34"/>
  <c r="C105" i="34"/>
  <c r="B105" i="34"/>
  <c r="H104" i="34"/>
  <c r="G104" i="34"/>
  <c r="F104" i="34"/>
  <c r="E104" i="34"/>
  <c r="D104" i="34"/>
  <c r="C104" i="34"/>
  <c r="B104" i="34"/>
  <c r="G103" i="34"/>
  <c r="F103" i="34"/>
  <c r="E103" i="34"/>
  <c r="D103" i="34"/>
  <c r="C103" i="34"/>
  <c r="B103" i="34"/>
  <c r="G102" i="34"/>
  <c r="F102" i="34"/>
  <c r="E102" i="34"/>
  <c r="D102" i="34"/>
  <c r="J102" i="34" s="1"/>
  <c r="C102" i="34"/>
  <c r="B102" i="34"/>
  <c r="G101" i="34"/>
  <c r="F101" i="34"/>
  <c r="E101" i="34"/>
  <c r="D101" i="34"/>
  <c r="C101" i="34"/>
  <c r="B101" i="34"/>
  <c r="G100" i="34"/>
  <c r="F100" i="34"/>
  <c r="E100" i="34"/>
  <c r="D100" i="34"/>
  <c r="C100" i="34"/>
  <c r="B100" i="34"/>
  <c r="H100" i="34" s="1"/>
  <c r="G99" i="34"/>
  <c r="F99" i="34"/>
  <c r="E99" i="34"/>
  <c r="D99" i="34"/>
  <c r="C99" i="34"/>
  <c r="B99" i="34"/>
  <c r="G98" i="34"/>
  <c r="F98" i="34"/>
  <c r="E98" i="34"/>
  <c r="D98" i="34"/>
  <c r="C98" i="34"/>
  <c r="B98" i="34"/>
  <c r="G97" i="34"/>
  <c r="F97" i="34"/>
  <c r="E97" i="34"/>
  <c r="D97" i="34"/>
  <c r="C97" i="34"/>
  <c r="B97" i="34"/>
  <c r="G96" i="34"/>
  <c r="F96" i="34"/>
  <c r="E96" i="34"/>
  <c r="D96" i="34"/>
  <c r="C96" i="34"/>
  <c r="B96" i="34"/>
  <c r="G95" i="34"/>
  <c r="F95" i="34"/>
  <c r="E95" i="34"/>
  <c r="D95" i="34"/>
  <c r="C95" i="34"/>
  <c r="B95" i="34"/>
  <c r="G94" i="34"/>
  <c r="F94" i="34"/>
  <c r="E94" i="34"/>
  <c r="D94" i="34"/>
  <c r="C94" i="34"/>
  <c r="B94" i="34"/>
  <c r="G93" i="34"/>
  <c r="F93" i="34"/>
  <c r="E93" i="34"/>
  <c r="D93" i="34"/>
  <c r="C93" i="34"/>
  <c r="B93" i="34"/>
  <c r="G92" i="34"/>
  <c r="F92" i="34"/>
  <c r="E92" i="34"/>
  <c r="D92" i="34"/>
  <c r="C92" i="34"/>
  <c r="B92" i="34"/>
  <c r="G91" i="34"/>
  <c r="F91" i="34"/>
  <c r="E91" i="34"/>
  <c r="D91" i="34"/>
  <c r="C91" i="34"/>
  <c r="B91" i="34"/>
  <c r="H90" i="34"/>
  <c r="G90" i="34"/>
  <c r="F90" i="34"/>
  <c r="E90" i="34"/>
  <c r="D90" i="34"/>
  <c r="C90" i="34"/>
  <c r="B90" i="34"/>
  <c r="G89" i="34"/>
  <c r="F89" i="34"/>
  <c r="E89" i="34"/>
  <c r="D89" i="34"/>
  <c r="C89" i="34"/>
  <c r="B89" i="34"/>
  <c r="G88" i="34"/>
  <c r="F88" i="34"/>
  <c r="E88" i="34"/>
  <c r="D88" i="34"/>
  <c r="C88" i="34"/>
  <c r="B88" i="34"/>
  <c r="G87" i="34"/>
  <c r="F87" i="34"/>
  <c r="E87" i="34"/>
  <c r="D87" i="34"/>
  <c r="C87" i="34"/>
  <c r="B87" i="34"/>
  <c r="G86" i="34"/>
  <c r="F86" i="34"/>
  <c r="E86" i="34"/>
  <c r="D86" i="34"/>
  <c r="C86" i="34"/>
  <c r="B86" i="34"/>
  <c r="G85" i="34"/>
  <c r="F85" i="34"/>
  <c r="E85" i="34"/>
  <c r="D85" i="34"/>
  <c r="C85" i="34"/>
  <c r="B85" i="34"/>
  <c r="H84" i="34"/>
  <c r="G84" i="34"/>
  <c r="F84" i="34"/>
  <c r="E84" i="34"/>
  <c r="D84" i="34"/>
  <c r="C84" i="34"/>
  <c r="B84" i="34"/>
  <c r="G83" i="34"/>
  <c r="M83" i="34" s="1"/>
  <c r="F83" i="34"/>
  <c r="E83" i="34"/>
  <c r="D83" i="34"/>
  <c r="C83" i="34"/>
  <c r="B83" i="34"/>
  <c r="G82" i="34"/>
  <c r="F82" i="34"/>
  <c r="E82" i="34"/>
  <c r="D82" i="34"/>
  <c r="C82" i="34"/>
  <c r="B82" i="34"/>
  <c r="H82" i="34" s="1"/>
  <c r="G81" i="34"/>
  <c r="F81" i="34"/>
  <c r="E81" i="34"/>
  <c r="D81" i="34"/>
  <c r="J81" i="34" s="1"/>
  <c r="C81" i="34"/>
  <c r="B81" i="34"/>
  <c r="H81" i="34" s="1"/>
  <c r="G80" i="34"/>
  <c r="F80" i="34"/>
  <c r="L80" i="34" s="1"/>
  <c r="E80" i="34"/>
  <c r="K80" i="34" s="1"/>
  <c r="D80" i="34"/>
  <c r="C80" i="34"/>
  <c r="B80" i="34"/>
  <c r="G79" i="34"/>
  <c r="F79" i="34"/>
  <c r="E79" i="34"/>
  <c r="D79" i="34"/>
  <c r="C79" i="34"/>
  <c r="B79" i="34"/>
  <c r="G78" i="34"/>
  <c r="F78" i="34"/>
  <c r="L78" i="34" s="1"/>
  <c r="E78" i="34"/>
  <c r="D78" i="34"/>
  <c r="C78" i="34"/>
  <c r="B78" i="34"/>
  <c r="G77" i="34"/>
  <c r="F77" i="34"/>
  <c r="E77" i="34"/>
  <c r="D77" i="34"/>
  <c r="C77" i="34"/>
  <c r="B77" i="34"/>
  <c r="G76" i="34"/>
  <c r="F76" i="34"/>
  <c r="E76" i="34"/>
  <c r="D76" i="34"/>
  <c r="C76" i="34"/>
  <c r="B76" i="34"/>
  <c r="G75" i="34"/>
  <c r="F75" i="34"/>
  <c r="E75" i="34"/>
  <c r="D75" i="34"/>
  <c r="C75" i="34"/>
  <c r="B75" i="34"/>
  <c r="G74" i="34"/>
  <c r="F74" i="34"/>
  <c r="E74" i="34"/>
  <c r="D74" i="34"/>
  <c r="C74" i="34"/>
  <c r="B74" i="34"/>
  <c r="H74" i="34" s="1"/>
  <c r="G73" i="34"/>
  <c r="F73" i="34"/>
  <c r="E73" i="34"/>
  <c r="D73" i="34"/>
  <c r="C73" i="34"/>
  <c r="B73" i="34"/>
  <c r="H73" i="34" s="1"/>
  <c r="K72" i="34"/>
  <c r="G72" i="34"/>
  <c r="F72" i="34"/>
  <c r="E72" i="34"/>
  <c r="D72" i="34"/>
  <c r="C72" i="34"/>
  <c r="B72" i="34"/>
  <c r="G71" i="34"/>
  <c r="M71" i="34" s="1"/>
  <c r="F71" i="34"/>
  <c r="E71" i="34"/>
  <c r="D71" i="34"/>
  <c r="C71" i="34"/>
  <c r="B71" i="34"/>
  <c r="G70" i="34"/>
  <c r="F70" i="34"/>
  <c r="E70" i="34"/>
  <c r="D70" i="34"/>
  <c r="C70" i="34"/>
  <c r="B70" i="34"/>
  <c r="H70" i="34" s="1"/>
  <c r="G69" i="34"/>
  <c r="F69" i="34"/>
  <c r="E69" i="34"/>
  <c r="K69" i="34" s="1"/>
  <c r="D69" i="34"/>
  <c r="C69" i="34"/>
  <c r="B69" i="34"/>
  <c r="H69" i="34" s="1"/>
  <c r="G68" i="34"/>
  <c r="F68" i="34"/>
  <c r="L68" i="34" s="1"/>
  <c r="E68" i="34"/>
  <c r="K68" i="34" s="1"/>
  <c r="D68" i="34"/>
  <c r="C68" i="34"/>
  <c r="B68" i="34"/>
  <c r="G67" i="34"/>
  <c r="F67" i="34"/>
  <c r="E67" i="34"/>
  <c r="D67" i="34"/>
  <c r="C67" i="34"/>
  <c r="B67" i="34"/>
  <c r="G66" i="34"/>
  <c r="F66" i="34"/>
  <c r="E66" i="34"/>
  <c r="D66" i="34"/>
  <c r="C66" i="34"/>
  <c r="B66" i="34"/>
  <c r="H65" i="34"/>
  <c r="G65" i="34"/>
  <c r="F65" i="34"/>
  <c r="E65" i="34"/>
  <c r="D65" i="34"/>
  <c r="C65" i="34"/>
  <c r="B65" i="34"/>
  <c r="G64" i="34"/>
  <c r="F64" i="34"/>
  <c r="E64" i="34"/>
  <c r="D64" i="34"/>
  <c r="C64" i="34"/>
  <c r="B64" i="34"/>
  <c r="G63" i="34"/>
  <c r="M63" i="34" s="1"/>
  <c r="F63" i="34"/>
  <c r="L63" i="34" s="1"/>
  <c r="E63" i="34"/>
  <c r="D63" i="34"/>
  <c r="C63" i="34"/>
  <c r="B63" i="34"/>
  <c r="G62" i="34"/>
  <c r="F62" i="34"/>
  <c r="E62" i="34"/>
  <c r="D62" i="34"/>
  <c r="C62" i="34"/>
  <c r="B62" i="34"/>
  <c r="G61" i="34"/>
  <c r="F61" i="34"/>
  <c r="E61" i="34"/>
  <c r="K61" i="34" s="1"/>
  <c r="D61" i="34"/>
  <c r="C61" i="34"/>
  <c r="B61" i="34"/>
  <c r="H61" i="34" s="1"/>
  <c r="G60" i="34"/>
  <c r="F60" i="34"/>
  <c r="L60" i="34" s="1"/>
  <c r="E60" i="34"/>
  <c r="K60" i="34" s="1"/>
  <c r="D60" i="34"/>
  <c r="C60" i="34"/>
  <c r="B60" i="34"/>
  <c r="G59" i="34"/>
  <c r="F59" i="34"/>
  <c r="E59" i="34"/>
  <c r="D59" i="34"/>
  <c r="C59" i="34"/>
  <c r="I59" i="34" s="1"/>
  <c r="B59" i="34"/>
  <c r="G58" i="34"/>
  <c r="F58" i="34"/>
  <c r="E58" i="34"/>
  <c r="D58" i="34"/>
  <c r="C58" i="34"/>
  <c r="B58" i="34"/>
  <c r="H110" i="33"/>
  <c r="G110" i="33"/>
  <c r="F110" i="33"/>
  <c r="E110" i="33"/>
  <c r="D110" i="33"/>
  <c r="C110" i="33"/>
  <c r="B110" i="33"/>
  <c r="G109" i="33"/>
  <c r="F109" i="33"/>
  <c r="E109" i="33"/>
  <c r="D109" i="33"/>
  <c r="C109" i="33"/>
  <c r="B109" i="33"/>
  <c r="G108" i="33"/>
  <c r="M108" i="33" s="1"/>
  <c r="F108" i="33"/>
  <c r="L108" i="33" s="1"/>
  <c r="E108" i="33"/>
  <c r="D108" i="33"/>
  <c r="C108" i="33"/>
  <c r="B108" i="33"/>
  <c r="G107" i="33"/>
  <c r="F107" i="33"/>
  <c r="E107" i="33"/>
  <c r="D107" i="33"/>
  <c r="C107" i="33"/>
  <c r="B107" i="33"/>
  <c r="H107" i="33" s="1"/>
  <c r="G106" i="33"/>
  <c r="F106" i="33"/>
  <c r="E106" i="33"/>
  <c r="D106" i="33"/>
  <c r="J106" i="33" s="1"/>
  <c r="C106" i="33"/>
  <c r="B106" i="33"/>
  <c r="H106" i="33" s="1"/>
  <c r="G105" i="33"/>
  <c r="F105" i="33"/>
  <c r="E105" i="33"/>
  <c r="K105" i="33" s="1"/>
  <c r="D105" i="33"/>
  <c r="C105" i="33"/>
  <c r="B105" i="33"/>
  <c r="G104" i="33"/>
  <c r="F104" i="33"/>
  <c r="L104" i="33" s="1"/>
  <c r="E104" i="33"/>
  <c r="D104" i="33"/>
  <c r="C104" i="33"/>
  <c r="I104" i="33" s="1"/>
  <c r="B104" i="33"/>
  <c r="G103" i="33"/>
  <c r="F103" i="33"/>
  <c r="E103" i="33"/>
  <c r="D103" i="33"/>
  <c r="C103" i="33"/>
  <c r="B103" i="33"/>
  <c r="G102" i="33"/>
  <c r="F102" i="33"/>
  <c r="E102" i="33"/>
  <c r="D102" i="33"/>
  <c r="C102" i="33"/>
  <c r="B102" i="33"/>
  <c r="G101" i="33"/>
  <c r="F101" i="33"/>
  <c r="E101" i="33"/>
  <c r="D101" i="33"/>
  <c r="C101" i="33"/>
  <c r="B101" i="33"/>
  <c r="G100" i="33"/>
  <c r="F100" i="33"/>
  <c r="L100" i="33" s="1"/>
  <c r="E100" i="33"/>
  <c r="D100" i="33"/>
  <c r="C100" i="33"/>
  <c r="B100" i="33"/>
  <c r="G99" i="33"/>
  <c r="F99" i="33"/>
  <c r="E99" i="33"/>
  <c r="D99" i="33"/>
  <c r="C99" i="33"/>
  <c r="B99" i="33"/>
  <c r="G98" i="33"/>
  <c r="F98" i="33"/>
  <c r="E98" i="33"/>
  <c r="D98" i="33"/>
  <c r="C98" i="33"/>
  <c r="B98" i="33"/>
  <c r="G97" i="33"/>
  <c r="F97" i="33"/>
  <c r="L97" i="33" s="1"/>
  <c r="E97" i="33"/>
  <c r="K97" i="33" s="1"/>
  <c r="D97" i="33"/>
  <c r="C97" i="33"/>
  <c r="B97" i="33"/>
  <c r="G96" i="33"/>
  <c r="F96" i="33"/>
  <c r="E96" i="33"/>
  <c r="D96" i="33"/>
  <c r="C96" i="33"/>
  <c r="I96" i="33" s="1"/>
  <c r="B96" i="33"/>
  <c r="G95" i="33"/>
  <c r="F95" i="33"/>
  <c r="E95" i="33"/>
  <c r="D95" i="33"/>
  <c r="C95" i="33"/>
  <c r="B95" i="33"/>
  <c r="G94" i="33"/>
  <c r="F94" i="33"/>
  <c r="E94" i="33"/>
  <c r="D94" i="33"/>
  <c r="C94" i="33"/>
  <c r="B94" i="33"/>
  <c r="G93" i="33"/>
  <c r="F93" i="33"/>
  <c r="E93" i="33"/>
  <c r="D93" i="33"/>
  <c r="C93" i="33"/>
  <c r="B93" i="33"/>
  <c r="G92" i="33"/>
  <c r="F92" i="33"/>
  <c r="L92" i="33" s="1"/>
  <c r="E92" i="33"/>
  <c r="D92" i="33"/>
  <c r="C92" i="33"/>
  <c r="B92" i="33"/>
  <c r="G91" i="33"/>
  <c r="F91" i="33"/>
  <c r="E91" i="33"/>
  <c r="D91" i="33"/>
  <c r="C91" i="33"/>
  <c r="B91" i="33"/>
  <c r="G90" i="33"/>
  <c r="F90" i="33"/>
  <c r="E90" i="33"/>
  <c r="D90" i="33"/>
  <c r="C90" i="33"/>
  <c r="B90" i="33"/>
  <c r="H90" i="33" s="1"/>
  <c r="G89" i="33"/>
  <c r="F89" i="33"/>
  <c r="E89" i="33"/>
  <c r="K89" i="33" s="1"/>
  <c r="D89" i="33"/>
  <c r="C89" i="33"/>
  <c r="B89" i="33"/>
  <c r="H88" i="33"/>
  <c r="G88" i="33"/>
  <c r="F88" i="33"/>
  <c r="E88" i="33"/>
  <c r="D88" i="33"/>
  <c r="C88" i="33"/>
  <c r="B88" i="33"/>
  <c r="K87" i="33"/>
  <c r="G87" i="33"/>
  <c r="F87" i="33"/>
  <c r="E87" i="33"/>
  <c r="D87" i="33"/>
  <c r="C87" i="33"/>
  <c r="B87" i="33"/>
  <c r="G86" i="33"/>
  <c r="F86" i="33"/>
  <c r="L86" i="33" s="1"/>
  <c r="E86" i="33"/>
  <c r="D86" i="33"/>
  <c r="C86" i="33"/>
  <c r="B86" i="33"/>
  <c r="G85" i="33"/>
  <c r="F85" i="33"/>
  <c r="L85" i="33" s="1"/>
  <c r="E85" i="33"/>
  <c r="D85" i="33"/>
  <c r="C85" i="33"/>
  <c r="B85" i="33"/>
  <c r="G84" i="33"/>
  <c r="F84" i="33"/>
  <c r="L84" i="33" s="1"/>
  <c r="E84" i="33"/>
  <c r="D84" i="33"/>
  <c r="C84" i="33"/>
  <c r="B84" i="33"/>
  <c r="G83" i="33"/>
  <c r="F83" i="33"/>
  <c r="E83" i="33"/>
  <c r="D83" i="33"/>
  <c r="J83" i="33" s="1"/>
  <c r="C83" i="33"/>
  <c r="B83" i="33"/>
  <c r="G82" i="33"/>
  <c r="F82" i="33"/>
  <c r="E82" i="33"/>
  <c r="D82" i="33"/>
  <c r="C82" i="33"/>
  <c r="B82" i="33"/>
  <c r="G81" i="33"/>
  <c r="F81" i="33"/>
  <c r="E81" i="33"/>
  <c r="D81" i="33"/>
  <c r="C81" i="33"/>
  <c r="B81" i="33"/>
  <c r="H81" i="33" s="1"/>
  <c r="K80" i="33"/>
  <c r="G80" i="33"/>
  <c r="F80" i="33"/>
  <c r="E80" i="33"/>
  <c r="D80" i="33"/>
  <c r="C80" i="33"/>
  <c r="B80" i="33"/>
  <c r="H80" i="33" s="1"/>
  <c r="K79" i="33"/>
  <c r="G79" i="33"/>
  <c r="F79" i="33"/>
  <c r="E79" i="33"/>
  <c r="D79" i="33"/>
  <c r="C79" i="33"/>
  <c r="B79" i="33"/>
  <c r="H78" i="33"/>
  <c r="G78" i="33"/>
  <c r="M78" i="33" s="1"/>
  <c r="F78" i="33"/>
  <c r="E78" i="33"/>
  <c r="D78" i="33"/>
  <c r="C78" i="33"/>
  <c r="B78" i="33"/>
  <c r="G77" i="33"/>
  <c r="F77" i="33"/>
  <c r="E77" i="33"/>
  <c r="D77" i="33"/>
  <c r="C77" i="33"/>
  <c r="B77" i="33"/>
  <c r="G76" i="33"/>
  <c r="M76" i="33" s="1"/>
  <c r="F76" i="33"/>
  <c r="E76" i="33"/>
  <c r="K76" i="33" s="1"/>
  <c r="D76" i="33"/>
  <c r="C76" i="33"/>
  <c r="B76" i="33"/>
  <c r="G75" i="33"/>
  <c r="F75" i="33"/>
  <c r="E75" i="33"/>
  <c r="K75" i="33" s="1"/>
  <c r="D75" i="33"/>
  <c r="C75" i="33"/>
  <c r="B75" i="33"/>
  <c r="G74" i="33"/>
  <c r="F74" i="33"/>
  <c r="E74" i="33"/>
  <c r="D74" i="33"/>
  <c r="C74" i="33"/>
  <c r="B74" i="33"/>
  <c r="H74" i="33" s="1"/>
  <c r="G73" i="33"/>
  <c r="F73" i="33"/>
  <c r="E73" i="33"/>
  <c r="K73" i="33" s="1"/>
  <c r="D73" i="33"/>
  <c r="J73" i="33" s="1"/>
  <c r="C73" i="33"/>
  <c r="I73" i="33" s="1"/>
  <c r="B73" i="33"/>
  <c r="G72" i="33"/>
  <c r="F72" i="33"/>
  <c r="E72" i="33"/>
  <c r="K72" i="33" s="1"/>
  <c r="D72" i="33"/>
  <c r="C72" i="33"/>
  <c r="I72" i="33" s="1"/>
  <c r="B72" i="33"/>
  <c r="G71" i="33"/>
  <c r="F71" i="33"/>
  <c r="E71" i="33"/>
  <c r="D71" i="33"/>
  <c r="C71" i="33"/>
  <c r="I71" i="33" s="1"/>
  <c r="B71" i="33"/>
  <c r="G70" i="33"/>
  <c r="F70" i="33"/>
  <c r="E70" i="33"/>
  <c r="D70" i="33"/>
  <c r="C70" i="33"/>
  <c r="B70" i="33"/>
  <c r="H70" i="33" s="1"/>
  <c r="K69" i="33"/>
  <c r="G69" i="33"/>
  <c r="F69" i="33"/>
  <c r="E69" i="33"/>
  <c r="D69" i="33"/>
  <c r="C69" i="33"/>
  <c r="B69" i="33"/>
  <c r="K68" i="33"/>
  <c r="H68" i="33"/>
  <c r="G68" i="33"/>
  <c r="F68" i="33"/>
  <c r="E68" i="33"/>
  <c r="D68" i="33"/>
  <c r="C68" i="33"/>
  <c r="B68" i="33"/>
  <c r="K67" i="33"/>
  <c r="G67" i="33"/>
  <c r="M67" i="33" s="1"/>
  <c r="F67" i="33"/>
  <c r="E67" i="33"/>
  <c r="D67" i="33"/>
  <c r="C67" i="33"/>
  <c r="B67" i="33"/>
  <c r="G66" i="33"/>
  <c r="F66" i="33"/>
  <c r="E66" i="33"/>
  <c r="D66" i="33"/>
  <c r="C66" i="33"/>
  <c r="B66" i="33"/>
  <c r="G65" i="33"/>
  <c r="F65" i="33"/>
  <c r="E65" i="33"/>
  <c r="D65" i="33"/>
  <c r="C65" i="33"/>
  <c r="B65" i="33"/>
  <c r="G64" i="33"/>
  <c r="F64" i="33"/>
  <c r="E64" i="33"/>
  <c r="D64" i="33"/>
  <c r="C64" i="33"/>
  <c r="B64" i="33"/>
  <c r="H64" i="33" s="1"/>
  <c r="G63" i="33"/>
  <c r="F63" i="33"/>
  <c r="E63" i="33"/>
  <c r="K63" i="33" s="1"/>
  <c r="D63" i="33"/>
  <c r="J63" i="33" s="1"/>
  <c r="C63" i="33"/>
  <c r="B63" i="33"/>
  <c r="G62" i="33"/>
  <c r="F62" i="33"/>
  <c r="E62" i="33"/>
  <c r="D62" i="33"/>
  <c r="C62" i="33"/>
  <c r="I62" i="33" s="1"/>
  <c r="B62" i="33"/>
  <c r="G61" i="33"/>
  <c r="F61" i="33"/>
  <c r="E61" i="33"/>
  <c r="K61" i="33" s="1"/>
  <c r="D61" i="33"/>
  <c r="C61" i="33"/>
  <c r="B61" i="33"/>
  <c r="G60" i="33"/>
  <c r="F60" i="33"/>
  <c r="E60" i="33"/>
  <c r="D60" i="33"/>
  <c r="C60" i="33"/>
  <c r="I60" i="33" s="1"/>
  <c r="B60" i="33"/>
  <c r="H60" i="33" s="1"/>
  <c r="G59" i="33"/>
  <c r="F59" i="33"/>
  <c r="E59" i="33"/>
  <c r="D59" i="33"/>
  <c r="C59" i="33"/>
  <c r="B59" i="33"/>
  <c r="H58" i="33"/>
  <c r="G58" i="33"/>
  <c r="F58" i="33"/>
  <c r="E58" i="33"/>
  <c r="D58" i="33"/>
  <c r="C58" i="33"/>
  <c r="B58" i="33"/>
  <c r="G57" i="33"/>
  <c r="M57" i="33" s="1"/>
  <c r="M56" i="33"/>
  <c r="G56" i="33"/>
  <c r="G55" i="33"/>
  <c r="G54" i="33"/>
  <c r="G53" i="33"/>
  <c r="G52" i="33"/>
  <c r="G51" i="33"/>
  <c r="G50" i="33"/>
  <c r="M50" i="33" s="1"/>
  <c r="G49" i="33"/>
  <c r="G48" i="33"/>
  <c r="M48" i="33" s="1"/>
  <c r="G47" i="33"/>
  <c r="G46" i="33"/>
  <c r="M46" i="33" s="1"/>
  <c r="G45" i="33"/>
  <c r="G44" i="33"/>
  <c r="G43" i="33"/>
  <c r="G42" i="33"/>
  <c r="M42" i="33" s="1"/>
  <c r="G41" i="33"/>
  <c r="G40" i="33"/>
  <c r="M40" i="33" s="1"/>
  <c r="G39" i="33"/>
  <c r="G38" i="33"/>
  <c r="M38" i="33" s="1"/>
  <c r="G37" i="33"/>
  <c r="G36" i="33"/>
  <c r="G35" i="33"/>
  <c r="M34" i="33"/>
  <c r="G34" i="33"/>
  <c r="G33" i="33"/>
  <c r="G32" i="33"/>
  <c r="G31" i="33"/>
  <c r="G30" i="33"/>
  <c r="M30" i="33" s="1"/>
  <c r="G29" i="33"/>
  <c r="M29" i="33" s="1"/>
  <c r="G28" i="33"/>
  <c r="G27" i="33"/>
  <c r="G26" i="33"/>
  <c r="G25" i="33"/>
  <c r="G24" i="33"/>
  <c r="M24" i="33" s="1"/>
  <c r="G23" i="33"/>
  <c r="G22" i="33"/>
  <c r="M22" i="33" s="1"/>
  <c r="G21" i="33"/>
  <c r="G20" i="33"/>
  <c r="G19" i="33"/>
  <c r="G18" i="33"/>
  <c r="M18" i="33" s="1"/>
  <c r="G17" i="33"/>
  <c r="G16" i="33"/>
  <c r="M16" i="33" s="1"/>
  <c r="G15" i="33"/>
  <c r="G14" i="33"/>
  <c r="M14" i="33" s="1"/>
  <c r="G13" i="33"/>
  <c r="G12" i="33"/>
  <c r="G11" i="33"/>
  <c r="G10" i="33"/>
  <c r="M10" i="33" s="1"/>
  <c r="G9" i="33"/>
  <c r="G110" i="32"/>
  <c r="F110" i="32"/>
  <c r="K110" i="32" s="1"/>
  <c r="E110" i="32"/>
  <c r="D110" i="32"/>
  <c r="C110" i="32"/>
  <c r="B110" i="32"/>
  <c r="H109" i="32"/>
  <c r="F109" i="32"/>
  <c r="E109" i="32"/>
  <c r="D109" i="32"/>
  <c r="C109" i="32"/>
  <c r="J109" i="35" s="1"/>
  <c r="B109" i="32"/>
  <c r="H109" i="33" s="1"/>
  <c r="K108" i="32"/>
  <c r="F108" i="32"/>
  <c r="E108" i="32"/>
  <c r="D108" i="32"/>
  <c r="K108" i="33" s="1"/>
  <c r="C108" i="32"/>
  <c r="B108" i="32"/>
  <c r="H108" i="33" s="1"/>
  <c r="F107" i="32"/>
  <c r="M107" i="38" s="1"/>
  <c r="E107" i="32"/>
  <c r="D107" i="32"/>
  <c r="C107" i="32"/>
  <c r="B107" i="32"/>
  <c r="J107" i="32" s="1"/>
  <c r="K106" i="32"/>
  <c r="F106" i="32"/>
  <c r="E106" i="32"/>
  <c r="D106" i="32"/>
  <c r="C106" i="32"/>
  <c r="B106" i="32"/>
  <c r="G106" i="32" s="1"/>
  <c r="I105" i="32"/>
  <c r="H105" i="32"/>
  <c r="F105" i="32"/>
  <c r="E105" i="32"/>
  <c r="L105" i="33" s="1"/>
  <c r="D105" i="32"/>
  <c r="C105" i="32"/>
  <c r="B105" i="32"/>
  <c r="G105" i="32" s="1"/>
  <c r="G104" i="32"/>
  <c r="F104" i="32"/>
  <c r="K104" i="32" s="1"/>
  <c r="E104" i="32"/>
  <c r="D104" i="32"/>
  <c r="I104" i="32" s="1"/>
  <c r="C104" i="32"/>
  <c r="H104" i="32" s="1"/>
  <c r="B104" i="32"/>
  <c r="F103" i="32"/>
  <c r="M103" i="38" s="1"/>
  <c r="E103" i="32"/>
  <c r="D103" i="32"/>
  <c r="K103" i="34" s="1"/>
  <c r="C103" i="32"/>
  <c r="B103" i="32"/>
  <c r="I103" i="34" s="1"/>
  <c r="F102" i="32"/>
  <c r="M102" i="34" s="1"/>
  <c r="E102" i="32"/>
  <c r="D102" i="32"/>
  <c r="C102" i="32"/>
  <c r="B102" i="32"/>
  <c r="F101" i="32"/>
  <c r="E101" i="32"/>
  <c r="D101" i="32"/>
  <c r="I101" i="32" s="1"/>
  <c r="C101" i="32"/>
  <c r="H101" i="32" s="1"/>
  <c r="B101" i="32"/>
  <c r="H101" i="33" s="1"/>
  <c r="K100" i="32"/>
  <c r="F100" i="32"/>
  <c r="E100" i="32"/>
  <c r="D100" i="32"/>
  <c r="K100" i="34" s="1"/>
  <c r="C100" i="32"/>
  <c r="B100" i="32"/>
  <c r="H100" i="33" s="1"/>
  <c r="F99" i="32"/>
  <c r="M99" i="38" s="1"/>
  <c r="E99" i="32"/>
  <c r="D99" i="32"/>
  <c r="K99" i="33" s="1"/>
  <c r="C99" i="32"/>
  <c r="B99" i="32"/>
  <c r="G98" i="32"/>
  <c r="F98" i="32"/>
  <c r="K98" i="32" s="1"/>
  <c r="E98" i="32"/>
  <c r="D98" i="32"/>
  <c r="C98" i="32"/>
  <c r="B98" i="32"/>
  <c r="H98" i="33" s="1"/>
  <c r="F97" i="32"/>
  <c r="E97" i="32"/>
  <c r="D97" i="32"/>
  <c r="I97" i="32" s="1"/>
  <c r="C97" i="32"/>
  <c r="B97" i="32"/>
  <c r="H97" i="34" s="1"/>
  <c r="F96" i="32"/>
  <c r="K96" i="32" s="1"/>
  <c r="E96" i="32"/>
  <c r="L96" i="34" s="1"/>
  <c r="D96" i="32"/>
  <c r="I96" i="32" s="1"/>
  <c r="C96" i="32"/>
  <c r="H96" i="32" s="1"/>
  <c r="B96" i="32"/>
  <c r="H96" i="34" s="1"/>
  <c r="F95" i="32"/>
  <c r="M95" i="38" s="1"/>
  <c r="E95" i="32"/>
  <c r="D95" i="32"/>
  <c r="C95" i="32"/>
  <c r="B95" i="32"/>
  <c r="F94" i="32"/>
  <c r="E94" i="32"/>
  <c r="D94" i="32"/>
  <c r="C94" i="32"/>
  <c r="B94" i="32"/>
  <c r="H94" i="34" s="1"/>
  <c r="I93" i="32"/>
  <c r="F93" i="32"/>
  <c r="E93" i="32"/>
  <c r="D93" i="32"/>
  <c r="K93" i="33" s="1"/>
  <c r="C93" i="32"/>
  <c r="H93" i="32" s="1"/>
  <c r="B93" i="32"/>
  <c r="H93" i="33" s="1"/>
  <c r="K92" i="32"/>
  <c r="G92" i="32"/>
  <c r="F92" i="32"/>
  <c r="E92" i="32"/>
  <c r="D92" i="32"/>
  <c r="C92" i="32"/>
  <c r="B92" i="32"/>
  <c r="H92" i="33" s="1"/>
  <c r="F91" i="32"/>
  <c r="M91" i="38" s="1"/>
  <c r="E91" i="32"/>
  <c r="D91" i="32"/>
  <c r="K91" i="33" s="1"/>
  <c r="C91" i="32"/>
  <c r="J91" i="35" s="1"/>
  <c r="B91" i="32"/>
  <c r="K90" i="32"/>
  <c r="F90" i="32"/>
  <c r="E90" i="32"/>
  <c r="D90" i="32"/>
  <c r="C90" i="32"/>
  <c r="B90" i="32"/>
  <c r="G90" i="32" s="1"/>
  <c r="F89" i="32"/>
  <c r="E89" i="32"/>
  <c r="D89" i="32"/>
  <c r="K89" i="35" s="1"/>
  <c r="C89" i="32"/>
  <c r="B89" i="32"/>
  <c r="F88" i="32"/>
  <c r="K88" i="32" s="1"/>
  <c r="E88" i="32"/>
  <c r="D88" i="32"/>
  <c r="K88" i="35" s="1"/>
  <c r="C88" i="32"/>
  <c r="B88" i="32"/>
  <c r="G88" i="32" s="1"/>
  <c r="F87" i="32"/>
  <c r="M87" i="38" s="1"/>
  <c r="E87" i="32"/>
  <c r="D87" i="32"/>
  <c r="C87" i="32"/>
  <c r="J87" i="36" s="1"/>
  <c r="B87" i="32"/>
  <c r="G86" i="32"/>
  <c r="F86" i="32"/>
  <c r="E86" i="32"/>
  <c r="L86" i="34" s="1"/>
  <c r="D86" i="32"/>
  <c r="C86" i="32"/>
  <c r="B86" i="32"/>
  <c r="H86" i="34" s="1"/>
  <c r="H85" i="32"/>
  <c r="F85" i="32"/>
  <c r="E85" i="32"/>
  <c r="D85" i="32"/>
  <c r="I85" i="32" s="1"/>
  <c r="C85" i="32"/>
  <c r="B85" i="32"/>
  <c r="H85" i="33" s="1"/>
  <c r="G84" i="32"/>
  <c r="F84" i="32"/>
  <c r="M84" i="36" s="1"/>
  <c r="E84" i="32"/>
  <c r="L84" i="34" s="1"/>
  <c r="D84" i="32"/>
  <c r="C84" i="32"/>
  <c r="H84" i="32" s="1"/>
  <c r="B84" i="32"/>
  <c r="H84" i="33" s="1"/>
  <c r="F83" i="32"/>
  <c r="M83" i="38" s="1"/>
  <c r="E83" i="32"/>
  <c r="D83" i="32"/>
  <c r="C83" i="32"/>
  <c r="B83" i="32"/>
  <c r="J83" i="32" s="1"/>
  <c r="F82" i="32"/>
  <c r="E82" i="32"/>
  <c r="D82" i="32"/>
  <c r="C82" i="32"/>
  <c r="B82" i="32"/>
  <c r="I81" i="32"/>
  <c r="F81" i="32"/>
  <c r="E81" i="32"/>
  <c r="D81" i="32"/>
  <c r="K81" i="33" s="1"/>
  <c r="C81" i="32"/>
  <c r="J81" i="33" s="1"/>
  <c r="B81" i="32"/>
  <c r="I81" i="33" s="1"/>
  <c r="K80" i="32"/>
  <c r="H80" i="32"/>
  <c r="F80" i="32"/>
  <c r="M80" i="37" s="1"/>
  <c r="E80" i="32"/>
  <c r="L80" i="33" s="1"/>
  <c r="D80" i="32"/>
  <c r="C80" i="32"/>
  <c r="B80" i="32"/>
  <c r="G80" i="32" s="1"/>
  <c r="J79" i="32"/>
  <c r="I79" i="32"/>
  <c r="F79" i="32"/>
  <c r="E79" i="32"/>
  <c r="D79" i="32"/>
  <c r="C79" i="32"/>
  <c r="B79" i="32"/>
  <c r="I79" i="36" s="1"/>
  <c r="G78" i="32"/>
  <c r="F78" i="32"/>
  <c r="E78" i="32"/>
  <c r="D78" i="32"/>
  <c r="K78" i="39" s="1"/>
  <c r="C78" i="32"/>
  <c r="B78" i="32"/>
  <c r="H77" i="32"/>
  <c r="F77" i="32"/>
  <c r="E77" i="32"/>
  <c r="L77" i="37" s="1"/>
  <c r="D77" i="32"/>
  <c r="K77" i="33" s="1"/>
  <c r="C77" i="32"/>
  <c r="J77" i="35" s="1"/>
  <c r="B77" i="32"/>
  <c r="G77" i="32" s="1"/>
  <c r="G76" i="32"/>
  <c r="F76" i="32"/>
  <c r="M76" i="37" s="1"/>
  <c r="E76" i="32"/>
  <c r="D76" i="32"/>
  <c r="I76" i="32" s="1"/>
  <c r="C76" i="32"/>
  <c r="B76" i="32"/>
  <c r="H76" i="33" s="1"/>
  <c r="F75" i="32"/>
  <c r="E75" i="32"/>
  <c r="L75" i="35" s="1"/>
  <c r="D75" i="32"/>
  <c r="C75" i="32"/>
  <c r="J75" i="38" s="1"/>
  <c r="B75" i="32"/>
  <c r="J75" i="32" s="1"/>
  <c r="F74" i="32"/>
  <c r="K74" i="32" s="1"/>
  <c r="E74" i="32"/>
  <c r="D74" i="32"/>
  <c r="K74" i="35" s="1"/>
  <c r="C74" i="32"/>
  <c r="B74" i="32"/>
  <c r="G74" i="32" s="1"/>
  <c r="I73" i="32"/>
  <c r="F73" i="32"/>
  <c r="E73" i="32"/>
  <c r="L73" i="35" s="1"/>
  <c r="D73" i="32"/>
  <c r="C73" i="32"/>
  <c r="J73" i="38" s="1"/>
  <c r="B73" i="32"/>
  <c r="G73" i="32" s="1"/>
  <c r="K72" i="32"/>
  <c r="G72" i="32"/>
  <c r="F72" i="32"/>
  <c r="M72" i="37" s="1"/>
  <c r="E72" i="32"/>
  <c r="L72" i="34" s="1"/>
  <c r="D72" i="32"/>
  <c r="I72" i="32" s="1"/>
  <c r="C72" i="32"/>
  <c r="B72" i="32"/>
  <c r="H72" i="35" s="1"/>
  <c r="F71" i="32"/>
  <c r="K71" i="32" s="1"/>
  <c r="E71" i="32"/>
  <c r="D71" i="32"/>
  <c r="C71" i="32"/>
  <c r="H71" i="32" s="1"/>
  <c r="B71" i="32"/>
  <c r="K70" i="32"/>
  <c r="F70" i="32"/>
  <c r="E70" i="32"/>
  <c r="D70" i="32"/>
  <c r="C70" i="32"/>
  <c r="B70" i="32"/>
  <c r="G70" i="32" s="1"/>
  <c r="F69" i="32"/>
  <c r="E69" i="32"/>
  <c r="D69" i="32"/>
  <c r="C69" i="32"/>
  <c r="J69" i="38" s="1"/>
  <c r="B69" i="32"/>
  <c r="G69" i="32" s="1"/>
  <c r="F68" i="32"/>
  <c r="M68" i="37" s="1"/>
  <c r="E68" i="32"/>
  <c r="L68" i="33" s="1"/>
  <c r="D68" i="32"/>
  <c r="C68" i="32"/>
  <c r="B68" i="32"/>
  <c r="G68" i="32" s="1"/>
  <c r="F67" i="32"/>
  <c r="E67" i="32"/>
  <c r="D67" i="32"/>
  <c r="C67" i="32"/>
  <c r="B67" i="32"/>
  <c r="F66" i="32"/>
  <c r="K66" i="32" s="1"/>
  <c r="E66" i="32"/>
  <c r="D66" i="32"/>
  <c r="C66" i="32"/>
  <c r="B66" i="32"/>
  <c r="H66" i="33" s="1"/>
  <c r="H65" i="32"/>
  <c r="F65" i="32"/>
  <c r="E65" i="32"/>
  <c r="D65" i="32"/>
  <c r="C65" i="32"/>
  <c r="J65" i="35" s="1"/>
  <c r="B65" i="32"/>
  <c r="G65" i="32" s="1"/>
  <c r="K64" i="32"/>
  <c r="G64" i="32"/>
  <c r="F64" i="32"/>
  <c r="M64" i="37" s="1"/>
  <c r="E64" i="32"/>
  <c r="L64" i="34" s="1"/>
  <c r="D64" i="32"/>
  <c r="C64" i="32"/>
  <c r="H64" i="32" s="1"/>
  <c r="B64" i="32"/>
  <c r="I64" i="36" s="1"/>
  <c r="J63" i="32"/>
  <c r="F63" i="32"/>
  <c r="E63" i="32"/>
  <c r="D63" i="32"/>
  <c r="K63" i="38" s="1"/>
  <c r="C63" i="32"/>
  <c r="B63" i="32"/>
  <c r="F62" i="32"/>
  <c r="M62" i="37" s="1"/>
  <c r="E62" i="32"/>
  <c r="L62" i="36" s="1"/>
  <c r="D62" i="32"/>
  <c r="C62" i="32"/>
  <c r="B62" i="32"/>
  <c r="F61" i="32"/>
  <c r="E61" i="32"/>
  <c r="D61" i="32"/>
  <c r="I61" i="32" s="1"/>
  <c r="C61" i="32"/>
  <c r="J61" i="38" s="1"/>
  <c r="B61" i="32"/>
  <c r="H61" i="36" s="1"/>
  <c r="K60" i="32"/>
  <c r="F60" i="32"/>
  <c r="M60" i="37" s="1"/>
  <c r="E60" i="32"/>
  <c r="L60" i="37" s="1"/>
  <c r="D60" i="32"/>
  <c r="C60" i="32"/>
  <c r="B60" i="32"/>
  <c r="G60" i="32" s="1"/>
  <c r="F59" i="32"/>
  <c r="M59" i="37" s="1"/>
  <c r="E59" i="32"/>
  <c r="D59" i="32"/>
  <c r="K59" i="33" s="1"/>
  <c r="C59" i="32"/>
  <c r="B59" i="32"/>
  <c r="I59" i="32" s="1"/>
  <c r="G58" i="32"/>
  <c r="F58" i="32"/>
  <c r="K58" i="32" s="1"/>
  <c r="E58" i="32"/>
  <c r="D58" i="32"/>
  <c r="C58" i="32"/>
  <c r="B58" i="32"/>
  <c r="I58" i="36" s="1"/>
  <c r="F57" i="32"/>
  <c r="F56" i="32"/>
  <c r="F55" i="32"/>
  <c r="F54" i="32"/>
  <c r="M54" i="33" s="1"/>
  <c r="F53" i="32"/>
  <c r="F52" i="32"/>
  <c r="F51" i="32"/>
  <c r="M51" i="36" s="1"/>
  <c r="F50" i="32"/>
  <c r="M50" i="39" s="1"/>
  <c r="F49" i="32"/>
  <c r="F48" i="32"/>
  <c r="F47" i="32"/>
  <c r="F46" i="32"/>
  <c r="F45" i="32"/>
  <c r="M45" i="39" s="1"/>
  <c r="F44" i="32"/>
  <c r="M44" i="33" s="1"/>
  <c r="F43" i="32"/>
  <c r="M43" i="36" s="1"/>
  <c r="F42" i="32"/>
  <c r="M42" i="39" s="1"/>
  <c r="F41" i="32"/>
  <c r="F40" i="32"/>
  <c r="F39" i="32"/>
  <c r="F38" i="32"/>
  <c r="M38" i="39" s="1"/>
  <c r="F37" i="32"/>
  <c r="F36" i="32"/>
  <c r="F35" i="32"/>
  <c r="F34" i="32"/>
  <c r="M34" i="39" s="1"/>
  <c r="F33" i="32"/>
  <c r="M33" i="38" s="1"/>
  <c r="F32" i="32"/>
  <c r="M32" i="33" s="1"/>
  <c r="F31" i="32"/>
  <c r="F30" i="32"/>
  <c r="M30" i="39" s="1"/>
  <c r="F29" i="32"/>
  <c r="F28" i="32"/>
  <c r="M28" i="33" s="1"/>
  <c r="F27" i="32"/>
  <c r="F26" i="32"/>
  <c r="M26" i="39" s="1"/>
  <c r="F25" i="32"/>
  <c r="M25" i="38" s="1"/>
  <c r="F24" i="32"/>
  <c r="F23" i="32"/>
  <c r="F22" i="32"/>
  <c r="M22" i="39" s="1"/>
  <c r="F21" i="32"/>
  <c r="F20" i="32"/>
  <c r="F19" i="32"/>
  <c r="F18" i="32"/>
  <c r="M18" i="39" s="1"/>
  <c r="F17" i="32"/>
  <c r="F16" i="32"/>
  <c r="F15" i="32"/>
  <c r="F14" i="32"/>
  <c r="M14" i="39" s="1"/>
  <c r="F13" i="32"/>
  <c r="F12" i="32"/>
  <c r="M12" i="33" s="1"/>
  <c r="F11" i="32"/>
  <c r="F10" i="32"/>
  <c r="M10" i="39" s="1"/>
  <c r="F9" i="32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D111" i="29"/>
  <c r="C111" i="29"/>
  <c r="B111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C110" i="29"/>
  <c r="B110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C109" i="29"/>
  <c r="B109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D108" i="29"/>
  <c r="C108" i="29"/>
  <c r="B108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B107" i="29"/>
  <c r="V106" i="29"/>
  <c r="U106" i="29"/>
  <c r="T106" i="29"/>
  <c r="S106" i="29"/>
  <c r="R106" i="29"/>
  <c r="Q106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D106" i="29"/>
  <c r="C106" i="29"/>
  <c r="B106" i="29"/>
  <c r="V105" i="29"/>
  <c r="U105" i="29"/>
  <c r="T105" i="29"/>
  <c r="S105" i="29"/>
  <c r="R105" i="29"/>
  <c r="Q105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D105" i="29"/>
  <c r="C105" i="29"/>
  <c r="B105" i="29"/>
  <c r="V104" i="29"/>
  <c r="U104" i="29"/>
  <c r="T104" i="29"/>
  <c r="S104" i="29"/>
  <c r="R104" i="29"/>
  <c r="Q104" i="29"/>
  <c r="P104" i="29"/>
  <c r="O104" i="29"/>
  <c r="N104" i="29"/>
  <c r="M104" i="29"/>
  <c r="L104" i="29"/>
  <c r="K104" i="29"/>
  <c r="J104" i="29"/>
  <c r="I104" i="29"/>
  <c r="H104" i="29"/>
  <c r="G104" i="29"/>
  <c r="F104" i="29"/>
  <c r="E104" i="29"/>
  <c r="D104" i="29"/>
  <c r="C104" i="29"/>
  <c r="B104" i="29"/>
  <c r="V103" i="29"/>
  <c r="U103" i="29"/>
  <c r="T103" i="29"/>
  <c r="S103" i="29"/>
  <c r="R103" i="29"/>
  <c r="Q103" i="29"/>
  <c r="P103" i="29"/>
  <c r="O103" i="29"/>
  <c r="N103" i="29"/>
  <c r="M103" i="29"/>
  <c r="L103" i="29"/>
  <c r="K103" i="29"/>
  <c r="J103" i="29"/>
  <c r="I103" i="29"/>
  <c r="H103" i="29"/>
  <c r="G103" i="29"/>
  <c r="F103" i="29"/>
  <c r="E103" i="29"/>
  <c r="D103" i="29"/>
  <c r="C103" i="29"/>
  <c r="B103" i="29"/>
  <c r="V102" i="29"/>
  <c r="U102" i="29"/>
  <c r="T102" i="29"/>
  <c r="S102" i="29"/>
  <c r="R102" i="29"/>
  <c r="Q102" i="29"/>
  <c r="P102" i="29"/>
  <c r="O102" i="29"/>
  <c r="N102" i="29"/>
  <c r="M102" i="29"/>
  <c r="L102" i="29"/>
  <c r="K102" i="29"/>
  <c r="J102" i="29"/>
  <c r="I102" i="29"/>
  <c r="H102" i="29"/>
  <c r="G102" i="29"/>
  <c r="F102" i="29"/>
  <c r="E102" i="29"/>
  <c r="D102" i="29"/>
  <c r="C102" i="29"/>
  <c r="B102" i="29"/>
  <c r="V101" i="29"/>
  <c r="U101" i="29"/>
  <c r="T101" i="29"/>
  <c r="S101" i="29"/>
  <c r="R101" i="29"/>
  <c r="Q101" i="29"/>
  <c r="P101" i="29"/>
  <c r="O101" i="29"/>
  <c r="N101" i="29"/>
  <c r="M101" i="29"/>
  <c r="L101" i="29"/>
  <c r="K101" i="29"/>
  <c r="J101" i="29"/>
  <c r="I101" i="29"/>
  <c r="H101" i="29"/>
  <c r="G101" i="29"/>
  <c r="F101" i="29"/>
  <c r="E101" i="29"/>
  <c r="D101" i="29"/>
  <c r="C101" i="29"/>
  <c r="B101" i="29"/>
  <c r="V100" i="29"/>
  <c r="U100" i="29"/>
  <c r="T100" i="29"/>
  <c r="S100" i="29"/>
  <c r="R100" i="29"/>
  <c r="Q100" i="29"/>
  <c r="P100" i="29"/>
  <c r="O100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B100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G99" i="29"/>
  <c r="F99" i="29"/>
  <c r="E99" i="29"/>
  <c r="D99" i="29"/>
  <c r="C99" i="29"/>
  <c r="B99" i="29"/>
  <c r="V98" i="29"/>
  <c r="U98" i="29"/>
  <c r="T98" i="29"/>
  <c r="S98" i="29"/>
  <c r="R98" i="29"/>
  <c r="Q98" i="29"/>
  <c r="P98" i="29"/>
  <c r="O98" i="29"/>
  <c r="N98" i="29"/>
  <c r="M98" i="29"/>
  <c r="L98" i="29"/>
  <c r="K98" i="29"/>
  <c r="J98" i="29"/>
  <c r="I98" i="29"/>
  <c r="H98" i="29"/>
  <c r="G98" i="29"/>
  <c r="F98" i="29"/>
  <c r="E98" i="29"/>
  <c r="D98" i="29"/>
  <c r="C98" i="29"/>
  <c r="B98" i="29"/>
  <c r="V97" i="29"/>
  <c r="U97" i="29"/>
  <c r="T97" i="29"/>
  <c r="S97" i="29"/>
  <c r="R97" i="29"/>
  <c r="Q97" i="29"/>
  <c r="P97" i="29"/>
  <c r="O97" i="29"/>
  <c r="N97" i="29"/>
  <c r="M97" i="29"/>
  <c r="L97" i="29"/>
  <c r="K97" i="29"/>
  <c r="J97" i="29"/>
  <c r="I97" i="29"/>
  <c r="H97" i="29"/>
  <c r="G97" i="29"/>
  <c r="F97" i="29"/>
  <c r="E97" i="29"/>
  <c r="D97" i="29"/>
  <c r="C97" i="29"/>
  <c r="B97" i="29"/>
  <c r="V96" i="29"/>
  <c r="U96" i="29"/>
  <c r="T96" i="29"/>
  <c r="S96" i="29"/>
  <c r="R96" i="29"/>
  <c r="Q96" i="29"/>
  <c r="P96" i="29"/>
  <c r="O96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B96" i="29"/>
  <c r="V95" i="29"/>
  <c r="U95" i="29"/>
  <c r="T95" i="29"/>
  <c r="S95" i="29"/>
  <c r="R95" i="29"/>
  <c r="Q95" i="29"/>
  <c r="P95" i="29"/>
  <c r="O95" i="29"/>
  <c r="N95" i="29"/>
  <c r="M95" i="29"/>
  <c r="L95" i="29"/>
  <c r="K95" i="29"/>
  <c r="J95" i="29"/>
  <c r="I95" i="29"/>
  <c r="H95" i="29"/>
  <c r="G95" i="29"/>
  <c r="F95" i="29"/>
  <c r="E95" i="29"/>
  <c r="D95" i="29"/>
  <c r="C95" i="29"/>
  <c r="B95" i="29"/>
  <c r="V94" i="29"/>
  <c r="U94" i="29"/>
  <c r="T94" i="29"/>
  <c r="S94" i="29"/>
  <c r="R94" i="29"/>
  <c r="Q94" i="29"/>
  <c r="P94" i="29"/>
  <c r="O94" i="29"/>
  <c r="N94" i="29"/>
  <c r="M94" i="29"/>
  <c r="L94" i="29"/>
  <c r="K94" i="29"/>
  <c r="J94" i="29"/>
  <c r="I94" i="29"/>
  <c r="H94" i="29"/>
  <c r="G94" i="29"/>
  <c r="F94" i="29"/>
  <c r="E94" i="29"/>
  <c r="D94" i="29"/>
  <c r="C94" i="29"/>
  <c r="B94" i="29"/>
  <c r="V93" i="29"/>
  <c r="U93" i="29"/>
  <c r="T93" i="29"/>
  <c r="S93" i="29"/>
  <c r="R93" i="29"/>
  <c r="Q93" i="29"/>
  <c r="P93" i="29"/>
  <c r="O93" i="29"/>
  <c r="N93" i="29"/>
  <c r="M93" i="29"/>
  <c r="L93" i="29"/>
  <c r="K93" i="29"/>
  <c r="J93" i="29"/>
  <c r="I93" i="29"/>
  <c r="H93" i="29"/>
  <c r="G93" i="29"/>
  <c r="F93" i="29"/>
  <c r="E93" i="29"/>
  <c r="D93" i="29"/>
  <c r="C93" i="29"/>
  <c r="B93" i="29"/>
  <c r="V92" i="29"/>
  <c r="U92" i="29"/>
  <c r="T92" i="29"/>
  <c r="S92" i="29"/>
  <c r="R92" i="29"/>
  <c r="Q92" i="29"/>
  <c r="P92" i="29"/>
  <c r="O92" i="29"/>
  <c r="N92" i="29"/>
  <c r="M92" i="29"/>
  <c r="L92" i="29"/>
  <c r="K92" i="29"/>
  <c r="J92" i="29"/>
  <c r="I92" i="29"/>
  <c r="H92" i="29"/>
  <c r="G92" i="29"/>
  <c r="F92" i="29"/>
  <c r="E92" i="29"/>
  <c r="D92" i="29"/>
  <c r="C92" i="29"/>
  <c r="B92" i="29"/>
  <c r="V91" i="29"/>
  <c r="U91" i="29"/>
  <c r="T91" i="29"/>
  <c r="S91" i="29"/>
  <c r="R91" i="29"/>
  <c r="Q91" i="29"/>
  <c r="P91" i="29"/>
  <c r="O91" i="29"/>
  <c r="N91" i="29"/>
  <c r="M91" i="29"/>
  <c r="L91" i="29"/>
  <c r="K91" i="29"/>
  <c r="J91" i="29"/>
  <c r="I91" i="29"/>
  <c r="H91" i="29"/>
  <c r="G91" i="29"/>
  <c r="F91" i="29"/>
  <c r="E91" i="29"/>
  <c r="D91" i="29"/>
  <c r="C91" i="29"/>
  <c r="B91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B90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B89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B88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B87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B86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B85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B84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B83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B82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B81" i="29"/>
  <c r="V80" i="29"/>
  <c r="U80" i="29"/>
  <c r="T80" i="29"/>
  <c r="S80" i="29"/>
  <c r="R80" i="29"/>
  <c r="Q80" i="29"/>
  <c r="P80" i="29"/>
  <c r="O80" i="29"/>
  <c r="N80" i="29"/>
  <c r="M80" i="29"/>
  <c r="L80" i="29"/>
  <c r="K80" i="29"/>
  <c r="J80" i="29"/>
  <c r="I80" i="29"/>
  <c r="H80" i="29"/>
  <c r="G80" i="29"/>
  <c r="F80" i="29"/>
  <c r="E80" i="29"/>
  <c r="D80" i="29"/>
  <c r="C80" i="29"/>
  <c r="B80" i="29"/>
  <c r="V79" i="29"/>
  <c r="U79" i="29"/>
  <c r="T79" i="29"/>
  <c r="S79" i="29"/>
  <c r="R79" i="29"/>
  <c r="Q79" i="29"/>
  <c r="P79" i="29"/>
  <c r="O79" i="29"/>
  <c r="N79" i="29"/>
  <c r="M79" i="29"/>
  <c r="L79" i="29"/>
  <c r="K79" i="29"/>
  <c r="J79" i="29"/>
  <c r="I79" i="29"/>
  <c r="H79" i="29"/>
  <c r="G79" i="29"/>
  <c r="F79" i="29"/>
  <c r="E79" i="29"/>
  <c r="D79" i="29"/>
  <c r="C79" i="29"/>
  <c r="B79" i="29"/>
  <c r="V78" i="29"/>
  <c r="U78" i="29"/>
  <c r="T78" i="29"/>
  <c r="S78" i="29"/>
  <c r="R78" i="29"/>
  <c r="Q78" i="29"/>
  <c r="P78" i="29"/>
  <c r="O78" i="29"/>
  <c r="N78" i="29"/>
  <c r="M78" i="29"/>
  <c r="L78" i="29"/>
  <c r="K78" i="29"/>
  <c r="J78" i="29"/>
  <c r="I78" i="29"/>
  <c r="H78" i="29"/>
  <c r="G78" i="29"/>
  <c r="F78" i="29"/>
  <c r="E78" i="29"/>
  <c r="D78" i="29"/>
  <c r="C78" i="29"/>
  <c r="B78" i="29"/>
  <c r="V77" i="29"/>
  <c r="U77" i="29"/>
  <c r="T77" i="29"/>
  <c r="S77" i="29"/>
  <c r="R77" i="29"/>
  <c r="Q77" i="29"/>
  <c r="P77" i="29"/>
  <c r="O77" i="29"/>
  <c r="N77" i="29"/>
  <c r="M77" i="29"/>
  <c r="L77" i="29"/>
  <c r="K77" i="29"/>
  <c r="J77" i="29"/>
  <c r="I77" i="29"/>
  <c r="H77" i="29"/>
  <c r="G77" i="29"/>
  <c r="F77" i="29"/>
  <c r="E77" i="29"/>
  <c r="D77" i="29"/>
  <c r="C77" i="29"/>
  <c r="B77" i="29"/>
  <c r="V76" i="29"/>
  <c r="U76" i="29"/>
  <c r="T76" i="29"/>
  <c r="S76" i="29"/>
  <c r="R76" i="29"/>
  <c r="Q76" i="29"/>
  <c r="P76" i="29"/>
  <c r="O76" i="29"/>
  <c r="N76" i="29"/>
  <c r="M76" i="29"/>
  <c r="L76" i="29"/>
  <c r="K76" i="29"/>
  <c r="J76" i="29"/>
  <c r="I76" i="29"/>
  <c r="H76" i="29"/>
  <c r="G76" i="29"/>
  <c r="F76" i="29"/>
  <c r="E76" i="29"/>
  <c r="D76" i="29"/>
  <c r="C76" i="29"/>
  <c r="B76" i="29"/>
  <c r="V75" i="29"/>
  <c r="U75" i="29"/>
  <c r="T75" i="29"/>
  <c r="S75" i="29"/>
  <c r="R75" i="29"/>
  <c r="Q75" i="29"/>
  <c r="P75" i="29"/>
  <c r="O75" i="29"/>
  <c r="N75" i="29"/>
  <c r="M75" i="29"/>
  <c r="L75" i="29"/>
  <c r="K75" i="29"/>
  <c r="J75" i="29"/>
  <c r="I75" i="29"/>
  <c r="H75" i="29"/>
  <c r="G75" i="29"/>
  <c r="F75" i="29"/>
  <c r="E75" i="29"/>
  <c r="D75" i="29"/>
  <c r="C75" i="29"/>
  <c r="B75" i="29"/>
  <c r="V74" i="29"/>
  <c r="U74" i="29"/>
  <c r="T74" i="29"/>
  <c r="S74" i="29"/>
  <c r="R74" i="29"/>
  <c r="Q74" i="29"/>
  <c r="P74" i="29"/>
  <c r="O74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B74" i="29"/>
  <c r="V73" i="29"/>
  <c r="U73" i="29"/>
  <c r="T73" i="29"/>
  <c r="S73" i="29"/>
  <c r="R73" i="29"/>
  <c r="Q73" i="29"/>
  <c r="P73" i="29"/>
  <c r="O73" i="29"/>
  <c r="N73" i="29"/>
  <c r="M73" i="29"/>
  <c r="L73" i="29"/>
  <c r="K73" i="29"/>
  <c r="J73" i="29"/>
  <c r="I73" i="29"/>
  <c r="H73" i="29"/>
  <c r="G73" i="29"/>
  <c r="F73" i="29"/>
  <c r="E73" i="29"/>
  <c r="D73" i="29"/>
  <c r="C73" i="29"/>
  <c r="B73" i="29"/>
  <c r="V72" i="29"/>
  <c r="U72" i="29"/>
  <c r="T72" i="29"/>
  <c r="S72" i="29"/>
  <c r="R72" i="29"/>
  <c r="Q72" i="29"/>
  <c r="P72" i="29"/>
  <c r="O72" i="29"/>
  <c r="N72" i="29"/>
  <c r="M72" i="29"/>
  <c r="L72" i="29"/>
  <c r="K72" i="29"/>
  <c r="J72" i="29"/>
  <c r="I72" i="29"/>
  <c r="H72" i="29"/>
  <c r="G72" i="29"/>
  <c r="F72" i="29"/>
  <c r="E72" i="29"/>
  <c r="D72" i="29"/>
  <c r="C72" i="29"/>
  <c r="B72" i="29"/>
  <c r="V71" i="29"/>
  <c r="U71" i="29"/>
  <c r="T71" i="29"/>
  <c r="S71" i="29"/>
  <c r="R71" i="29"/>
  <c r="Q71" i="29"/>
  <c r="P71" i="29"/>
  <c r="O71" i="29"/>
  <c r="N71" i="29"/>
  <c r="M71" i="29"/>
  <c r="L71" i="29"/>
  <c r="K71" i="29"/>
  <c r="J71" i="29"/>
  <c r="I71" i="29"/>
  <c r="H71" i="29"/>
  <c r="G71" i="29"/>
  <c r="F71" i="29"/>
  <c r="E71" i="29"/>
  <c r="D71" i="29"/>
  <c r="C71" i="29"/>
  <c r="B71" i="29"/>
  <c r="V70" i="29"/>
  <c r="U70" i="29"/>
  <c r="T70" i="29"/>
  <c r="S70" i="29"/>
  <c r="R70" i="29"/>
  <c r="Q70" i="29"/>
  <c r="P70" i="29"/>
  <c r="O70" i="29"/>
  <c r="N70" i="29"/>
  <c r="M70" i="29"/>
  <c r="L70" i="29"/>
  <c r="K70" i="29"/>
  <c r="J70" i="29"/>
  <c r="I70" i="29"/>
  <c r="H70" i="29"/>
  <c r="G70" i="29"/>
  <c r="F70" i="29"/>
  <c r="E70" i="29"/>
  <c r="D70" i="29"/>
  <c r="C70" i="29"/>
  <c r="B70" i="29"/>
  <c r="V69" i="29"/>
  <c r="U69" i="29"/>
  <c r="T69" i="29"/>
  <c r="S69" i="29"/>
  <c r="R69" i="29"/>
  <c r="Q69" i="29"/>
  <c r="P69" i="29"/>
  <c r="O69" i="29"/>
  <c r="N69" i="29"/>
  <c r="M69" i="29"/>
  <c r="L69" i="29"/>
  <c r="K69" i="29"/>
  <c r="J69" i="29"/>
  <c r="I69" i="29"/>
  <c r="H69" i="29"/>
  <c r="G69" i="29"/>
  <c r="F69" i="29"/>
  <c r="E69" i="29"/>
  <c r="D69" i="29"/>
  <c r="C69" i="29"/>
  <c r="B69" i="29"/>
  <c r="V68" i="29"/>
  <c r="U68" i="29"/>
  <c r="T68" i="29"/>
  <c r="S68" i="29"/>
  <c r="R68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E68" i="29"/>
  <c r="D68" i="29"/>
  <c r="C68" i="29"/>
  <c r="B68" i="29"/>
  <c r="V67" i="29"/>
  <c r="U67" i="29"/>
  <c r="T67" i="29"/>
  <c r="S67" i="29"/>
  <c r="R67" i="29"/>
  <c r="Q67" i="29"/>
  <c r="P67" i="29"/>
  <c r="O67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B67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B66" i="29"/>
  <c r="V65" i="29"/>
  <c r="U65" i="29"/>
  <c r="T65" i="29"/>
  <c r="S65" i="29"/>
  <c r="R65" i="29"/>
  <c r="Q65" i="29"/>
  <c r="P65" i="29"/>
  <c r="O65" i="29"/>
  <c r="N65" i="29"/>
  <c r="M65" i="29"/>
  <c r="L65" i="29"/>
  <c r="K65" i="29"/>
  <c r="J65" i="29"/>
  <c r="I65" i="29"/>
  <c r="H65" i="29"/>
  <c r="G65" i="29"/>
  <c r="F65" i="29"/>
  <c r="E65" i="29"/>
  <c r="D65" i="29"/>
  <c r="C65" i="29"/>
  <c r="B65" i="29"/>
  <c r="V64" i="29"/>
  <c r="U64" i="29"/>
  <c r="T64" i="29"/>
  <c r="S64" i="29"/>
  <c r="R64" i="29"/>
  <c r="Q64" i="29"/>
  <c r="P64" i="29"/>
  <c r="O64" i="29"/>
  <c r="N64" i="29"/>
  <c r="M64" i="29"/>
  <c r="L64" i="29"/>
  <c r="K64" i="29"/>
  <c r="J64" i="29"/>
  <c r="I64" i="29"/>
  <c r="H64" i="29"/>
  <c r="G64" i="29"/>
  <c r="F64" i="29"/>
  <c r="E64" i="29"/>
  <c r="D64" i="29"/>
  <c r="C64" i="29"/>
  <c r="B64" i="29"/>
  <c r="V63" i="29"/>
  <c r="U63" i="29"/>
  <c r="T63" i="29"/>
  <c r="S63" i="29"/>
  <c r="R63" i="29"/>
  <c r="Q63" i="29"/>
  <c r="P63" i="29"/>
  <c r="O63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B63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B62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C61" i="29"/>
  <c r="B61" i="29"/>
  <c r="V60" i="29"/>
  <c r="U60" i="29"/>
  <c r="T60" i="29"/>
  <c r="S60" i="29"/>
  <c r="R60" i="29"/>
  <c r="Q60" i="29"/>
  <c r="P60" i="29"/>
  <c r="O60" i="29"/>
  <c r="N60" i="29"/>
  <c r="M60" i="29"/>
  <c r="L60" i="29"/>
  <c r="K60" i="29"/>
  <c r="J60" i="29"/>
  <c r="I60" i="29"/>
  <c r="H60" i="29"/>
  <c r="G60" i="29"/>
  <c r="F60" i="29"/>
  <c r="E60" i="29"/>
  <c r="D60" i="29"/>
  <c r="C60" i="29"/>
  <c r="B60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V56" i="29"/>
  <c r="U56" i="29"/>
  <c r="T56" i="29"/>
  <c r="S56" i="29"/>
  <c r="R56" i="29"/>
  <c r="Q56" i="29"/>
  <c r="P56" i="29"/>
  <c r="O56" i="29"/>
  <c r="N56" i="29"/>
  <c r="M56" i="29"/>
  <c r="L56" i="29"/>
  <c r="K56" i="29"/>
  <c r="J56" i="29"/>
  <c r="I56" i="29"/>
  <c r="H56" i="29"/>
  <c r="G56" i="29"/>
  <c r="F56" i="29"/>
  <c r="E56" i="29"/>
  <c r="D56" i="29"/>
  <c r="C56" i="29"/>
  <c r="B56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E55" i="29"/>
  <c r="D55" i="29"/>
  <c r="C55" i="29"/>
  <c r="B55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B54" i="29"/>
  <c r="V53" i="29"/>
  <c r="U53" i="29"/>
  <c r="T53" i="29"/>
  <c r="S53" i="29"/>
  <c r="R53" i="29"/>
  <c r="Q53" i="29"/>
  <c r="P53" i="29"/>
  <c r="O53" i="29"/>
  <c r="N53" i="29"/>
  <c r="M53" i="29"/>
  <c r="L53" i="29"/>
  <c r="K53" i="29"/>
  <c r="J53" i="29"/>
  <c r="I53" i="29"/>
  <c r="H53" i="29"/>
  <c r="G53" i="29"/>
  <c r="F53" i="29"/>
  <c r="E53" i="29"/>
  <c r="D53" i="29"/>
  <c r="C53" i="29"/>
  <c r="B53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B52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B51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B50" i="29"/>
  <c r="V49" i="29"/>
  <c r="U49" i="29"/>
  <c r="T49" i="29"/>
  <c r="S49" i="29"/>
  <c r="R49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B49" i="29"/>
  <c r="V48" i="29"/>
  <c r="U48" i="29"/>
  <c r="T48" i="29"/>
  <c r="S48" i="29"/>
  <c r="R48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B48" i="29"/>
  <c r="V47" i="29"/>
  <c r="U47" i="29"/>
  <c r="T47" i="29"/>
  <c r="S47" i="29"/>
  <c r="R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B47" i="29"/>
  <c r="V46" i="29"/>
  <c r="U46" i="29"/>
  <c r="T46" i="29"/>
  <c r="S46" i="29"/>
  <c r="R46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B46" i="29"/>
  <c r="V45" i="29"/>
  <c r="U45" i="29"/>
  <c r="T45" i="29"/>
  <c r="S45" i="29"/>
  <c r="R45" i="29"/>
  <c r="Q45" i="29"/>
  <c r="P45" i="29"/>
  <c r="O45" i="29"/>
  <c r="N45" i="29"/>
  <c r="M45" i="29"/>
  <c r="L45" i="29"/>
  <c r="K45" i="29"/>
  <c r="J45" i="29"/>
  <c r="I45" i="29"/>
  <c r="H45" i="29"/>
  <c r="G45" i="29"/>
  <c r="F45" i="29"/>
  <c r="E45" i="29"/>
  <c r="D45" i="29"/>
  <c r="C45" i="29"/>
  <c r="B45" i="29"/>
  <c r="V44" i="29"/>
  <c r="U44" i="29"/>
  <c r="T44" i="29"/>
  <c r="S44" i="29"/>
  <c r="R44" i="29"/>
  <c r="Q44" i="29"/>
  <c r="P44" i="29"/>
  <c r="O44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B44" i="29"/>
  <c r="V43" i="29"/>
  <c r="U43" i="29"/>
  <c r="T43" i="29"/>
  <c r="S43" i="29"/>
  <c r="R43" i="29"/>
  <c r="Q43" i="29"/>
  <c r="P43" i="29"/>
  <c r="O43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B43" i="29"/>
  <c r="V42" i="29"/>
  <c r="U42" i="29"/>
  <c r="T42" i="29"/>
  <c r="S42" i="29"/>
  <c r="R42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B42" i="29"/>
  <c r="V41" i="29"/>
  <c r="U41" i="29"/>
  <c r="T41" i="29"/>
  <c r="S41" i="29"/>
  <c r="R41" i="29"/>
  <c r="Q41" i="29"/>
  <c r="P41" i="29"/>
  <c r="O41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B41" i="29"/>
  <c r="V40" i="29"/>
  <c r="U40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B40" i="29"/>
  <c r="V39" i="29"/>
  <c r="U39" i="29"/>
  <c r="T39" i="29"/>
  <c r="S39" i="29"/>
  <c r="R39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B39" i="29"/>
  <c r="V38" i="29"/>
  <c r="U38" i="29"/>
  <c r="T38" i="29"/>
  <c r="S38" i="29"/>
  <c r="R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B38" i="29"/>
  <c r="V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B37" i="29"/>
  <c r="V36" i="29"/>
  <c r="U36" i="29"/>
  <c r="T36" i="29"/>
  <c r="S36" i="29"/>
  <c r="R36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B36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B35" i="29"/>
  <c r="V34" i="29"/>
  <c r="U34" i="29"/>
  <c r="T34" i="29"/>
  <c r="S34" i="29"/>
  <c r="R34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B34" i="29"/>
  <c r="V33" i="29"/>
  <c r="U33" i="29"/>
  <c r="T33" i="29"/>
  <c r="S33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B33" i="29"/>
  <c r="V32" i="29"/>
  <c r="U32" i="29"/>
  <c r="T32" i="29"/>
  <c r="S32" i="29"/>
  <c r="R32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B32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B31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B30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B29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8" i="29"/>
  <c r="V27" i="29"/>
  <c r="U27" i="29"/>
  <c r="T27" i="29"/>
  <c r="S27" i="29"/>
  <c r="R27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B27" i="29"/>
  <c r="V26" i="29"/>
  <c r="U26" i="29"/>
  <c r="T26" i="29"/>
  <c r="S26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B26" i="29"/>
  <c r="V25" i="29"/>
  <c r="U25" i="29"/>
  <c r="T25" i="29"/>
  <c r="S25" i="29"/>
  <c r="R25" i="29"/>
  <c r="Q25" i="29"/>
  <c r="P25" i="29"/>
  <c r="O25" i="29"/>
  <c r="N25" i="29"/>
  <c r="M25" i="29"/>
  <c r="L25" i="29"/>
  <c r="K25" i="29"/>
  <c r="J25" i="29"/>
  <c r="I25" i="29"/>
  <c r="H25" i="29"/>
  <c r="G25" i="29"/>
  <c r="F25" i="29"/>
  <c r="E25" i="29"/>
  <c r="D25" i="29"/>
  <c r="C25" i="29"/>
  <c r="B25" i="29"/>
  <c r="V24" i="29"/>
  <c r="U24" i="29"/>
  <c r="T24" i="29"/>
  <c r="S24" i="29"/>
  <c r="R24" i="29"/>
  <c r="Q24" i="29"/>
  <c r="P24" i="29"/>
  <c r="O24" i="29"/>
  <c r="N24" i="29"/>
  <c r="M24" i="29"/>
  <c r="L24" i="29"/>
  <c r="K24" i="29"/>
  <c r="J24" i="29"/>
  <c r="I24" i="29"/>
  <c r="H24" i="29"/>
  <c r="G24" i="29"/>
  <c r="F24" i="29"/>
  <c r="E24" i="29"/>
  <c r="D24" i="29"/>
  <c r="C24" i="29"/>
  <c r="B24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B23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B22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B21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B20" i="29"/>
  <c r="V19" i="29"/>
  <c r="U19" i="29"/>
  <c r="T19" i="29"/>
  <c r="S19" i="29"/>
  <c r="R19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B19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B18" i="29"/>
  <c r="V17" i="29"/>
  <c r="U17" i="29"/>
  <c r="T17" i="29"/>
  <c r="S17" i="29"/>
  <c r="R17" i="29"/>
  <c r="Q17" i="29"/>
  <c r="P17" i="29"/>
  <c r="O17" i="29"/>
  <c r="N17" i="29"/>
  <c r="M17" i="29"/>
  <c r="L17" i="29"/>
  <c r="K17" i="29"/>
  <c r="J17" i="29"/>
  <c r="I17" i="29"/>
  <c r="H17" i="29"/>
  <c r="G17" i="29"/>
  <c r="F17" i="29"/>
  <c r="E17" i="29"/>
  <c r="D17" i="29"/>
  <c r="C17" i="29"/>
  <c r="B17" i="29"/>
  <c r="V16" i="29"/>
  <c r="U16" i="29"/>
  <c r="T16" i="29"/>
  <c r="S16" i="29"/>
  <c r="R16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E16" i="29"/>
  <c r="D16" i="29"/>
  <c r="C16" i="29"/>
  <c r="B16" i="29"/>
  <c r="V15" i="29"/>
  <c r="U15" i="29"/>
  <c r="T15" i="29"/>
  <c r="S15" i="29"/>
  <c r="R15" i="29"/>
  <c r="Q15" i="29"/>
  <c r="P15" i="29"/>
  <c r="O15" i="29"/>
  <c r="N15" i="29"/>
  <c r="M15" i="29"/>
  <c r="L15" i="29"/>
  <c r="K15" i="29"/>
  <c r="J15" i="29"/>
  <c r="I15" i="29"/>
  <c r="H15" i="29"/>
  <c r="G15" i="29"/>
  <c r="F15" i="29"/>
  <c r="E15" i="29"/>
  <c r="D15" i="29"/>
  <c r="C15" i="29"/>
  <c r="B15" i="29"/>
  <c r="V14" i="29"/>
  <c r="U14" i="29"/>
  <c r="T14" i="29"/>
  <c r="S14" i="29"/>
  <c r="R14" i="29"/>
  <c r="Q14" i="29"/>
  <c r="P14" i="29"/>
  <c r="O14" i="29"/>
  <c r="N14" i="29"/>
  <c r="M14" i="29"/>
  <c r="L14" i="29"/>
  <c r="K14" i="29"/>
  <c r="J14" i="29"/>
  <c r="I14" i="29"/>
  <c r="H14" i="29"/>
  <c r="G14" i="29"/>
  <c r="F14" i="29"/>
  <c r="E14" i="29"/>
  <c r="D14" i="29"/>
  <c r="C14" i="29"/>
  <c r="B14" i="29"/>
  <c r="V13" i="29"/>
  <c r="U13" i="29"/>
  <c r="T13" i="29"/>
  <c r="S13" i="29"/>
  <c r="R13" i="29"/>
  <c r="Q13" i="29"/>
  <c r="P13" i="29"/>
  <c r="O13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B13" i="29"/>
  <c r="V12" i="29"/>
  <c r="U12" i="29"/>
  <c r="T12" i="29"/>
  <c r="S12" i="29"/>
  <c r="R12" i="29"/>
  <c r="Q12" i="29"/>
  <c r="P12" i="29"/>
  <c r="O12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B12" i="29"/>
  <c r="V11" i="29"/>
  <c r="U11" i="29"/>
  <c r="T11" i="29"/>
  <c r="S11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B11" i="29"/>
  <c r="V10" i="29"/>
  <c r="U10" i="29"/>
  <c r="T10" i="29"/>
  <c r="S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B10" i="29"/>
  <c r="V111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G111" i="28"/>
  <c r="F111" i="28"/>
  <c r="E111" i="28"/>
  <c r="D111" i="28"/>
  <c r="C111" i="28"/>
  <c r="B111" i="28"/>
  <c r="V110" i="28"/>
  <c r="U110" i="28"/>
  <c r="T110" i="28"/>
  <c r="S110" i="28"/>
  <c r="R110" i="28"/>
  <c r="Q110" i="28"/>
  <c r="P110" i="28"/>
  <c r="O110" i="28"/>
  <c r="N110" i="28"/>
  <c r="M110" i="28"/>
  <c r="L110" i="28"/>
  <c r="K110" i="28"/>
  <c r="J110" i="28"/>
  <c r="I110" i="28"/>
  <c r="H110" i="28"/>
  <c r="G110" i="28"/>
  <c r="F110" i="28"/>
  <c r="E110" i="28"/>
  <c r="D110" i="28"/>
  <c r="C110" i="28"/>
  <c r="B110" i="28"/>
  <c r="V109" i="28"/>
  <c r="U109" i="28"/>
  <c r="T109" i="28"/>
  <c r="S109" i="28"/>
  <c r="R109" i="28"/>
  <c r="Q109" i="28"/>
  <c r="P109" i="28"/>
  <c r="O109" i="28"/>
  <c r="N109" i="28"/>
  <c r="M109" i="28"/>
  <c r="L109" i="28"/>
  <c r="K109" i="28"/>
  <c r="J109" i="28"/>
  <c r="I109" i="28"/>
  <c r="H109" i="28"/>
  <c r="G109" i="28"/>
  <c r="F109" i="28"/>
  <c r="E109" i="28"/>
  <c r="D109" i="28"/>
  <c r="C109" i="28"/>
  <c r="B109" i="28"/>
  <c r="V108" i="28"/>
  <c r="U108" i="28"/>
  <c r="T108" i="28"/>
  <c r="S108" i="28"/>
  <c r="R108" i="28"/>
  <c r="Q108" i="28"/>
  <c r="P108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C108" i="28"/>
  <c r="B108" i="28"/>
  <c r="V107" i="28"/>
  <c r="U107" i="28"/>
  <c r="T107" i="28"/>
  <c r="S107" i="28"/>
  <c r="R107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C107" i="28"/>
  <c r="B107" i="28"/>
  <c r="V106" i="28"/>
  <c r="U106" i="28"/>
  <c r="T106" i="28"/>
  <c r="S106" i="28"/>
  <c r="R106" i="28"/>
  <c r="Q106" i="28"/>
  <c r="P106" i="28"/>
  <c r="O106" i="28"/>
  <c r="N106" i="28"/>
  <c r="M106" i="28"/>
  <c r="L106" i="28"/>
  <c r="K106" i="28"/>
  <c r="J106" i="28"/>
  <c r="I106" i="28"/>
  <c r="H106" i="28"/>
  <c r="G106" i="28"/>
  <c r="F106" i="28"/>
  <c r="E106" i="28"/>
  <c r="D106" i="28"/>
  <c r="C106" i="28"/>
  <c r="B106" i="28"/>
  <c r="V105" i="28"/>
  <c r="U105" i="28"/>
  <c r="T105" i="28"/>
  <c r="S105" i="28"/>
  <c r="R105" i="28"/>
  <c r="Q105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C105" i="28"/>
  <c r="B105" i="28"/>
  <c r="V104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G104" i="28"/>
  <c r="F104" i="28"/>
  <c r="E104" i="28"/>
  <c r="D104" i="28"/>
  <c r="C104" i="28"/>
  <c r="B104" i="28"/>
  <c r="V103" i="28"/>
  <c r="U103" i="28"/>
  <c r="T103" i="28"/>
  <c r="S103" i="28"/>
  <c r="R103" i="28"/>
  <c r="Q103" i="28"/>
  <c r="P103" i="28"/>
  <c r="O103" i="28"/>
  <c r="N103" i="28"/>
  <c r="M103" i="28"/>
  <c r="L103" i="28"/>
  <c r="K103" i="28"/>
  <c r="J103" i="28"/>
  <c r="I103" i="28"/>
  <c r="H103" i="28"/>
  <c r="G103" i="28"/>
  <c r="F103" i="28"/>
  <c r="E103" i="28"/>
  <c r="D103" i="28"/>
  <c r="C103" i="28"/>
  <c r="B103" i="28"/>
  <c r="V102" i="28"/>
  <c r="U102" i="28"/>
  <c r="T102" i="28"/>
  <c r="S102" i="28"/>
  <c r="R102" i="28"/>
  <c r="Q102" i="28"/>
  <c r="P102" i="28"/>
  <c r="O102" i="28"/>
  <c r="N102" i="28"/>
  <c r="M102" i="28"/>
  <c r="L102" i="28"/>
  <c r="K102" i="28"/>
  <c r="J102" i="28"/>
  <c r="I102" i="28"/>
  <c r="H102" i="28"/>
  <c r="G102" i="28"/>
  <c r="F102" i="28"/>
  <c r="E102" i="28"/>
  <c r="D102" i="28"/>
  <c r="C102" i="28"/>
  <c r="B102" i="28"/>
  <c r="V101" i="28"/>
  <c r="U101" i="28"/>
  <c r="T101" i="28"/>
  <c r="S101" i="28"/>
  <c r="R101" i="28"/>
  <c r="Q101" i="28"/>
  <c r="P101" i="28"/>
  <c r="O101" i="28"/>
  <c r="N101" i="28"/>
  <c r="M101" i="28"/>
  <c r="L101" i="28"/>
  <c r="K101" i="28"/>
  <c r="J101" i="28"/>
  <c r="I101" i="28"/>
  <c r="H101" i="28"/>
  <c r="G101" i="28"/>
  <c r="F101" i="28"/>
  <c r="E101" i="28"/>
  <c r="D101" i="28"/>
  <c r="C101" i="28"/>
  <c r="B101" i="28"/>
  <c r="V100" i="28"/>
  <c r="U100" i="28"/>
  <c r="T100" i="28"/>
  <c r="S100" i="28"/>
  <c r="R100" i="28"/>
  <c r="Q100" i="28"/>
  <c r="P100" i="28"/>
  <c r="O100" i="28"/>
  <c r="N100" i="28"/>
  <c r="M100" i="28"/>
  <c r="L100" i="28"/>
  <c r="K100" i="28"/>
  <c r="J100" i="28"/>
  <c r="I100" i="28"/>
  <c r="H100" i="28"/>
  <c r="G100" i="28"/>
  <c r="F100" i="28"/>
  <c r="E100" i="28"/>
  <c r="D100" i="28"/>
  <c r="C100" i="28"/>
  <c r="B100" i="28"/>
  <c r="V99" i="28"/>
  <c r="U99" i="28"/>
  <c r="T99" i="28"/>
  <c r="S99" i="28"/>
  <c r="R99" i="28"/>
  <c r="Q99" i="28"/>
  <c r="P99" i="28"/>
  <c r="O99" i="28"/>
  <c r="N99" i="28"/>
  <c r="M99" i="28"/>
  <c r="L99" i="28"/>
  <c r="K99" i="28"/>
  <c r="J99" i="28"/>
  <c r="I99" i="28"/>
  <c r="H99" i="28"/>
  <c r="G99" i="28"/>
  <c r="F99" i="28"/>
  <c r="E99" i="28"/>
  <c r="D99" i="28"/>
  <c r="C99" i="28"/>
  <c r="B99" i="28"/>
  <c r="V98" i="28"/>
  <c r="U98" i="28"/>
  <c r="T98" i="28"/>
  <c r="S98" i="28"/>
  <c r="R98" i="28"/>
  <c r="Q98" i="28"/>
  <c r="P98" i="28"/>
  <c r="O98" i="28"/>
  <c r="N98" i="28"/>
  <c r="M98" i="28"/>
  <c r="L98" i="28"/>
  <c r="K98" i="28"/>
  <c r="J98" i="28"/>
  <c r="I98" i="28"/>
  <c r="H98" i="28"/>
  <c r="G98" i="28"/>
  <c r="F98" i="28"/>
  <c r="E98" i="28"/>
  <c r="D98" i="28"/>
  <c r="C98" i="28"/>
  <c r="B98" i="28"/>
  <c r="V97" i="28"/>
  <c r="U97" i="28"/>
  <c r="T97" i="28"/>
  <c r="S97" i="28"/>
  <c r="R97" i="28"/>
  <c r="Q97" i="28"/>
  <c r="P97" i="28"/>
  <c r="O97" i="28"/>
  <c r="N97" i="28"/>
  <c r="M97" i="28"/>
  <c r="L97" i="28"/>
  <c r="K97" i="28"/>
  <c r="J97" i="28"/>
  <c r="I97" i="28"/>
  <c r="H97" i="28"/>
  <c r="G97" i="28"/>
  <c r="F97" i="28"/>
  <c r="E97" i="28"/>
  <c r="D97" i="28"/>
  <c r="C97" i="28"/>
  <c r="B97" i="28"/>
  <c r="V96" i="28"/>
  <c r="U96" i="28"/>
  <c r="T96" i="28"/>
  <c r="S96" i="28"/>
  <c r="R96" i="28"/>
  <c r="Q96" i="28"/>
  <c r="P96" i="28"/>
  <c r="O96" i="28"/>
  <c r="N96" i="28"/>
  <c r="M96" i="28"/>
  <c r="L96" i="28"/>
  <c r="K96" i="28"/>
  <c r="J96" i="28"/>
  <c r="I96" i="28"/>
  <c r="H96" i="28"/>
  <c r="G96" i="28"/>
  <c r="F96" i="28"/>
  <c r="E96" i="28"/>
  <c r="D96" i="28"/>
  <c r="C96" i="28"/>
  <c r="B96" i="28"/>
  <c r="V95" i="28"/>
  <c r="U95" i="28"/>
  <c r="T95" i="28"/>
  <c r="S95" i="28"/>
  <c r="R95" i="28"/>
  <c r="Q95" i="28"/>
  <c r="P95" i="28"/>
  <c r="O95" i="28"/>
  <c r="N95" i="28"/>
  <c r="M95" i="28"/>
  <c r="L95" i="28"/>
  <c r="K95" i="28"/>
  <c r="J95" i="28"/>
  <c r="I95" i="28"/>
  <c r="H95" i="28"/>
  <c r="G95" i="28"/>
  <c r="F95" i="28"/>
  <c r="E95" i="28"/>
  <c r="D95" i="28"/>
  <c r="C95" i="28"/>
  <c r="B95" i="28"/>
  <c r="V94" i="28"/>
  <c r="U94" i="28"/>
  <c r="T94" i="28"/>
  <c r="S94" i="28"/>
  <c r="R94" i="28"/>
  <c r="Q94" i="28"/>
  <c r="P94" i="28"/>
  <c r="O94" i="28"/>
  <c r="N94" i="28"/>
  <c r="M94" i="28"/>
  <c r="L94" i="28"/>
  <c r="K94" i="28"/>
  <c r="J94" i="28"/>
  <c r="I94" i="28"/>
  <c r="H94" i="28"/>
  <c r="G94" i="28"/>
  <c r="F94" i="28"/>
  <c r="E94" i="28"/>
  <c r="D94" i="28"/>
  <c r="C94" i="28"/>
  <c r="B94" i="28"/>
  <c r="V93" i="28"/>
  <c r="U93" i="28"/>
  <c r="T93" i="28"/>
  <c r="S93" i="28"/>
  <c r="R93" i="28"/>
  <c r="Q93" i="28"/>
  <c r="P93" i="28"/>
  <c r="O93" i="28"/>
  <c r="N93" i="28"/>
  <c r="M93" i="28"/>
  <c r="L93" i="28"/>
  <c r="K93" i="28"/>
  <c r="J93" i="28"/>
  <c r="I93" i="28"/>
  <c r="H93" i="28"/>
  <c r="G93" i="28"/>
  <c r="F93" i="28"/>
  <c r="E93" i="28"/>
  <c r="D93" i="28"/>
  <c r="C93" i="28"/>
  <c r="B93" i="28"/>
  <c r="V92" i="28"/>
  <c r="U92" i="28"/>
  <c r="T92" i="28"/>
  <c r="S92" i="28"/>
  <c r="R92" i="28"/>
  <c r="Q92" i="28"/>
  <c r="P92" i="28"/>
  <c r="O92" i="28"/>
  <c r="N92" i="28"/>
  <c r="M92" i="28"/>
  <c r="L92" i="28"/>
  <c r="K92" i="28"/>
  <c r="J92" i="28"/>
  <c r="I92" i="28"/>
  <c r="H92" i="28"/>
  <c r="G92" i="28"/>
  <c r="F92" i="28"/>
  <c r="E92" i="28"/>
  <c r="D92" i="28"/>
  <c r="C92" i="28"/>
  <c r="B92" i="28"/>
  <c r="V91" i="28"/>
  <c r="U91" i="28"/>
  <c r="T91" i="28"/>
  <c r="S91" i="28"/>
  <c r="R91" i="28"/>
  <c r="Q91" i="28"/>
  <c r="P91" i="28"/>
  <c r="O91" i="28"/>
  <c r="N91" i="28"/>
  <c r="M91" i="28"/>
  <c r="L91" i="28"/>
  <c r="K91" i="28"/>
  <c r="J91" i="28"/>
  <c r="I91" i="28"/>
  <c r="H91" i="28"/>
  <c r="G91" i="28"/>
  <c r="F91" i="28"/>
  <c r="E91" i="28"/>
  <c r="D91" i="28"/>
  <c r="C91" i="28"/>
  <c r="B91" i="28"/>
  <c r="V90" i="28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H90" i="28"/>
  <c r="G90" i="28"/>
  <c r="F90" i="28"/>
  <c r="E90" i="28"/>
  <c r="D90" i="28"/>
  <c r="C90" i="28"/>
  <c r="B90" i="28"/>
  <c r="V89" i="28"/>
  <c r="U89" i="28"/>
  <c r="T89" i="28"/>
  <c r="S89" i="28"/>
  <c r="R89" i="28"/>
  <c r="Q89" i="28"/>
  <c r="P89" i="28"/>
  <c r="O89" i="28"/>
  <c r="N89" i="28"/>
  <c r="M89" i="28"/>
  <c r="L89" i="28"/>
  <c r="K89" i="28"/>
  <c r="J89" i="28"/>
  <c r="I89" i="28"/>
  <c r="H89" i="28"/>
  <c r="G89" i="28"/>
  <c r="F89" i="28"/>
  <c r="E89" i="28"/>
  <c r="D89" i="28"/>
  <c r="C89" i="28"/>
  <c r="B89" i="28"/>
  <c r="V88" i="28"/>
  <c r="U88" i="28"/>
  <c r="T88" i="28"/>
  <c r="S88" i="28"/>
  <c r="R88" i="28"/>
  <c r="Q88" i="28"/>
  <c r="P88" i="28"/>
  <c r="O88" i="28"/>
  <c r="N88" i="28"/>
  <c r="M88" i="28"/>
  <c r="L88" i="28"/>
  <c r="K88" i="28"/>
  <c r="J88" i="28"/>
  <c r="I88" i="28"/>
  <c r="H88" i="28"/>
  <c r="G88" i="28"/>
  <c r="F88" i="28"/>
  <c r="E88" i="28"/>
  <c r="D88" i="28"/>
  <c r="C88" i="28"/>
  <c r="B88" i="28"/>
  <c r="V87" i="28"/>
  <c r="U87" i="28"/>
  <c r="T87" i="28"/>
  <c r="S87" i="28"/>
  <c r="R87" i="28"/>
  <c r="Q87" i="28"/>
  <c r="P87" i="28"/>
  <c r="O87" i="28"/>
  <c r="N87" i="28"/>
  <c r="M87" i="28"/>
  <c r="L87" i="28"/>
  <c r="K87" i="28"/>
  <c r="J87" i="28"/>
  <c r="I87" i="28"/>
  <c r="H87" i="28"/>
  <c r="G87" i="28"/>
  <c r="F87" i="28"/>
  <c r="E87" i="28"/>
  <c r="D87" i="28"/>
  <c r="C87" i="28"/>
  <c r="B87" i="28"/>
  <c r="V86" i="28"/>
  <c r="U86" i="28"/>
  <c r="T86" i="28"/>
  <c r="S86" i="28"/>
  <c r="R86" i="28"/>
  <c r="Q86" i="28"/>
  <c r="P86" i="28"/>
  <c r="O86" i="28"/>
  <c r="N86" i="28"/>
  <c r="M86" i="28"/>
  <c r="L86" i="28"/>
  <c r="K86" i="28"/>
  <c r="J86" i="28"/>
  <c r="I86" i="28"/>
  <c r="H86" i="28"/>
  <c r="G86" i="28"/>
  <c r="F86" i="28"/>
  <c r="E86" i="28"/>
  <c r="D86" i="28"/>
  <c r="C86" i="28"/>
  <c r="B86" i="28"/>
  <c r="V85" i="28"/>
  <c r="U85" i="28"/>
  <c r="T85" i="28"/>
  <c r="S85" i="28"/>
  <c r="R85" i="28"/>
  <c r="Q85" i="28"/>
  <c r="P85" i="28"/>
  <c r="O85" i="28"/>
  <c r="N85" i="28"/>
  <c r="M85" i="28"/>
  <c r="L85" i="28"/>
  <c r="K85" i="28"/>
  <c r="J85" i="28"/>
  <c r="I85" i="28"/>
  <c r="H85" i="28"/>
  <c r="G85" i="28"/>
  <c r="F85" i="28"/>
  <c r="E85" i="28"/>
  <c r="D85" i="28"/>
  <c r="C85" i="28"/>
  <c r="B85" i="28"/>
  <c r="V84" i="28"/>
  <c r="U84" i="28"/>
  <c r="T84" i="28"/>
  <c r="S84" i="28"/>
  <c r="R84" i="28"/>
  <c r="Q84" i="28"/>
  <c r="P84" i="28"/>
  <c r="O84" i="28"/>
  <c r="N84" i="28"/>
  <c r="M84" i="28"/>
  <c r="L84" i="28"/>
  <c r="K84" i="28"/>
  <c r="J84" i="28"/>
  <c r="I84" i="28"/>
  <c r="H84" i="28"/>
  <c r="G84" i="28"/>
  <c r="F84" i="28"/>
  <c r="E84" i="28"/>
  <c r="D84" i="28"/>
  <c r="C84" i="28"/>
  <c r="B84" i="28"/>
  <c r="V83" i="28"/>
  <c r="U83" i="28"/>
  <c r="T83" i="28"/>
  <c r="S83" i="28"/>
  <c r="R83" i="28"/>
  <c r="Q83" i="28"/>
  <c r="P83" i="28"/>
  <c r="O83" i="28"/>
  <c r="N83" i="28"/>
  <c r="M83" i="28"/>
  <c r="L83" i="28"/>
  <c r="K83" i="28"/>
  <c r="J83" i="28"/>
  <c r="I83" i="28"/>
  <c r="H83" i="28"/>
  <c r="G83" i="28"/>
  <c r="F83" i="28"/>
  <c r="E83" i="28"/>
  <c r="D83" i="28"/>
  <c r="C83" i="28"/>
  <c r="B83" i="28"/>
  <c r="V82" i="28"/>
  <c r="U82" i="28"/>
  <c r="T82" i="28"/>
  <c r="S82" i="28"/>
  <c r="R82" i="28"/>
  <c r="Q82" i="28"/>
  <c r="P82" i="28"/>
  <c r="O82" i="28"/>
  <c r="N82" i="28"/>
  <c r="M82" i="28"/>
  <c r="L82" i="28"/>
  <c r="K82" i="28"/>
  <c r="J82" i="28"/>
  <c r="I82" i="28"/>
  <c r="H82" i="28"/>
  <c r="G82" i="28"/>
  <c r="F82" i="28"/>
  <c r="E82" i="28"/>
  <c r="D82" i="28"/>
  <c r="C82" i="28"/>
  <c r="B82" i="28"/>
  <c r="V81" i="28"/>
  <c r="U81" i="28"/>
  <c r="T81" i="28"/>
  <c r="S81" i="28"/>
  <c r="R81" i="28"/>
  <c r="Q81" i="28"/>
  <c r="P81" i="28"/>
  <c r="O81" i="28"/>
  <c r="N81" i="28"/>
  <c r="M81" i="28"/>
  <c r="L81" i="28"/>
  <c r="K81" i="28"/>
  <c r="J81" i="28"/>
  <c r="I81" i="28"/>
  <c r="H81" i="28"/>
  <c r="G81" i="28"/>
  <c r="F81" i="28"/>
  <c r="E81" i="28"/>
  <c r="D81" i="28"/>
  <c r="C81" i="28"/>
  <c r="B81" i="28"/>
  <c r="V80" i="28"/>
  <c r="U80" i="28"/>
  <c r="T80" i="28"/>
  <c r="S80" i="28"/>
  <c r="R80" i="28"/>
  <c r="Q80" i="28"/>
  <c r="P80" i="28"/>
  <c r="O80" i="28"/>
  <c r="N80" i="28"/>
  <c r="M80" i="28"/>
  <c r="L80" i="28"/>
  <c r="K80" i="28"/>
  <c r="J80" i="28"/>
  <c r="I80" i="28"/>
  <c r="H80" i="28"/>
  <c r="G80" i="28"/>
  <c r="F80" i="28"/>
  <c r="E80" i="28"/>
  <c r="D80" i="28"/>
  <c r="C80" i="28"/>
  <c r="B80" i="28"/>
  <c r="V79" i="28"/>
  <c r="U79" i="28"/>
  <c r="T79" i="28"/>
  <c r="S79" i="28"/>
  <c r="R79" i="28"/>
  <c r="Q79" i="28"/>
  <c r="P79" i="28"/>
  <c r="O79" i="28"/>
  <c r="N79" i="28"/>
  <c r="M79" i="28"/>
  <c r="L79" i="28"/>
  <c r="K79" i="28"/>
  <c r="J79" i="28"/>
  <c r="I79" i="28"/>
  <c r="H79" i="28"/>
  <c r="G79" i="28"/>
  <c r="F79" i="28"/>
  <c r="E79" i="28"/>
  <c r="D79" i="28"/>
  <c r="C79" i="28"/>
  <c r="B79" i="28"/>
  <c r="V78" i="28"/>
  <c r="U78" i="28"/>
  <c r="T78" i="28"/>
  <c r="S78" i="28"/>
  <c r="R78" i="28"/>
  <c r="Q78" i="28"/>
  <c r="P78" i="28"/>
  <c r="O78" i="28"/>
  <c r="N78" i="28"/>
  <c r="M78" i="28"/>
  <c r="L78" i="28"/>
  <c r="K78" i="28"/>
  <c r="J78" i="28"/>
  <c r="I78" i="28"/>
  <c r="H78" i="28"/>
  <c r="G78" i="28"/>
  <c r="F78" i="28"/>
  <c r="E78" i="28"/>
  <c r="D78" i="28"/>
  <c r="C78" i="28"/>
  <c r="B78" i="28"/>
  <c r="V77" i="28"/>
  <c r="U77" i="28"/>
  <c r="T77" i="28"/>
  <c r="S77" i="28"/>
  <c r="R77" i="28"/>
  <c r="Q77" i="28"/>
  <c r="P77" i="28"/>
  <c r="O77" i="28"/>
  <c r="N77" i="28"/>
  <c r="M77" i="28"/>
  <c r="L77" i="28"/>
  <c r="K77" i="28"/>
  <c r="J77" i="28"/>
  <c r="I77" i="28"/>
  <c r="H77" i="28"/>
  <c r="G77" i="28"/>
  <c r="F77" i="28"/>
  <c r="E77" i="28"/>
  <c r="D77" i="28"/>
  <c r="C77" i="28"/>
  <c r="B77" i="28"/>
  <c r="V76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G76" i="28"/>
  <c r="F76" i="28"/>
  <c r="E76" i="28"/>
  <c r="D76" i="28"/>
  <c r="C76" i="28"/>
  <c r="B76" i="28"/>
  <c r="V75" i="28"/>
  <c r="U75" i="28"/>
  <c r="T75" i="28"/>
  <c r="S75" i="28"/>
  <c r="R75" i="28"/>
  <c r="Q75" i="28"/>
  <c r="P75" i="28"/>
  <c r="O75" i="28"/>
  <c r="N75" i="28"/>
  <c r="M75" i="28"/>
  <c r="L75" i="28"/>
  <c r="K75" i="28"/>
  <c r="J75" i="28"/>
  <c r="I75" i="28"/>
  <c r="H75" i="28"/>
  <c r="G75" i="28"/>
  <c r="F75" i="28"/>
  <c r="E75" i="28"/>
  <c r="D75" i="28"/>
  <c r="C75" i="28"/>
  <c r="B75" i="28"/>
  <c r="V74" i="28"/>
  <c r="U74" i="28"/>
  <c r="T74" i="28"/>
  <c r="S74" i="28"/>
  <c r="R74" i="28"/>
  <c r="Q74" i="28"/>
  <c r="P74" i="28"/>
  <c r="O74" i="28"/>
  <c r="N74" i="28"/>
  <c r="M74" i="28"/>
  <c r="L74" i="28"/>
  <c r="K74" i="28"/>
  <c r="J74" i="28"/>
  <c r="I74" i="28"/>
  <c r="H74" i="28"/>
  <c r="G74" i="28"/>
  <c r="F74" i="28"/>
  <c r="E74" i="28"/>
  <c r="D74" i="28"/>
  <c r="C74" i="28"/>
  <c r="B74" i="28"/>
  <c r="V73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G73" i="28"/>
  <c r="F73" i="28"/>
  <c r="E73" i="28"/>
  <c r="D73" i="28"/>
  <c r="C73" i="28"/>
  <c r="B73" i="28"/>
  <c r="V72" i="28"/>
  <c r="U72" i="28"/>
  <c r="T72" i="28"/>
  <c r="S72" i="28"/>
  <c r="R72" i="28"/>
  <c r="Q72" i="28"/>
  <c r="P72" i="28"/>
  <c r="O72" i="28"/>
  <c r="N72" i="28"/>
  <c r="M72" i="28"/>
  <c r="L72" i="28"/>
  <c r="K72" i="28"/>
  <c r="J72" i="28"/>
  <c r="I72" i="28"/>
  <c r="H72" i="28"/>
  <c r="G72" i="28"/>
  <c r="F72" i="28"/>
  <c r="E72" i="28"/>
  <c r="D72" i="28"/>
  <c r="C72" i="28"/>
  <c r="B72" i="28"/>
  <c r="V71" i="28"/>
  <c r="U71" i="28"/>
  <c r="T71" i="28"/>
  <c r="S71" i="28"/>
  <c r="R71" i="28"/>
  <c r="Q71" i="28"/>
  <c r="P71" i="28"/>
  <c r="O71" i="28"/>
  <c r="N71" i="28"/>
  <c r="M71" i="28"/>
  <c r="L71" i="28"/>
  <c r="K71" i="28"/>
  <c r="J71" i="28"/>
  <c r="I71" i="28"/>
  <c r="H71" i="28"/>
  <c r="G71" i="28"/>
  <c r="F71" i="28"/>
  <c r="E71" i="28"/>
  <c r="D71" i="28"/>
  <c r="C71" i="28"/>
  <c r="B71" i="28"/>
  <c r="V70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G70" i="28"/>
  <c r="F70" i="28"/>
  <c r="E70" i="28"/>
  <c r="D70" i="28"/>
  <c r="C70" i="28"/>
  <c r="B70" i="28"/>
  <c r="V69" i="28"/>
  <c r="U69" i="28"/>
  <c r="T69" i="28"/>
  <c r="S69" i="28"/>
  <c r="R69" i="28"/>
  <c r="Q69" i="28"/>
  <c r="P69" i="28"/>
  <c r="O69" i="28"/>
  <c r="N69" i="28"/>
  <c r="M69" i="28"/>
  <c r="L69" i="28"/>
  <c r="K69" i="28"/>
  <c r="J69" i="28"/>
  <c r="I69" i="28"/>
  <c r="H69" i="28"/>
  <c r="G69" i="28"/>
  <c r="F69" i="28"/>
  <c r="E69" i="28"/>
  <c r="D69" i="28"/>
  <c r="C69" i="28"/>
  <c r="B69" i="28"/>
  <c r="V68" i="28"/>
  <c r="U68" i="28"/>
  <c r="T68" i="28"/>
  <c r="S68" i="28"/>
  <c r="R68" i="28"/>
  <c r="Q68" i="28"/>
  <c r="P68" i="28"/>
  <c r="O68" i="28"/>
  <c r="N68" i="28"/>
  <c r="M68" i="28"/>
  <c r="L68" i="28"/>
  <c r="K68" i="28"/>
  <c r="J68" i="28"/>
  <c r="I68" i="28"/>
  <c r="H68" i="28"/>
  <c r="G68" i="28"/>
  <c r="F68" i="28"/>
  <c r="E68" i="28"/>
  <c r="D68" i="28"/>
  <c r="C68" i="28"/>
  <c r="B68" i="28"/>
  <c r="V67" i="28"/>
  <c r="U67" i="28"/>
  <c r="T67" i="28"/>
  <c r="S67" i="28"/>
  <c r="R67" i="28"/>
  <c r="Q67" i="28"/>
  <c r="P67" i="28"/>
  <c r="O67" i="28"/>
  <c r="N67" i="28"/>
  <c r="M67" i="28"/>
  <c r="L67" i="28"/>
  <c r="K67" i="28"/>
  <c r="J67" i="28"/>
  <c r="I67" i="28"/>
  <c r="H67" i="28"/>
  <c r="G67" i="28"/>
  <c r="F67" i="28"/>
  <c r="E67" i="28"/>
  <c r="D67" i="28"/>
  <c r="C67" i="28"/>
  <c r="B67" i="28"/>
  <c r="V66" i="28"/>
  <c r="U66" i="28"/>
  <c r="T66" i="28"/>
  <c r="S66" i="28"/>
  <c r="R66" i="28"/>
  <c r="Q66" i="28"/>
  <c r="P66" i="28"/>
  <c r="O66" i="28"/>
  <c r="N66" i="28"/>
  <c r="M66" i="28"/>
  <c r="L66" i="28"/>
  <c r="K66" i="28"/>
  <c r="J66" i="28"/>
  <c r="I66" i="28"/>
  <c r="H66" i="28"/>
  <c r="G66" i="28"/>
  <c r="F66" i="28"/>
  <c r="E66" i="28"/>
  <c r="D66" i="28"/>
  <c r="C66" i="28"/>
  <c r="B66" i="28"/>
  <c r="V65" i="28"/>
  <c r="U65" i="28"/>
  <c r="T65" i="28"/>
  <c r="S65" i="28"/>
  <c r="R65" i="28"/>
  <c r="Q65" i="28"/>
  <c r="P65" i="28"/>
  <c r="O65" i="28"/>
  <c r="N65" i="28"/>
  <c r="M65" i="28"/>
  <c r="L65" i="28"/>
  <c r="K65" i="28"/>
  <c r="J65" i="28"/>
  <c r="I65" i="28"/>
  <c r="H65" i="28"/>
  <c r="G65" i="28"/>
  <c r="F65" i="28"/>
  <c r="E65" i="28"/>
  <c r="D65" i="28"/>
  <c r="C65" i="28"/>
  <c r="B65" i="28"/>
  <c r="V64" i="28"/>
  <c r="U64" i="28"/>
  <c r="T64" i="28"/>
  <c r="S64" i="28"/>
  <c r="R64" i="28"/>
  <c r="Q64" i="28"/>
  <c r="P64" i="28"/>
  <c r="O64" i="28"/>
  <c r="N64" i="28"/>
  <c r="M64" i="28"/>
  <c r="L64" i="28"/>
  <c r="K64" i="28"/>
  <c r="J64" i="28"/>
  <c r="I64" i="28"/>
  <c r="H64" i="28"/>
  <c r="G64" i="28"/>
  <c r="F64" i="28"/>
  <c r="E64" i="28"/>
  <c r="D64" i="28"/>
  <c r="C64" i="28"/>
  <c r="B64" i="28"/>
  <c r="V63" i="28"/>
  <c r="U63" i="28"/>
  <c r="T63" i="28"/>
  <c r="S63" i="28"/>
  <c r="R63" i="28"/>
  <c r="Q63" i="28"/>
  <c r="P63" i="28"/>
  <c r="O63" i="28"/>
  <c r="N63" i="28"/>
  <c r="M63" i="28"/>
  <c r="L63" i="28"/>
  <c r="K63" i="28"/>
  <c r="J63" i="28"/>
  <c r="I63" i="28"/>
  <c r="H63" i="28"/>
  <c r="G63" i="28"/>
  <c r="F63" i="28"/>
  <c r="E63" i="28"/>
  <c r="D63" i="28"/>
  <c r="C63" i="28"/>
  <c r="B63" i="28"/>
  <c r="V62" i="28"/>
  <c r="U62" i="28"/>
  <c r="T62" i="28"/>
  <c r="S62" i="28"/>
  <c r="R62" i="28"/>
  <c r="Q62" i="28"/>
  <c r="P62" i="28"/>
  <c r="O62" i="28"/>
  <c r="N62" i="28"/>
  <c r="M62" i="28"/>
  <c r="L62" i="28"/>
  <c r="K62" i="28"/>
  <c r="J62" i="28"/>
  <c r="I62" i="28"/>
  <c r="H62" i="28"/>
  <c r="G62" i="28"/>
  <c r="F62" i="28"/>
  <c r="E62" i="28"/>
  <c r="D62" i="28"/>
  <c r="C62" i="28"/>
  <c r="B62" i="28"/>
  <c r="V61" i="28"/>
  <c r="U61" i="28"/>
  <c r="T61" i="28"/>
  <c r="S61" i="28"/>
  <c r="R61" i="28"/>
  <c r="Q61" i="28"/>
  <c r="P61" i="28"/>
  <c r="O61" i="28"/>
  <c r="N61" i="28"/>
  <c r="M61" i="28"/>
  <c r="L61" i="28"/>
  <c r="K61" i="28"/>
  <c r="J61" i="28"/>
  <c r="I61" i="28"/>
  <c r="H61" i="28"/>
  <c r="G61" i="28"/>
  <c r="F61" i="28"/>
  <c r="E61" i="28"/>
  <c r="D61" i="28"/>
  <c r="C61" i="28"/>
  <c r="B61" i="28"/>
  <c r="V60" i="28"/>
  <c r="U60" i="28"/>
  <c r="T60" i="28"/>
  <c r="S60" i="28"/>
  <c r="R60" i="28"/>
  <c r="Q60" i="28"/>
  <c r="P60" i="28"/>
  <c r="O60" i="28"/>
  <c r="N60" i="28"/>
  <c r="M60" i="28"/>
  <c r="L60" i="28"/>
  <c r="K60" i="28"/>
  <c r="J60" i="28"/>
  <c r="I60" i="28"/>
  <c r="H60" i="28"/>
  <c r="G60" i="28"/>
  <c r="F60" i="28"/>
  <c r="E60" i="28"/>
  <c r="D60" i="28"/>
  <c r="C60" i="28"/>
  <c r="B60" i="28"/>
  <c r="V59" i="28"/>
  <c r="U59" i="28"/>
  <c r="T59" i="28"/>
  <c r="S59" i="28"/>
  <c r="R59" i="28"/>
  <c r="Q59" i="28"/>
  <c r="P59" i="28"/>
  <c r="O59" i="28"/>
  <c r="N59" i="28"/>
  <c r="M59" i="28"/>
  <c r="L59" i="28"/>
  <c r="K59" i="28"/>
  <c r="J59" i="28"/>
  <c r="I59" i="28"/>
  <c r="H59" i="28"/>
  <c r="G59" i="28"/>
  <c r="F59" i="28"/>
  <c r="E59" i="28"/>
  <c r="D59" i="28"/>
  <c r="C59" i="28"/>
  <c r="B59" i="28"/>
  <c r="V58" i="28"/>
  <c r="U58" i="28"/>
  <c r="T58" i="28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B58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B57" i="28"/>
  <c r="V56" i="28"/>
  <c r="U56" i="28"/>
  <c r="T56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B56" i="28"/>
  <c r="V55" i="28"/>
  <c r="U55" i="28"/>
  <c r="T55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B55" i="28"/>
  <c r="V54" i="28"/>
  <c r="U54" i="28"/>
  <c r="T54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B54" i="28"/>
  <c r="V53" i="28"/>
  <c r="U53" i="28"/>
  <c r="T53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B53" i="28"/>
  <c r="V52" i="28"/>
  <c r="U52" i="28"/>
  <c r="T52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B52" i="28"/>
  <c r="V51" i="28"/>
  <c r="U51" i="28"/>
  <c r="T51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B51" i="28"/>
  <c r="V50" i="28"/>
  <c r="U50" i="28"/>
  <c r="T50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B50" i="28"/>
  <c r="V49" i="28"/>
  <c r="U49" i="28"/>
  <c r="T49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B49" i="28"/>
  <c r="V48" i="28"/>
  <c r="U48" i="28"/>
  <c r="T48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B48" i="28"/>
  <c r="V47" i="28"/>
  <c r="U47" i="28"/>
  <c r="T47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B47" i="28"/>
  <c r="V46" i="28"/>
  <c r="U46" i="28"/>
  <c r="T46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B46" i="28"/>
  <c r="V45" i="28"/>
  <c r="U45" i="28"/>
  <c r="T45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B45" i="28"/>
  <c r="V44" i="28"/>
  <c r="U44" i="28"/>
  <c r="T44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B44" i="28"/>
  <c r="V43" i="28"/>
  <c r="U43" i="28"/>
  <c r="T43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B43" i="28"/>
  <c r="V42" i="28"/>
  <c r="U42" i="28"/>
  <c r="T42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B42" i="28"/>
  <c r="V41" i="28"/>
  <c r="U41" i="28"/>
  <c r="T41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B41" i="28"/>
  <c r="V40" i="28"/>
  <c r="U40" i="28"/>
  <c r="T40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B40" i="28"/>
  <c r="V39" i="28"/>
  <c r="U39" i="28"/>
  <c r="T39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B39" i="28"/>
  <c r="V38" i="28"/>
  <c r="U38" i="28"/>
  <c r="T38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B38" i="28"/>
  <c r="V37" i="28"/>
  <c r="U37" i="28"/>
  <c r="T37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B37" i="28"/>
  <c r="V36" i="28"/>
  <c r="U36" i="28"/>
  <c r="T36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B36" i="28"/>
  <c r="V35" i="28"/>
  <c r="U35" i="28"/>
  <c r="T35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B35" i="28"/>
  <c r="V34" i="28"/>
  <c r="U34" i="28"/>
  <c r="T34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B34" i="28"/>
  <c r="V33" i="28"/>
  <c r="U33" i="28"/>
  <c r="T33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B33" i="28"/>
  <c r="V32" i="28"/>
  <c r="U32" i="28"/>
  <c r="T32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B32" i="28"/>
  <c r="V31" i="28"/>
  <c r="U31" i="28"/>
  <c r="T31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B31" i="28"/>
  <c r="V30" i="28"/>
  <c r="U30" i="28"/>
  <c r="T30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B30" i="28"/>
  <c r="V29" i="28"/>
  <c r="U29" i="28"/>
  <c r="T29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B29" i="28"/>
  <c r="V28" i="28"/>
  <c r="U28" i="28"/>
  <c r="T28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B28" i="28"/>
  <c r="V27" i="28"/>
  <c r="U27" i="28"/>
  <c r="T27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B27" i="28"/>
  <c r="V26" i="28"/>
  <c r="U26" i="28"/>
  <c r="T26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B26" i="28"/>
  <c r="V25" i="28"/>
  <c r="U25" i="28"/>
  <c r="T25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B25" i="28"/>
  <c r="V24" i="28"/>
  <c r="U24" i="28"/>
  <c r="T24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B24" i="28"/>
  <c r="V23" i="28"/>
  <c r="U23" i="28"/>
  <c r="T23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B23" i="28"/>
  <c r="V22" i="28"/>
  <c r="U22" i="28"/>
  <c r="T22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B22" i="28"/>
  <c r="V21" i="28"/>
  <c r="U21" i="28"/>
  <c r="T21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B21" i="28"/>
  <c r="V20" i="28"/>
  <c r="U20" i="28"/>
  <c r="T20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B20" i="28"/>
  <c r="V19" i="28"/>
  <c r="U19" i="28"/>
  <c r="T19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B19" i="28"/>
  <c r="V18" i="28"/>
  <c r="U18" i="28"/>
  <c r="T18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B18" i="28"/>
  <c r="V17" i="28"/>
  <c r="U17" i="28"/>
  <c r="T17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B17" i="28"/>
  <c r="V16" i="28"/>
  <c r="U16" i="28"/>
  <c r="T16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B16" i="28"/>
  <c r="V15" i="28"/>
  <c r="U15" i="28"/>
  <c r="T15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B15" i="28"/>
  <c r="V14" i="28"/>
  <c r="U14" i="28"/>
  <c r="T14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B14" i="28"/>
  <c r="V13" i="28"/>
  <c r="U13" i="28"/>
  <c r="T13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B13" i="28"/>
  <c r="V12" i="28"/>
  <c r="U12" i="28"/>
  <c r="T12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B12" i="28"/>
  <c r="V11" i="28"/>
  <c r="U11" i="28"/>
  <c r="T11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B11" i="28"/>
  <c r="V10" i="28"/>
  <c r="U10" i="28"/>
  <c r="T10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B10" i="28"/>
  <c r="L66" i="24"/>
  <c r="J66" i="24"/>
  <c r="H66" i="24"/>
  <c r="F66" i="24"/>
  <c r="E66" i="24"/>
  <c r="D66" i="24"/>
  <c r="J65" i="24"/>
  <c r="L65" i="24" s="1"/>
  <c r="H65" i="24"/>
  <c r="F65" i="24"/>
  <c r="E65" i="24"/>
  <c r="D65" i="24"/>
  <c r="J64" i="24"/>
  <c r="L64" i="24" s="1"/>
  <c r="F64" i="24"/>
  <c r="H64" i="24" s="1"/>
  <c r="E64" i="24"/>
  <c r="D64" i="24"/>
  <c r="L63" i="24"/>
  <c r="J63" i="24"/>
  <c r="F63" i="24"/>
  <c r="H63" i="24" s="1"/>
  <c r="E63" i="24"/>
  <c r="D63" i="24"/>
  <c r="L62" i="24"/>
  <c r="J62" i="24"/>
  <c r="H62" i="24"/>
  <c r="F62" i="24"/>
  <c r="E62" i="24"/>
  <c r="D62" i="24"/>
  <c r="J61" i="24"/>
  <c r="L61" i="24" s="1"/>
  <c r="H61" i="24"/>
  <c r="F61" i="24"/>
  <c r="E61" i="24"/>
  <c r="D61" i="24"/>
  <c r="J60" i="24"/>
  <c r="L60" i="24" s="1"/>
  <c r="F60" i="24"/>
  <c r="H60" i="24" s="1"/>
  <c r="E60" i="24"/>
  <c r="D60" i="24"/>
  <c r="L59" i="24"/>
  <c r="J59" i="24"/>
  <c r="F59" i="24"/>
  <c r="H59" i="24" s="1"/>
  <c r="E59" i="24"/>
  <c r="D59" i="24"/>
  <c r="L58" i="24"/>
  <c r="J58" i="24"/>
  <c r="H58" i="24"/>
  <c r="F58" i="24"/>
  <c r="E58" i="24"/>
  <c r="D58" i="24"/>
  <c r="J57" i="24"/>
  <c r="L57" i="24" s="1"/>
  <c r="H57" i="24"/>
  <c r="F57" i="24"/>
  <c r="E57" i="24"/>
  <c r="D57" i="24"/>
  <c r="J56" i="24"/>
  <c r="L56" i="24" s="1"/>
  <c r="F56" i="24"/>
  <c r="H56" i="24" s="1"/>
  <c r="E56" i="24"/>
  <c r="D56" i="24"/>
  <c r="L55" i="24"/>
  <c r="J55" i="24"/>
  <c r="F55" i="24"/>
  <c r="H55" i="24" s="1"/>
  <c r="E55" i="24"/>
  <c r="D55" i="24"/>
  <c r="L54" i="24"/>
  <c r="J54" i="24"/>
  <c r="H54" i="24"/>
  <c r="F54" i="24"/>
  <c r="E54" i="24"/>
  <c r="D54" i="24"/>
  <c r="J53" i="24"/>
  <c r="L53" i="24" s="1"/>
  <c r="H53" i="24"/>
  <c r="F53" i="24"/>
  <c r="E53" i="24"/>
  <c r="D53" i="24"/>
  <c r="J52" i="24"/>
  <c r="L52" i="24" s="1"/>
  <c r="F52" i="24"/>
  <c r="H52" i="24" s="1"/>
  <c r="E52" i="24"/>
  <c r="D52" i="24"/>
  <c r="L51" i="24"/>
  <c r="J51" i="24"/>
  <c r="F51" i="24"/>
  <c r="H51" i="24" s="1"/>
  <c r="E51" i="24"/>
  <c r="D51" i="24"/>
  <c r="L50" i="24"/>
  <c r="J50" i="24"/>
  <c r="H50" i="24"/>
  <c r="F50" i="24"/>
  <c r="E50" i="24"/>
  <c r="D50" i="24"/>
  <c r="J49" i="24"/>
  <c r="L49" i="24" s="1"/>
  <c r="H49" i="24"/>
  <c r="F49" i="24"/>
  <c r="E49" i="24"/>
  <c r="D49" i="24"/>
  <c r="J48" i="24"/>
  <c r="L48" i="24" s="1"/>
  <c r="F48" i="24"/>
  <c r="H48" i="24" s="1"/>
  <c r="E48" i="24"/>
  <c r="D48" i="24"/>
  <c r="L47" i="24"/>
  <c r="J47" i="24"/>
  <c r="F47" i="24"/>
  <c r="H47" i="24" s="1"/>
  <c r="E47" i="24"/>
  <c r="D47" i="24"/>
  <c r="L46" i="24"/>
  <c r="J46" i="24"/>
  <c r="H46" i="24"/>
  <c r="F46" i="24"/>
  <c r="E46" i="24"/>
  <c r="D46" i="24"/>
  <c r="J45" i="24"/>
  <c r="L45" i="24" s="1"/>
  <c r="H45" i="24"/>
  <c r="F45" i="24"/>
  <c r="E45" i="24"/>
  <c r="D45" i="24"/>
  <c r="J44" i="24"/>
  <c r="L44" i="24" s="1"/>
  <c r="F44" i="24"/>
  <c r="H44" i="24" s="1"/>
  <c r="E44" i="24"/>
  <c r="D44" i="24"/>
  <c r="L43" i="24"/>
  <c r="J43" i="24"/>
  <c r="F43" i="24"/>
  <c r="H43" i="24" s="1"/>
  <c r="E43" i="24"/>
  <c r="D43" i="24"/>
  <c r="L42" i="24"/>
  <c r="J42" i="24"/>
  <c r="H42" i="24"/>
  <c r="F42" i="24"/>
  <c r="E42" i="24"/>
  <c r="D42" i="24"/>
  <c r="J41" i="24"/>
  <c r="L41" i="24" s="1"/>
  <c r="H41" i="24"/>
  <c r="F41" i="24"/>
  <c r="E41" i="24"/>
  <c r="D41" i="24"/>
  <c r="J40" i="24"/>
  <c r="L40" i="24" s="1"/>
  <c r="F40" i="24"/>
  <c r="H40" i="24" s="1"/>
  <c r="E40" i="24"/>
  <c r="D40" i="24"/>
  <c r="L39" i="24"/>
  <c r="J39" i="24"/>
  <c r="F39" i="24"/>
  <c r="H39" i="24" s="1"/>
  <c r="E39" i="24"/>
  <c r="D39" i="24"/>
  <c r="L38" i="24"/>
  <c r="J38" i="24"/>
  <c r="H38" i="24"/>
  <c r="F38" i="24"/>
  <c r="E38" i="24"/>
  <c r="D38" i="24"/>
  <c r="J37" i="24"/>
  <c r="L37" i="24" s="1"/>
  <c r="H37" i="24"/>
  <c r="F37" i="24"/>
  <c r="E37" i="24"/>
  <c r="D37" i="24"/>
  <c r="J36" i="24"/>
  <c r="L36" i="24" s="1"/>
  <c r="F36" i="24"/>
  <c r="H36" i="24" s="1"/>
  <c r="E36" i="24"/>
  <c r="D36" i="24"/>
  <c r="L35" i="24"/>
  <c r="J35" i="24"/>
  <c r="F35" i="24"/>
  <c r="H35" i="24" s="1"/>
  <c r="E35" i="24"/>
  <c r="D35" i="24"/>
  <c r="L34" i="24"/>
  <c r="J34" i="24"/>
  <c r="H34" i="24"/>
  <c r="F34" i="24"/>
  <c r="E34" i="24"/>
  <c r="D34" i="24"/>
  <c r="J33" i="24"/>
  <c r="L33" i="24" s="1"/>
  <c r="H33" i="24"/>
  <c r="F33" i="24"/>
  <c r="E33" i="24"/>
  <c r="D33" i="24"/>
  <c r="J32" i="24"/>
  <c r="L32" i="24" s="1"/>
  <c r="F32" i="24"/>
  <c r="H32" i="24" s="1"/>
  <c r="E32" i="24"/>
  <c r="D32" i="24"/>
  <c r="L31" i="24"/>
  <c r="J31" i="24"/>
  <c r="F31" i="24"/>
  <c r="H31" i="24" s="1"/>
  <c r="E31" i="24"/>
  <c r="D31" i="24"/>
  <c r="L30" i="24"/>
  <c r="J30" i="24"/>
  <c r="H30" i="24"/>
  <c r="F30" i="24"/>
  <c r="E30" i="24"/>
  <c r="D30" i="24"/>
  <c r="J29" i="24"/>
  <c r="L29" i="24" s="1"/>
  <c r="H29" i="24"/>
  <c r="F29" i="24"/>
  <c r="E29" i="24"/>
  <c r="D29" i="24"/>
  <c r="J28" i="24"/>
  <c r="L28" i="24" s="1"/>
  <c r="F28" i="24"/>
  <c r="H28" i="24" s="1"/>
  <c r="E28" i="24"/>
  <c r="D28" i="24"/>
  <c r="L27" i="24"/>
  <c r="J27" i="24"/>
  <c r="F27" i="24"/>
  <c r="H27" i="24" s="1"/>
  <c r="E27" i="24"/>
  <c r="D27" i="24"/>
  <c r="L26" i="24"/>
  <c r="J26" i="24"/>
  <c r="H26" i="24"/>
  <c r="F26" i="24"/>
  <c r="E26" i="24"/>
  <c r="D26" i="24"/>
  <c r="J25" i="24"/>
  <c r="L25" i="24" s="1"/>
  <c r="H25" i="24"/>
  <c r="F25" i="24"/>
  <c r="E25" i="24"/>
  <c r="D25" i="24"/>
  <c r="J24" i="24"/>
  <c r="L24" i="24" s="1"/>
  <c r="F24" i="24"/>
  <c r="H24" i="24" s="1"/>
  <c r="E24" i="24"/>
  <c r="D24" i="24"/>
  <c r="L23" i="24"/>
  <c r="J23" i="24"/>
  <c r="F23" i="24"/>
  <c r="H23" i="24" s="1"/>
  <c r="E23" i="24"/>
  <c r="D23" i="24"/>
  <c r="L22" i="24"/>
  <c r="J22" i="24"/>
  <c r="H22" i="24"/>
  <c r="F22" i="24"/>
  <c r="E22" i="24"/>
  <c r="D22" i="24"/>
  <c r="J21" i="24"/>
  <c r="L21" i="24" s="1"/>
  <c r="H21" i="24"/>
  <c r="F21" i="24"/>
  <c r="E21" i="24"/>
  <c r="D21" i="24"/>
  <c r="J20" i="24"/>
  <c r="L20" i="24" s="1"/>
  <c r="F20" i="24"/>
  <c r="H20" i="24" s="1"/>
  <c r="E20" i="24"/>
  <c r="D20" i="24"/>
  <c r="L19" i="24"/>
  <c r="J19" i="24"/>
  <c r="F19" i="24"/>
  <c r="H19" i="24" s="1"/>
  <c r="E19" i="24"/>
  <c r="D19" i="24"/>
  <c r="L18" i="24"/>
  <c r="J18" i="24"/>
  <c r="H18" i="24"/>
  <c r="F18" i="24"/>
  <c r="E18" i="24"/>
  <c r="D18" i="24"/>
  <c r="J17" i="24"/>
  <c r="L17" i="24" s="1"/>
  <c r="H17" i="24"/>
  <c r="F17" i="24"/>
  <c r="E17" i="24"/>
  <c r="D17" i="24"/>
  <c r="J16" i="24"/>
  <c r="L16" i="24" s="1"/>
  <c r="F16" i="24"/>
  <c r="H16" i="24" s="1"/>
  <c r="E16" i="24"/>
  <c r="D16" i="24"/>
  <c r="M15" i="24"/>
  <c r="K15" i="24"/>
  <c r="J15" i="24"/>
  <c r="I15" i="24"/>
  <c r="G15" i="24"/>
  <c r="C15" i="24"/>
  <c r="B15" i="24"/>
  <c r="J14" i="24"/>
  <c r="L14" i="24" s="1"/>
  <c r="L15" i="24" s="1"/>
  <c r="H14" i="24"/>
  <c r="H13" i="24" s="1"/>
  <c r="F14" i="24"/>
  <c r="F15" i="24" s="1"/>
  <c r="E14" i="24"/>
  <c r="E15" i="24" s="1"/>
  <c r="D14" i="24"/>
  <c r="D15" i="24" s="1"/>
  <c r="M13" i="24"/>
  <c r="K13" i="24"/>
  <c r="I13" i="24"/>
  <c r="G13" i="24"/>
  <c r="C13" i="24"/>
  <c r="B13" i="24"/>
  <c r="L12" i="24"/>
  <c r="L13" i="24" s="1"/>
  <c r="J12" i="24"/>
  <c r="J13" i="24" s="1"/>
  <c r="H12" i="24"/>
  <c r="F12" i="24"/>
  <c r="F13" i="24" s="1"/>
  <c r="E12" i="24"/>
  <c r="E13" i="24" s="1"/>
  <c r="D12" i="24"/>
  <c r="D13" i="24" s="1"/>
  <c r="G120" i="23"/>
  <c r="F120" i="23"/>
  <c r="E120" i="23"/>
  <c r="D120" i="23"/>
  <c r="C120" i="23"/>
  <c r="B120" i="23"/>
  <c r="J72" i="23"/>
  <c r="I72" i="23"/>
  <c r="H72" i="23"/>
  <c r="G65" i="23"/>
  <c r="F65" i="23"/>
  <c r="E65" i="23"/>
  <c r="D65" i="23"/>
  <c r="C65" i="23"/>
  <c r="B65" i="23"/>
  <c r="G64" i="23"/>
  <c r="F64" i="23"/>
  <c r="E64" i="23"/>
  <c r="D64" i="23"/>
  <c r="C64" i="23"/>
  <c r="B64" i="23"/>
  <c r="G63" i="23"/>
  <c r="G72" i="23" s="1"/>
  <c r="F63" i="23"/>
  <c r="F72" i="23" s="1"/>
  <c r="E63" i="23"/>
  <c r="D63" i="23"/>
  <c r="D72" i="23" s="1"/>
  <c r="C63" i="23"/>
  <c r="B63" i="23"/>
  <c r="G62" i="23"/>
  <c r="F62" i="23"/>
  <c r="E62" i="23"/>
  <c r="D62" i="23"/>
  <c r="C62" i="23"/>
  <c r="B62" i="23"/>
  <c r="G61" i="23"/>
  <c r="F61" i="23"/>
  <c r="E61" i="23"/>
  <c r="D61" i="23"/>
  <c r="C61" i="23"/>
  <c r="B61" i="23"/>
  <c r="G60" i="23"/>
  <c r="F60" i="23"/>
  <c r="E60" i="23"/>
  <c r="D60" i="23"/>
  <c r="C60" i="23"/>
  <c r="B60" i="23"/>
  <c r="G59" i="23"/>
  <c r="F59" i="23"/>
  <c r="E59" i="23"/>
  <c r="D59" i="23"/>
  <c r="C59" i="23"/>
  <c r="B59" i="23"/>
  <c r="G58" i="23"/>
  <c r="F58" i="23"/>
  <c r="E58" i="23"/>
  <c r="D58" i="23"/>
  <c r="C58" i="23"/>
  <c r="B58" i="23"/>
  <c r="G57" i="23"/>
  <c r="F57" i="23"/>
  <c r="E57" i="23"/>
  <c r="D57" i="23"/>
  <c r="C57" i="23"/>
  <c r="B57" i="23"/>
  <c r="G56" i="23"/>
  <c r="F56" i="23"/>
  <c r="E56" i="23"/>
  <c r="D56" i="23"/>
  <c r="C56" i="23"/>
  <c r="B56" i="23"/>
  <c r="G55" i="23"/>
  <c r="F55" i="23"/>
  <c r="E55" i="23"/>
  <c r="D55" i="23"/>
  <c r="C55" i="23"/>
  <c r="B55" i="23"/>
  <c r="G54" i="23"/>
  <c r="F54" i="23"/>
  <c r="E54" i="23"/>
  <c r="D54" i="23"/>
  <c r="C54" i="23"/>
  <c r="B54" i="23"/>
  <c r="G53" i="23"/>
  <c r="F53" i="23"/>
  <c r="E53" i="23"/>
  <c r="D53" i="23"/>
  <c r="C53" i="23"/>
  <c r="B53" i="23"/>
  <c r="G52" i="23"/>
  <c r="F52" i="23"/>
  <c r="E52" i="23"/>
  <c r="D52" i="23"/>
  <c r="C52" i="23"/>
  <c r="B52" i="23"/>
  <c r="G51" i="23"/>
  <c r="F51" i="23"/>
  <c r="E51" i="23"/>
  <c r="D51" i="23"/>
  <c r="C51" i="23"/>
  <c r="B51" i="23"/>
  <c r="G50" i="23"/>
  <c r="F50" i="23"/>
  <c r="E50" i="23"/>
  <c r="D50" i="23"/>
  <c r="C50" i="23"/>
  <c r="B50" i="23"/>
  <c r="G49" i="23"/>
  <c r="F49" i="23"/>
  <c r="E49" i="23"/>
  <c r="D49" i="23"/>
  <c r="C49" i="23"/>
  <c r="B49" i="23"/>
  <c r="G48" i="23"/>
  <c r="F48" i="23"/>
  <c r="E48" i="23"/>
  <c r="D48" i="23"/>
  <c r="C48" i="23"/>
  <c r="B48" i="23"/>
  <c r="G47" i="23"/>
  <c r="F47" i="23"/>
  <c r="E47" i="23"/>
  <c r="D47" i="23"/>
  <c r="C47" i="23"/>
  <c r="B47" i="23"/>
  <c r="G46" i="23"/>
  <c r="F46" i="23"/>
  <c r="E46" i="23"/>
  <c r="D46" i="23"/>
  <c r="C46" i="23"/>
  <c r="B46" i="23"/>
  <c r="G45" i="23"/>
  <c r="F45" i="23"/>
  <c r="E45" i="23"/>
  <c r="D45" i="23"/>
  <c r="C45" i="23"/>
  <c r="B45" i="23"/>
  <c r="G44" i="23"/>
  <c r="F44" i="23"/>
  <c r="E44" i="23"/>
  <c r="D44" i="23"/>
  <c r="C44" i="23"/>
  <c r="B44" i="23"/>
  <c r="G43" i="23"/>
  <c r="F43" i="23"/>
  <c r="E43" i="23"/>
  <c r="D43" i="23"/>
  <c r="C43" i="23"/>
  <c r="B43" i="23"/>
  <c r="G42" i="23"/>
  <c r="F42" i="23"/>
  <c r="E42" i="23"/>
  <c r="D42" i="23"/>
  <c r="C42" i="23"/>
  <c r="B42" i="23"/>
  <c r="G41" i="23"/>
  <c r="F41" i="23"/>
  <c r="E41" i="23"/>
  <c r="D41" i="23"/>
  <c r="C41" i="23"/>
  <c r="B41" i="23"/>
  <c r="G40" i="23"/>
  <c r="F40" i="23"/>
  <c r="E40" i="23"/>
  <c r="D40" i="23"/>
  <c r="C40" i="23"/>
  <c r="B40" i="23"/>
  <c r="G39" i="23"/>
  <c r="F39" i="23"/>
  <c r="E39" i="23"/>
  <c r="D39" i="23"/>
  <c r="C39" i="23"/>
  <c r="B39" i="23"/>
  <c r="G38" i="23"/>
  <c r="F38" i="23"/>
  <c r="E38" i="23"/>
  <c r="D38" i="23"/>
  <c r="C38" i="23"/>
  <c r="B38" i="23"/>
  <c r="G37" i="23"/>
  <c r="F37" i="23"/>
  <c r="E37" i="23"/>
  <c r="D37" i="23"/>
  <c r="C37" i="23"/>
  <c r="B37" i="23"/>
  <c r="G36" i="23"/>
  <c r="F36" i="23"/>
  <c r="E36" i="23"/>
  <c r="D36" i="23"/>
  <c r="C36" i="23"/>
  <c r="B36" i="23"/>
  <c r="G35" i="23"/>
  <c r="F35" i="23"/>
  <c r="E35" i="23"/>
  <c r="D35" i="23"/>
  <c r="C35" i="23"/>
  <c r="B35" i="23"/>
  <c r="G34" i="23"/>
  <c r="F34" i="23"/>
  <c r="E34" i="23"/>
  <c r="D34" i="23"/>
  <c r="C34" i="23"/>
  <c r="B34" i="23"/>
  <c r="G33" i="23"/>
  <c r="F33" i="23"/>
  <c r="E33" i="23"/>
  <c r="D33" i="23"/>
  <c r="C33" i="23"/>
  <c r="B33" i="23"/>
  <c r="G32" i="23"/>
  <c r="F32" i="23"/>
  <c r="E32" i="23"/>
  <c r="D32" i="23"/>
  <c r="C32" i="23"/>
  <c r="B32" i="23"/>
  <c r="G31" i="23"/>
  <c r="F31" i="23"/>
  <c r="E31" i="23"/>
  <c r="D31" i="23"/>
  <c r="C31" i="23"/>
  <c r="B31" i="23"/>
  <c r="G30" i="23"/>
  <c r="F30" i="23"/>
  <c r="E30" i="23"/>
  <c r="D30" i="23"/>
  <c r="C30" i="23"/>
  <c r="B30" i="23"/>
  <c r="G29" i="23"/>
  <c r="F29" i="23"/>
  <c r="E29" i="23"/>
  <c r="D29" i="23"/>
  <c r="C29" i="23"/>
  <c r="B29" i="23"/>
  <c r="G28" i="23"/>
  <c r="F28" i="23"/>
  <c r="E28" i="23"/>
  <c r="D28" i="23"/>
  <c r="C28" i="23"/>
  <c r="B28" i="23"/>
  <c r="G27" i="23"/>
  <c r="F27" i="23"/>
  <c r="E27" i="23"/>
  <c r="D27" i="23"/>
  <c r="C27" i="23"/>
  <c r="B27" i="23"/>
  <c r="G26" i="23"/>
  <c r="F26" i="23"/>
  <c r="E26" i="23"/>
  <c r="D26" i="23"/>
  <c r="C26" i="23"/>
  <c r="B26" i="23"/>
  <c r="G25" i="23"/>
  <c r="F25" i="23"/>
  <c r="E25" i="23"/>
  <c r="D25" i="23"/>
  <c r="C25" i="23"/>
  <c r="B25" i="23"/>
  <c r="G24" i="23"/>
  <c r="F24" i="23"/>
  <c r="E24" i="23"/>
  <c r="D24" i="23"/>
  <c r="C24" i="23"/>
  <c r="B24" i="23"/>
  <c r="G23" i="23"/>
  <c r="F23" i="23"/>
  <c r="E23" i="23"/>
  <c r="D23" i="23"/>
  <c r="C23" i="23"/>
  <c r="B23" i="23"/>
  <c r="G22" i="23"/>
  <c r="F22" i="23"/>
  <c r="E22" i="23"/>
  <c r="D22" i="23"/>
  <c r="C22" i="23"/>
  <c r="B22" i="23"/>
  <c r="G21" i="23"/>
  <c r="F21" i="23"/>
  <c r="E21" i="23"/>
  <c r="D21" i="23"/>
  <c r="C21" i="23"/>
  <c r="B21" i="23"/>
  <c r="G20" i="23"/>
  <c r="F20" i="23"/>
  <c r="E20" i="23"/>
  <c r="D20" i="23"/>
  <c r="C20" i="23"/>
  <c r="B20" i="23"/>
  <c r="G19" i="23"/>
  <c r="F19" i="23"/>
  <c r="E19" i="23"/>
  <c r="D19" i="23"/>
  <c r="C19" i="23"/>
  <c r="B19" i="23"/>
  <c r="G18" i="23"/>
  <c r="F18" i="23"/>
  <c r="E18" i="23"/>
  <c r="D18" i="23"/>
  <c r="C18" i="23"/>
  <c r="B18" i="23"/>
  <c r="G17" i="23"/>
  <c r="F17" i="23"/>
  <c r="E17" i="23"/>
  <c r="D17" i="23"/>
  <c r="C17" i="23"/>
  <c r="B17" i="23"/>
  <c r="G16" i="23"/>
  <c r="F16" i="23"/>
  <c r="E16" i="23"/>
  <c r="D16" i="23"/>
  <c r="C16" i="23"/>
  <c r="B16" i="23"/>
  <c r="G15" i="23"/>
  <c r="F15" i="23"/>
  <c r="E15" i="23"/>
  <c r="D15" i="23"/>
  <c r="C15" i="23"/>
  <c r="B15" i="23"/>
  <c r="J14" i="23"/>
  <c r="I14" i="23"/>
  <c r="H14" i="23"/>
  <c r="G14" i="23"/>
  <c r="F14" i="23"/>
  <c r="E14" i="23"/>
  <c r="D14" i="23"/>
  <c r="C14" i="23"/>
  <c r="B14" i="23"/>
  <c r="G13" i="23"/>
  <c r="F13" i="23"/>
  <c r="E13" i="23"/>
  <c r="D13" i="23"/>
  <c r="C13" i="23"/>
  <c r="B13" i="23"/>
  <c r="J12" i="23"/>
  <c r="I12" i="23"/>
  <c r="H12" i="23"/>
  <c r="G12" i="23"/>
  <c r="F12" i="23"/>
  <c r="E12" i="23"/>
  <c r="D12" i="23"/>
  <c r="C12" i="23"/>
  <c r="B12" i="23"/>
  <c r="G11" i="23"/>
  <c r="F11" i="23"/>
  <c r="E11" i="23"/>
  <c r="D11" i="23"/>
  <c r="C11" i="23"/>
  <c r="B11" i="23"/>
  <c r="G112" i="22"/>
  <c r="F112" i="22"/>
  <c r="E112" i="22"/>
  <c r="D112" i="22"/>
  <c r="C112" i="22"/>
  <c r="B112" i="22"/>
  <c r="G111" i="22"/>
  <c r="F111" i="22"/>
  <c r="E111" i="22"/>
  <c r="D111" i="22"/>
  <c r="C111" i="22"/>
  <c r="B111" i="22"/>
  <c r="G110" i="22"/>
  <c r="G120" i="22" s="1"/>
  <c r="F110" i="22"/>
  <c r="E110" i="22"/>
  <c r="D110" i="22"/>
  <c r="D120" i="22" s="1"/>
  <c r="C110" i="22"/>
  <c r="B110" i="22"/>
  <c r="G109" i="22"/>
  <c r="F109" i="22"/>
  <c r="E109" i="22"/>
  <c r="D109" i="22"/>
  <c r="C109" i="22"/>
  <c r="B109" i="22"/>
  <c r="G108" i="22"/>
  <c r="F108" i="22"/>
  <c r="E108" i="22"/>
  <c r="D108" i="22"/>
  <c r="C108" i="22"/>
  <c r="B108" i="22"/>
  <c r="G107" i="22"/>
  <c r="F107" i="22"/>
  <c r="E107" i="22"/>
  <c r="D107" i="22"/>
  <c r="C107" i="22"/>
  <c r="B107" i="22"/>
  <c r="G106" i="22"/>
  <c r="F106" i="22"/>
  <c r="E106" i="22"/>
  <c r="D106" i="22"/>
  <c r="C106" i="22"/>
  <c r="B106" i="22"/>
  <c r="G105" i="22"/>
  <c r="F105" i="22"/>
  <c r="E105" i="22"/>
  <c r="D105" i="22"/>
  <c r="C105" i="22"/>
  <c r="B105" i="22"/>
  <c r="G104" i="22"/>
  <c r="F104" i="22"/>
  <c r="E104" i="22"/>
  <c r="D104" i="22"/>
  <c r="C104" i="22"/>
  <c r="B104" i="22"/>
  <c r="G103" i="22"/>
  <c r="F103" i="22"/>
  <c r="E103" i="22"/>
  <c r="D103" i="22"/>
  <c r="C103" i="22"/>
  <c r="B103" i="22"/>
  <c r="G102" i="22"/>
  <c r="F102" i="22"/>
  <c r="E102" i="22"/>
  <c r="D102" i="22"/>
  <c r="C102" i="22"/>
  <c r="B102" i="22"/>
  <c r="G101" i="22"/>
  <c r="F101" i="22"/>
  <c r="E101" i="22"/>
  <c r="D101" i="22"/>
  <c r="C101" i="22"/>
  <c r="B101" i="22"/>
  <c r="G100" i="22"/>
  <c r="F100" i="22"/>
  <c r="E100" i="22"/>
  <c r="D100" i="22"/>
  <c r="C100" i="22"/>
  <c r="B100" i="22"/>
  <c r="G99" i="22"/>
  <c r="F99" i="22"/>
  <c r="E99" i="22"/>
  <c r="D99" i="22"/>
  <c r="C99" i="22"/>
  <c r="B99" i="22"/>
  <c r="G98" i="22"/>
  <c r="F98" i="22"/>
  <c r="E98" i="22"/>
  <c r="D98" i="22"/>
  <c r="C98" i="22"/>
  <c r="B98" i="22"/>
  <c r="G97" i="22"/>
  <c r="F97" i="22"/>
  <c r="E97" i="22"/>
  <c r="D97" i="22"/>
  <c r="C97" i="22"/>
  <c r="B97" i="22"/>
  <c r="G96" i="22"/>
  <c r="F96" i="22"/>
  <c r="E96" i="22"/>
  <c r="D96" i="22"/>
  <c r="C96" i="22"/>
  <c r="B96" i="22"/>
  <c r="G95" i="22"/>
  <c r="F95" i="22"/>
  <c r="E95" i="22"/>
  <c r="D95" i="22"/>
  <c r="C95" i="22"/>
  <c r="B95" i="22"/>
  <c r="G94" i="22"/>
  <c r="F94" i="22"/>
  <c r="E94" i="22"/>
  <c r="D94" i="22"/>
  <c r="C94" i="22"/>
  <c r="B94" i="22"/>
  <c r="G93" i="22"/>
  <c r="F93" i="22"/>
  <c r="E93" i="22"/>
  <c r="D93" i="22"/>
  <c r="C93" i="22"/>
  <c r="B93" i="22"/>
  <c r="G92" i="22"/>
  <c r="F92" i="22"/>
  <c r="E92" i="22"/>
  <c r="D92" i="22"/>
  <c r="C92" i="22"/>
  <c r="B92" i="22"/>
  <c r="G91" i="22"/>
  <c r="F91" i="22"/>
  <c r="E91" i="22"/>
  <c r="D91" i="22"/>
  <c r="C91" i="22"/>
  <c r="B91" i="22"/>
  <c r="G90" i="22"/>
  <c r="F90" i="22"/>
  <c r="E90" i="22"/>
  <c r="D90" i="22"/>
  <c r="C90" i="22"/>
  <c r="B90" i="22"/>
  <c r="G89" i="22"/>
  <c r="F89" i="22"/>
  <c r="E89" i="22"/>
  <c r="D89" i="22"/>
  <c r="C89" i="22"/>
  <c r="B89" i="22"/>
  <c r="G88" i="22"/>
  <c r="F88" i="22"/>
  <c r="E88" i="22"/>
  <c r="D88" i="22"/>
  <c r="C88" i="22"/>
  <c r="B88" i="22"/>
  <c r="G87" i="22"/>
  <c r="F87" i="22"/>
  <c r="E87" i="22"/>
  <c r="D87" i="22"/>
  <c r="C87" i="22"/>
  <c r="B87" i="22"/>
  <c r="G86" i="22"/>
  <c r="F86" i="22"/>
  <c r="E86" i="22"/>
  <c r="D86" i="22"/>
  <c r="C86" i="22"/>
  <c r="B86" i="22"/>
  <c r="G85" i="22"/>
  <c r="F85" i="22"/>
  <c r="E85" i="22"/>
  <c r="D85" i="22"/>
  <c r="C85" i="22"/>
  <c r="B85" i="22"/>
  <c r="G84" i="22"/>
  <c r="F84" i="22"/>
  <c r="E84" i="22"/>
  <c r="D84" i="22"/>
  <c r="C84" i="22"/>
  <c r="B84" i="22"/>
  <c r="G83" i="22"/>
  <c r="F83" i="22"/>
  <c r="E83" i="22"/>
  <c r="D83" i="22"/>
  <c r="C83" i="22"/>
  <c r="B83" i="22"/>
  <c r="G82" i="22"/>
  <c r="F82" i="22"/>
  <c r="E82" i="22"/>
  <c r="D82" i="22"/>
  <c r="C82" i="22"/>
  <c r="B82" i="22"/>
  <c r="G81" i="22"/>
  <c r="F81" i="22"/>
  <c r="E81" i="22"/>
  <c r="D81" i="22"/>
  <c r="C81" i="22"/>
  <c r="B81" i="22"/>
  <c r="G80" i="22"/>
  <c r="F80" i="22"/>
  <c r="E80" i="22"/>
  <c r="D80" i="22"/>
  <c r="C80" i="22"/>
  <c r="B80" i="22"/>
  <c r="G79" i="22"/>
  <c r="F79" i="22"/>
  <c r="E79" i="22"/>
  <c r="D79" i="22"/>
  <c r="C79" i="22"/>
  <c r="B79" i="22"/>
  <c r="G78" i="22"/>
  <c r="F78" i="22"/>
  <c r="E78" i="22"/>
  <c r="D78" i="22"/>
  <c r="C78" i="22"/>
  <c r="B78" i="22"/>
  <c r="G77" i="22"/>
  <c r="F77" i="22"/>
  <c r="E77" i="22"/>
  <c r="D77" i="22"/>
  <c r="C77" i="22"/>
  <c r="B77" i="22"/>
  <c r="G76" i="22"/>
  <c r="F76" i="22"/>
  <c r="E76" i="22"/>
  <c r="D76" i="22"/>
  <c r="C76" i="22"/>
  <c r="B76" i="22"/>
  <c r="G75" i="22"/>
  <c r="F75" i="22"/>
  <c r="E75" i="22"/>
  <c r="D75" i="22"/>
  <c r="C75" i="22"/>
  <c r="B75" i="22"/>
  <c r="G74" i="22"/>
  <c r="F74" i="22"/>
  <c r="E74" i="22"/>
  <c r="D74" i="22"/>
  <c r="C74" i="22"/>
  <c r="B74" i="22"/>
  <c r="G73" i="22"/>
  <c r="F73" i="22"/>
  <c r="E73" i="22"/>
  <c r="D73" i="22"/>
  <c r="C73" i="22"/>
  <c r="B73" i="22"/>
  <c r="G72" i="22"/>
  <c r="F72" i="22"/>
  <c r="E72" i="22"/>
  <c r="D72" i="22"/>
  <c r="C72" i="22"/>
  <c r="B72" i="22"/>
  <c r="G71" i="22"/>
  <c r="F71" i="22"/>
  <c r="E71" i="22"/>
  <c r="D71" i="22"/>
  <c r="C71" i="22"/>
  <c r="B71" i="22"/>
  <c r="G70" i="22"/>
  <c r="F70" i="22"/>
  <c r="E70" i="22"/>
  <c r="D70" i="22"/>
  <c r="C70" i="22"/>
  <c r="B70" i="22"/>
  <c r="G69" i="22"/>
  <c r="F69" i="22"/>
  <c r="E69" i="22"/>
  <c r="D69" i="22"/>
  <c r="C69" i="22"/>
  <c r="B69" i="22"/>
  <c r="G68" i="22"/>
  <c r="F68" i="22"/>
  <c r="E68" i="22"/>
  <c r="D68" i="22"/>
  <c r="C68" i="22"/>
  <c r="B68" i="22"/>
  <c r="G67" i="22"/>
  <c r="F67" i="22"/>
  <c r="E67" i="22"/>
  <c r="D67" i="22"/>
  <c r="C67" i="22"/>
  <c r="B67" i="22"/>
  <c r="G66" i="22"/>
  <c r="F66" i="22"/>
  <c r="E66" i="22"/>
  <c r="D66" i="22"/>
  <c r="C66" i="22"/>
  <c r="B66" i="22"/>
  <c r="G65" i="22"/>
  <c r="F65" i="22"/>
  <c r="E65" i="22"/>
  <c r="D65" i="22"/>
  <c r="C65" i="22"/>
  <c r="B65" i="22"/>
  <c r="G64" i="22"/>
  <c r="F64" i="22"/>
  <c r="E64" i="22"/>
  <c r="D64" i="22"/>
  <c r="C64" i="22"/>
  <c r="B64" i="22"/>
  <c r="G63" i="22"/>
  <c r="F63" i="22"/>
  <c r="E63" i="22"/>
  <c r="D63" i="22"/>
  <c r="C63" i="22"/>
  <c r="B63" i="22"/>
  <c r="G62" i="22"/>
  <c r="F62" i="22"/>
  <c r="E62" i="22"/>
  <c r="D62" i="22"/>
  <c r="C62" i="22"/>
  <c r="B62" i="22"/>
  <c r="G61" i="22"/>
  <c r="F61" i="22"/>
  <c r="E61" i="22"/>
  <c r="D61" i="22"/>
  <c r="C61" i="22"/>
  <c r="B61" i="22"/>
  <c r="G60" i="22"/>
  <c r="F60" i="22"/>
  <c r="E60" i="22"/>
  <c r="D60" i="22"/>
  <c r="C60" i="22"/>
  <c r="B60" i="22"/>
  <c r="G59" i="22"/>
  <c r="F59" i="22"/>
  <c r="E59" i="22"/>
  <c r="D59" i="22"/>
  <c r="C59" i="22"/>
  <c r="B59" i="22"/>
  <c r="G58" i="22"/>
  <c r="F58" i="22"/>
  <c r="E58" i="22"/>
  <c r="D58" i="22"/>
  <c r="C58" i="22"/>
  <c r="B58" i="22"/>
  <c r="G57" i="22"/>
  <c r="C57" i="22"/>
  <c r="B57" i="22"/>
  <c r="G56" i="22"/>
  <c r="C56" i="22"/>
  <c r="B56" i="22"/>
  <c r="G55" i="22"/>
  <c r="C55" i="22"/>
  <c r="B55" i="22"/>
  <c r="G54" i="22"/>
  <c r="C54" i="22"/>
  <c r="B54" i="22"/>
  <c r="G53" i="22"/>
  <c r="C53" i="22"/>
  <c r="B53" i="22"/>
  <c r="G52" i="22"/>
  <c r="C52" i="22"/>
  <c r="B52" i="22"/>
  <c r="G51" i="22"/>
  <c r="C51" i="22"/>
  <c r="B51" i="22"/>
  <c r="G50" i="22"/>
  <c r="C50" i="22"/>
  <c r="B50" i="22"/>
  <c r="G49" i="22"/>
  <c r="C49" i="22"/>
  <c r="B49" i="22"/>
  <c r="G48" i="22"/>
  <c r="C48" i="22"/>
  <c r="B48" i="22"/>
  <c r="G47" i="22"/>
  <c r="C47" i="22"/>
  <c r="B47" i="22"/>
  <c r="G46" i="22"/>
  <c r="C46" i="22"/>
  <c r="B46" i="22"/>
  <c r="G45" i="22"/>
  <c r="C45" i="22"/>
  <c r="B45" i="22"/>
  <c r="G44" i="22"/>
  <c r="C44" i="22"/>
  <c r="B44" i="22"/>
  <c r="G43" i="22"/>
  <c r="C43" i="22"/>
  <c r="B43" i="22"/>
  <c r="G42" i="22"/>
  <c r="C42" i="22"/>
  <c r="B42" i="22"/>
  <c r="G41" i="22"/>
  <c r="C41" i="22"/>
  <c r="B41" i="22"/>
  <c r="G40" i="22"/>
  <c r="C40" i="22"/>
  <c r="B40" i="22"/>
  <c r="G39" i="22"/>
  <c r="C39" i="22"/>
  <c r="B39" i="22"/>
  <c r="G38" i="22"/>
  <c r="C38" i="22"/>
  <c r="B38" i="22"/>
  <c r="G37" i="22"/>
  <c r="C37" i="22"/>
  <c r="B37" i="22"/>
  <c r="G36" i="22"/>
  <c r="C36" i="22"/>
  <c r="B36" i="22"/>
  <c r="G35" i="22"/>
  <c r="C35" i="22"/>
  <c r="B35" i="22"/>
  <c r="G34" i="22"/>
  <c r="C34" i="22"/>
  <c r="B34" i="22"/>
  <c r="G33" i="22"/>
  <c r="C33" i="22"/>
  <c r="B33" i="22"/>
  <c r="G32" i="22"/>
  <c r="C32" i="22"/>
  <c r="B32" i="22"/>
  <c r="G31" i="22"/>
  <c r="C31" i="22"/>
  <c r="B31" i="22"/>
  <c r="G30" i="22"/>
  <c r="C30" i="22"/>
  <c r="B30" i="22"/>
  <c r="G29" i="22"/>
  <c r="C29" i="22"/>
  <c r="B29" i="22"/>
  <c r="G28" i="22"/>
  <c r="C28" i="22"/>
  <c r="B28" i="22"/>
  <c r="G27" i="22"/>
  <c r="C27" i="22"/>
  <c r="B27" i="22"/>
  <c r="G26" i="22"/>
  <c r="C26" i="22"/>
  <c r="B26" i="22"/>
  <c r="G25" i="22"/>
  <c r="C25" i="22"/>
  <c r="B25" i="22"/>
  <c r="G24" i="22"/>
  <c r="C24" i="22"/>
  <c r="B24" i="22"/>
  <c r="G23" i="22"/>
  <c r="C23" i="22"/>
  <c r="B23" i="22"/>
  <c r="G22" i="22"/>
  <c r="C22" i="22"/>
  <c r="B22" i="22"/>
  <c r="G21" i="22"/>
  <c r="C21" i="22"/>
  <c r="B21" i="22"/>
  <c r="G20" i="22"/>
  <c r="C20" i="22"/>
  <c r="B20" i="22"/>
  <c r="G19" i="22"/>
  <c r="C19" i="22"/>
  <c r="B19" i="22"/>
  <c r="G18" i="22"/>
  <c r="C18" i="22"/>
  <c r="B18" i="22"/>
  <c r="G17" i="22"/>
  <c r="C17" i="22"/>
  <c r="B17" i="22"/>
  <c r="G16" i="22"/>
  <c r="C16" i="22"/>
  <c r="B16" i="22"/>
  <c r="G15" i="22"/>
  <c r="C15" i="22"/>
  <c r="B15" i="22"/>
  <c r="G14" i="22"/>
  <c r="C14" i="22"/>
  <c r="B14" i="22"/>
  <c r="G13" i="22"/>
  <c r="C13" i="22"/>
  <c r="B13" i="22"/>
  <c r="G12" i="22"/>
  <c r="C12" i="22"/>
  <c r="B12" i="22"/>
  <c r="G11" i="22"/>
  <c r="C11" i="22"/>
  <c r="B11" i="22"/>
  <c r="G10" i="22"/>
  <c r="C10" i="22"/>
  <c r="B10" i="22"/>
  <c r="G9" i="22"/>
  <c r="C9" i="22"/>
  <c r="B9" i="22"/>
  <c r="G120" i="21"/>
  <c r="E120" i="21"/>
  <c r="D120" i="21"/>
  <c r="C120" i="21"/>
  <c r="B112" i="21"/>
  <c r="B111" i="21"/>
  <c r="P110" i="21"/>
  <c r="B110" i="21"/>
  <c r="P109" i="21"/>
  <c r="B109" i="21"/>
  <c r="P108" i="21"/>
  <c r="B108" i="21"/>
  <c r="P107" i="21"/>
  <c r="B107" i="21"/>
  <c r="P106" i="21"/>
  <c r="B106" i="21"/>
  <c r="P105" i="21"/>
  <c r="B105" i="21"/>
  <c r="P104" i="21"/>
  <c r="B104" i="21"/>
  <c r="P103" i="21"/>
  <c r="B103" i="21"/>
  <c r="P102" i="21"/>
  <c r="B102" i="21"/>
  <c r="P101" i="21"/>
  <c r="B101" i="21"/>
  <c r="P100" i="21"/>
  <c r="B100" i="21"/>
  <c r="P99" i="21"/>
  <c r="B99" i="21"/>
  <c r="P98" i="21"/>
  <c r="B98" i="21"/>
  <c r="P97" i="21"/>
  <c r="B97" i="21"/>
  <c r="P96" i="21"/>
  <c r="B96" i="21"/>
  <c r="P95" i="21"/>
  <c r="B95" i="21"/>
  <c r="P94" i="21"/>
  <c r="B94" i="21"/>
  <c r="P93" i="21"/>
  <c r="B93" i="21"/>
  <c r="P92" i="21"/>
  <c r="B92" i="21"/>
  <c r="P91" i="21"/>
  <c r="B91" i="21"/>
  <c r="P90" i="21"/>
  <c r="B90" i="21"/>
  <c r="P89" i="21"/>
  <c r="B89" i="21"/>
  <c r="P88" i="21"/>
  <c r="B88" i="21"/>
  <c r="P87" i="21"/>
  <c r="B87" i="21"/>
  <c r="P86" i="21"/>
  <c r="B86" i="21"/>
  <c r="P85" i="21"/>
  <c r="B85" i="21"/>
  <c r="P84" i="21"/>
  <c r="B84" i="21"/>
  <c r="P83" i="21"/>
  <c r="B83" i="21"/>
  <c r="P82" i="21"/>
  <c r="B82" i="21"/>
  <c r="P81" i="21"/>
  <c r="B81" i="21"/>
  <c r="P80" i="21"/>
  <c r="B80" i="21"/>
  <c r="P79" i="21"/>
  <c r="B79" i="21"/>
  <c r="P78" i="21"/>
  <c r="B78" i="21"/>
  <c r="P77" i="21"/>
  <c r="B77" i="21"/>
  <c r="P76" i="21"/>
  <c r="B76" i="21"/>
  <c r="P75" i="21"/>
  <c r="B75" i="21"/>
  <c r="G112" i="20"/>
  <c r="F112" i="20"/>
  <c r="E112" i="20"/>
  <c r="D112" i="20"/>
  <c r="C112" i="20"/>
  <c r="B112" i="20"/>
  <c r="G111" i="20"/>
  <c r="F111" i="20"/>
  <c r="E111" i="20"/>
  <c r="D111" i="20"/>
  <c r="C111" i="20"/>
  <c r="B111" i="20"/>
  <c r="G110" i="20"/>
  <c r="F110" i="20"/>
  <c r="F120" i="20" s="1"/>
  <c r="E110" i="20"/>
  <c r="D110" i="20"/>
  <c r="C110" i="20"/>
  <c r="C120" i="20" s="1"/>
  <c r="B110" i="20"/>
  <c r="G109" i="20"/>
  <c r="F109" i="20"/>
  <c r="E109" i="20"/>
  <c r="D109" i="20"/>
  <c r="C109" i="20"/>
  <c r="B109" i="20"/>
  <c r="G108" i="20"/>
  <c r="F108" i="20"/>
  <c r="E108" i="20"/>
  <c r="D108" i="20"/>
  <c r="C108" i="20"/>
  <c r="B108" i="20"/>
  <c r="G107" i="20"/>
  <c r="F107" i="20"/>
  <c r="E107" i="20"/>
  <c r="D107" i="20"/>
  <c r="C107" i="20"/>
  <c r="B107" i="20"/>
  <c r="G106" i="20"/>
  <c r="F106" i="20"/>
  <c r="E106" i="20"/>
  <c r="D106" i="20"/>
  <c r="C106" i="20"/>
  <c r="B106" i="20"/>
  <c r="G105" i="20"/>
  <c r="F105" i="20"/>
  <c r="E105" i="20"/>
  <c r="D105" i="20"/>
  <c r="C105" i="20"/>
  <c r="B105" i="20"/>
  <c r="G104" i="20"/>
  <c r="F104" i="20"/>
  <c r="E104" i="20"/>
  <c r="D104" i="20"/>
  <c r="C104" i="20"/>
  <c r="B104" i="20"/>
  <c r="G103" i="20"/>
  <c r="F103" i="20"/>
  <c r="E103" i="20"/>
  <c r="D103" i="20"/>
  <c r="C103" i="20"/>
  <c r="B103" i="20"/>
  <c r="G102" i="20"/>
  <c r="F102" i="20"/>
  <c r="E102" i="20"/>
  <c r="D102" i="20"/>
  <c r="C102" i="20"/>
  <c r="B102" i="20"/>
  <c r="G101" i="20"/>
  <c r="F101" i="20"/>
  <c r="E101" i="20"/>
  <c r="D101" i="20"/>
  <c r="C101" i="20"/>
  <c r="B101" i="20"/>
  <c r="G100" i="20"/>
  <c r="F100" i="20"/>
  <c r="E100" i="20"/>
  <c r="D100" i="20"/>
  <c r="C100" i="20"/>
  <c r="B100" i="20"/>
  <c r="G99" i="20"/>
  <c r="F99" i="20"/>
  <c r="E99" i="20"/>
  <c r="D99" i="20"/>
  <c r="C99" i="20"/>
  <c r="B99" i="20"/>
  <c r="G98" i="20"/>
  <c r="F98" i="20"/>
  <c r="E98" i="20"/>
  <c r="D98" i="20"/>
  <c r="C98" i="20"/>
  <c r="B98" i="20"/>
  <c r="G97" i="20"/>
  <c r="F97" i="20"/>
  <c r="E97" i="20"/>
  <c r="D97" i="20"/>
  <c r="C97" i="20"/>
  <c r="B97" i="20"/>
  <c r="G96" i="20"/>
  <c r="F96" i="20"/>
  <c r="E96" i="20"/>
  <c r="D96" i="20"/>
  <c r="C96" i="20"/>
  <c r="B96" i="20"/>
  <c r="G95" i="20"/>
  <c r="F95" i="20"/>
  <c r="E95" i="20"/>
  <c r="D95" i="20"/>
  <c r="C95" i="20"/>
  <c r="B95" i="20"/>
  <c r="G94" i="20"/>
  <c r="F94" i="20"/>
  <c r="E94" i="20"/>
  <c r="D94" i="20"/>
  <c r="C94" i="20"/>
  <c r="B94" i="20"/>
  <c r="G93" i="20"/>
  <c r="F93" i="20"/>
  <c r="E93" i="20"/>
  <c r="D93" i="20"/>
  <c r="C93" i="20"/>
  <c r="B93" i="20"/>
  <c r="G92" i="20"/>
  <c r="F92" i="20"/>
  <c r="E92" i="20"/>
  <c r="D92" i="20"/>
  <c r="C92" i="20"/>
  <c r="B92" i="20"/>
  <c r="G91" i="20"/>
  <c r="F91" i="20"/>
  <c r="E91" i="20"/>
  <c r="D91" i="20"/>
  <c r="C91" i="20"/>
  <c r="B91" i="20"/>
  <c r="G90" i="20"/>
  <c r="F90" i="20"/>
  <c r="E90" i="20"/>
  <c r="D90" i="20"/>
  <c r="C90" i="20"/>
  <c r="B90" i="20"/>
  <c r="G89" i="20"/>
  <c r="F89" i="20"/>
  <c r="E89" i="20"/>
  <c r="D89" i="20"/>
  <c r="C89" i="20"/>
  <c r="B89" i="20"/>
  <c r="G88" i="20"/>
  <c r="F88" i="20"/>
  <c r="E88" i="20"/>
  <c r="D88" i="20"/>
  <c r="C88" i="20"/>
  <c r="B88" i="20"/>
  <c r="G87" i="20"/>
  <c r="F87" i="20"/>
  <c r="E87" i="20"/>
  <c r="D87" i="20"/>
  <c r="C87" i="20"/>
  <c r="B87" i="20"/>
  <c r="G86" i="20"/>
  <c r="F86" i="20"/>
  <c r="E86" i="20"/>
  <c r="D86" i="20"/>
  <c r="C86" i="20"/>
  <c r="B86" i="20"/>
  <c r="G85" i="20"/>
  <c r="F85" i="20"/>
  <c r="E85" i="20"/>
  <c r="D85" i="20"/>
  <c r="C85" i="20"/>
  <c r="B85" i="20"/>
  <c r="G84" i="20"/>
  <c r="F84" i="20"/>
  <c r="E84" i="20"/>
  <c r="D84" i="20"/>
  <c r="C84" i="20"/>
  <c r="B84" i="20"/>
  <c r="G83" i="20"/>
  <c r="F83" i="20"/>
  <c r="E83" i="20"/>
  <c r="D83" i="20"/>
  <c r="C83" i="20"/>
  <c r="B83" i="20"/>
  <c r="G82" i="20"/>
  <c r="F82" i="20"/>
  <c r="E82" i="20"/>
  <c r="D82" i="20"/>
  <c r="C82" i="20"/>
  <c r="B82" i="20"/>
  <c r="G81" i="20"/>
  <c r="F81" i="20"/>
  <c r="E81" i="20"/>
  <c r="D81" i="20"/>
  <c r="C81" i="20"/>
  <c r="B81" i="20"/>
  <c r="G80" i="20"/>
  <c r="F80" i="20"/>
  <c r="E80" i="20"/>
  <c r="D80" i="20"/>
  <c r="C80" i="20"/>
  <c r="B80" i="20"/>
  <c r="G79" i="20"/>
  <c r="F79" i="20"/>
  <c r="E79" i="20"/>
  <c r="D79" i="20"/>
  <c r="C79" i="20"/>
  <c r="B79" i="20"/>
  <c r="G78" i="20"/>
  <c r="F78" i="20"/>
  <c r="E78" i="20"/>
  <c r="D78" i="20"/>
  <c r="C78" i="20"/>
  <c r="B78" i="20"/>
  <c r="G77" i="20"/>
  <c r="F77" i="20"/>
  <c r="E77" i="20"/>
  <c r="D77" i="20"/>
  <c r="C77" i="20"/>
  <c r="B77" i="20"/>
  <c r="G76" i="20"/>
  <c r="F76" i="20"/>
  <c r="E76" i="20"/>
  <c r="D76" i="20"/>
  <c r="C76" i="20"/>
  <c r="B76" i="20"/>
  <c r="G75" i="20"/>
  <c r="F75" i="20"/>
  <c r="E75" i="20"/>
  <c r="D75" i="20"/>
  <c r="C75" i="20"/>
  <c r="B75" i="20"/>
  <c r="G74" i="20"/>
  <c r="F74" i="20"/>
  <c r="E74" i="20"/>
  <c r="D74" i="20"/>
  <c r="C74" i="20"/>
  <c r="B74" i="20"/>
  <c r="G73" i="20"/>
  <c r="F73" i="20"/>
  <c r="E73" i="20"/>
  <c r="D73" i="20"/>
  <c r="C73" i="20"/>
  <c r="B73" i="20"/>
  <c r="G72" i="20"/>
  <c r="F72" i="20"/>
  <c r="E72" i="20"/>
  <c r="D72" i="20"/>
  <c r="C72" i="20"/>
  <c r="B72" i="20"/>
  <c r="G71" i="20"/>
  <c r="F71" i="20"/>
  <c r="E71" i="20"/>
  <c r="D71" i="20"/>
  <c r="C71" i="20"/>
  <c r="B71" i="20"/>
  <c r="G70" i="20"/>
  <c r="F70" i="20"/>
  <c r="E70" i="20"/>
  <c r="D70" i="20"/>
  <c r="C70" i="20"/>
  <c r="B70" i="20"/>
  <c r="G69" i="20"/>
  <c r="F69" i="20"/>
  <c r="E69" i="20"/>
  <c r="D69" i="20"/>
  <c r="C69" i="20"/>
  <c r="B69" i="20"/>
  <c r="G68" i="20"/>
  <c r="F68" i="20"/>
  <c r="E68" i="20"/>
  <c r="D68" i="20"/>
  <c r="C68" i="20"/>
  <c r="B68" i="20"/>
  <c r="G67" i="20"/>
  <c r="F67" i="20"/>
  <c r="E67" i="20"/>
  <c r="D67" i="20"/>
  <c r="C67" i="20"/>
  <c r="B67" i="20"/>
  <c r="G66" i="20"/>
  <c r="F66" i="20"/>
  <c r="E66" i="20"/>
  <c r="D66" i="20"/>
  <c r="C66" i="20"/>
  <c r="B66" i="20"/>
  <c r="G65" i="20"/>
  <c r="F65" i="20"/>
  <c r="E65" i="20"/>
  <c r="D65" i="20"/>
  <c r="C65" i="20"/>
  <c r="B65" i="20"/>
  <c r="G64" i="20"/>
  <c r="F64" i="20"/>
  <c r="E64" i="20"/>
  <c r="D64" i="20"/>
  <c r="C64" i="20"/>
  <c r="B64" i="20"/>
  <c r="G63" i="20"/>
  <c r="F63" i="20"/>
  <c r="E63" i="20"/>
  <c r="D63" i="20"/>
  <c r="C63" i="20"/>
  <c r="B63" i="20"/>
  <c r="G62" i="20"/>
  <c r="F62" i="20"/>
  <c r="E62" i="20"/>
  <c r="D62" i="20"/>
  <c r="C62" i="20"/>
  <c r="B62" i="20"/>
  <c r="G61" i="20"/>
  <c r="F61" i="20"/>
  <c r="E61" i="20"/>
  <c r="D61" i="20"/>
  <c r="C61" i="20"/>
  <c r="B61" i="20"/>
  <c r="G60" i="20"/>
  <c r="F60" i="20"/>
  <c r="E60" i="20"/>
  <c r="D60" i="20"/>
  <c r="C60" i="20"/>
  <c r="B60" i="20"/>
  <c r="G59" i="20"/>
  <c r="F59" i="20"/>
  <c r="E59" i="20"/>
  <c r="D59" i="20"/>
  <c r="C59" i="20"/>
  <c r="B59" i="20"/>
  <c r="G58" i="20"/>
  <c r="F58" i="20"/>
  <c r="E58" i="20"/>
  <c r="D58" i="20"/>
  <c r="C58" i="20"/>
  <c r="B58" i="20"/>
  <c r="G57" i="20"/>
  <c r="C57" i="20"/>
  <c r="B57" i="20"/>
  <c r="G56" i="20"/>
  <c r="C56" i="20"/>
  <c r="B56" i="20"/>
  <c r="G55" i="20"/>
  <c r="C55" i="20"/>
  <c r="B55" i="20"/>
  <c r="G54" i="20"/>
  <c r="C54" i="20"/>
  <c r="B54" i="20"/>
  <c r="G53" i="20"/>
  <c r="C53" i="20"/>
  <c r="B53" i="20"/>
  <c r="G52" i="20"/>
  <c r="C52" i="20"/>
  <c r="B52" i="20"/>
  <c r="G51" i="20"/>
  <c r="C51" i="20"/>
  <c r="B51" i="20"/>
  <c r="G50" i="20"/>
  <c r="C50" i="20"/>
  <c r="B50" i="20"/>
  <c r="G49" i="20"/>
  <c r="C49" i="20"/>
  <c r="B49" i="20"/>
  <c r="G48" i="20"/>
  <c r="C48" i="20"/>
  <c r="B48" i="20"/>
  <c r="G47" i="20"/>
  <c r="C47" i="20"/>
  <c r="B47" i="20"/>
  <c r="G46" i="20"/>
  <c r="C46" i="20"/>
  <c r="B46" i="20"/>
  <c r="G45" i="20"/>
  <c r="C45" i="20"/>
  <c r="B45" i="20"/>
  <c r="G44" i="20"/>
  <c r="C44" i="20"/>
  <c r="B44" i="20"/>
  <c r="G43" i="20"/>
  <c r="C43" i="20"/>
  <c r="B43" i="20"/>
  <c r="G42" i="20"/>
  <c r="C42" i="20"/>
  <c r="B42" i="20"/>
  <c r="G41" i="20"/>
  <c r="C41" i="20"/>
  <c r="B41" i="20"/>
  <c r="G40" i="20"/>
  <c r="C40" i="20"/>
  <c r="B40" i="20"/>
  <c r="G39" i="20"/>
  <c r="C39" i="20"/>
  <c r="B39" i="20"/>
  <c r="G38" i="20"/>
  <c r="C38" i="20"/>
  <c r="B38" i="20"/>
  <c r="G37" i="20"/>
  <c r="C37" i="20"/>
  <c r="B37" i="20"/>
  <c r="G36" i="20"/>
  <c r="C36" i="20"/>
  <c r="B36" i="20"/>
  <c r="G35" i="20"/>
  <c r="C35" i="20"/>
  <c r="B35" i="20"/>
  <c r="G34" i="20"/>
  <c r="C34" i="20"/>
  <c r="B34" i="20"/>
  <c r="G33" i="20"/>
  <c r="C33" i="20"/>
  <c r="B33" i="20"/>
  <c r="G32" i="20"/>
  <c r="C32" i="20"/>
  <c r="B32" i="20"/>
  <c r="G31" i="20"/>
  <c r="C31" i="20"/>
  <c r="B31" i="20"/>
  <c r="G30" i="20"/>
  <c r="C30" i="20"/>
  <c r="B30" i="20"/>
  <c r="G29" i="20"/>
  <c r="C29" i="20"/>
  <c r="B29" i="20"/>
  <c r="G28" i="20"/>
  <c r="C28" i="20"/>
  <c r="B28" i="20"/>
  <c r="G27" i="20"/>
  <c r="C27" i="20"/>
  <c r="B27" i="20"/>
  <c r="G26" i="20"/>
  <c r="C26" i="20"/>
  <c r="B26" i="20"/>
  <c r="G25" i="20"/>
  <c r="C25" i="20"/>
  <c r="B25" i="20"/>
  <c r="G24" i="20"/>
  <c r="C24" i="20"/>
  <c r="B24" i="20"/>
  <c r="G23" i="20"/>
  <c r="C23" i="20"/>
  <c r="B23" i="20"/>
  <c r="G22" i="20"/>
  <c r="C22" i="20"/>
  <c r="B22" i="20"/>
  <c r="G21" i="20"/>
  <c r="C21" i="20"/>
  <c r="B21" i="20"/>
  <c r="G20" i="20"/>
  <c r="C20" i="20"/>
  <c r="B20" i="20"/>
  <c r="G19" i="20"/>
  <c r="C19" i="20"/>
  <c r="B19" i="20"/>
  <c r="G18" i="20"/>
  <c r="C18" i="20"/>
  <c r="B18" i="20"/>
  <c r="G17" i="20"/>
  <c r="C17" i="20"/>
  <c r="B17" i="20"/>
  <c r="G16" i="20"/>
  <c r="C16" i="20"/>
  <c r="B16" i="20"/>
  <c r="G15" i="20"/>
  <c r="C15" i="20"/>
  <c r="B15" i="20"/>
  <c r="G14" i="20"/>
  <c r="C14" i="20"/>
  <c r="B14" i="20"/>
  <c r="G13" i="20"/>
  <c r="C13" i="20"/>
  <c r="B13" i="20"/>
  <c r="G12" i="20"/>
  <c r="C12" i="20"/>
  <c r="B12" i="20"/>
  <c r="G11" i="20"/>
  <c r="C11" i="20"/>
  <c r="B11" i="20"/>
  <c r="G10" i="20"/>
  <c r="C10" i="20"/>
  <c r="B10" i="20"/>
  <c r="G9" i="20"/>
  <c r="C9" i="20"/>
  <c r="B9" i="20"/>
  <c r="G112" i="19"/>
  <c r="F112" i="19"/>
  <c r="E112" i="19"/>
  <c r="D112" i="19"/>
  <c r="C112" i="19"/>
  <c r="B112" i="19"/>
  <c r="G111" i="19"/>
  <c r="F111" i="19"/>
  <c r="E111" i="19"/>
  <c r="D111" i="19"/>
  <c r="C111" i="19"/>
  <c r="B111" i="19"/>
  <c r="G110" i="19"/>
  <c r="G120" i="19" s="1"/>
  <c r="F110" i="19"/>
  <c r="E110" i="19"/>
  <c r="D110" i="19"/>
  <c r="C110" i="19"/>
  <c r="B110" i="19"/>
  <c r="B120" i="19" s="1"/>
  <c r="G109" i="19"/>
  <c r="F109" i="19"/>
  <c r="E109" i="19"/>
  <c r="D109" i="19"/>
  <c r="C109" i="19"/>
  <c r="B109" i="19"/>
  <c r="G108" i="19"/>
  <c r="F108" i="19"/>
  <c r="E108" i="19"/>
  <c r="D108" i="19"/>
  <c r="C108" i="19"/>
  <c r="B108" i="19"/>
  <c r="G107" i="19"/>
  <c r="F107" i="19"/>
  <c r="E107" i="19"/>
  <c r="D107" i="19"/>
  <c r="C107" i="19"/>
  <c r="B107" i="19"/>
  <c r="G106" i="19"/>
  <c r="F106" i="19"/>
  <c r="E106" i="19"/>
  <c r="D106" i="19"/>
  <c r="C106" i="19"/>
  <c r="B106" i="19"/>
  <c r="G105" i="19"/>
  <c r="F105" i="19"/>
  <c r="E105" i="19"/>
  <c r="D105" i="19"/>
  <c r="C105" i="19"/>
  <c r="B105" i="19"/>
  <c r="G104" i="19"/>
  <c r="F104" i="19"/>
  <c r="E104" i="19"/>
  <c r="D104" i="19"/>
  <c r="C104" i="19"/>
  <c r="B104" i="19"/>
  <c r="G103" i="19"/>
  <c r="F103" i="19"/>
  <c r="E103" i="19"/>
  <c r="D103" i="19"/>
  <c r="C103" i="19"/>
  <c r="B103" i="19"/>
  <c r="G102" i="19"/>
  <c r="F102" i="19"/>
  <c r="E102" i="19"/>
  <c r="D102" i="19"/>
  <c r="C102" i="19"/>
  <c r="B102" i="19"/>
  <c r="G101" i="19"/>
  <c r="F101" i="19"/>
  <c r="E101" i="19"/>
  <c r="D101" i="19"/>
  <c r="C101" i="19"/>
  <c r="B101" i="19"/>
  <c r="G100" i="19"/>
  <c r="F100" i="19"/>
  <c r="E100" i="19"/>
  <c r="D100" i="19"/>
  <c r="C100" i="19"/>
  <c r="B100" i="19"/>
  <c r="G99" i="19"/>
  <c r="F99" i="19"/>
  <c r="E99" i="19"/>
  <c r="D99" i="19"/>
  <c r="C99" i="19"/>
  <c r="B99" i="19"/>
  <c r="G98" i="19"/>
  <c r="F98" i="19"/>
  <c r="E98" i="19"/>
  <c r="D98" i="19"/>
  <c r="C98" i="19"/>
  <c r="B98" i="19"/>
  <c r="G97" i="19"/>
  <c r="F97" i="19"/>
  <c r="E97" i="19"/>
  <c r="D97" i="19"/>
  <c r="C97" i="19"/>
  <c r="B97" i="19"/>
  <c r="G96" i="19"/>
  <c r="F96" i="19"/>
  <c r="E96" i="19"/>
  <c r="D96" i="19"/>
  <c r="C96" i="19"/>
  <c r="B96" i="19"/>
  <c r="G95" i="19"/>
  <c r="F95" i="19"/>
  <c r="E95" i="19"/>
  <c r="D95" i="19"/>
  <c r="C95" i="19"/>
  <c r="B95" i="19"/>
  <c r="G94" i="19"/>
  <c r="F94" i="19"/>
  <c r="E94" i="19"/>
  <c r="D94" i="19"/>
  <c r="C94" i="19"/>
  <c r="B94" i="19"/>
  <c r="G93" i="19"/>
  <c r="F93" i="19"/>
  <c r="E93" i="19"/>
  <c r="D93" i="19"/>
  <c r="C93" i="19"/>
  <c r="B93" i="19"/>
  <c r="G92" i="19"/>
  <c r="F92" i="19"/>
  <c r="E92" i="19"/>
  <c r="D92" i="19"/>
  <c r="C92" i="19"/>
  <c r="B92" i="19"/>
  <c r="G91" i="19"/>
  <c r="F91" i="19"/>
  <c r="E91" i="19"/>
  <c r="D91" i="19"/>
  <c r="C91" i="19"/>
  <c r="B91" i="19"/>
  <c r="G90" i="19"/>
  <c r="F90" i="19"/>
  <c r="E90" i="19"/>
  <c r="D90" i="19"/>
  <c r="C90" i="19"/>
  <c r="B90" i="19"/>
  <c r="G89" i="19"/>
  <c r="F89" i="19"/>
  <c r="E89" i="19"/>
  <c r="D89" i="19"/>
  <c r="C89" i="19"/>
  <c r="B89" i="19"/>
  <c r="G88" i="19"/>
  <c r="F88" i="19"/>
  <c r="E88" i="19"/>
  <c r="D88" i="19"/>
  <c r="C88" i="19"/>
  <c r="B88" i="19"/>
  <c r="G87" i="19"/>
  <c r="F87" i="19"/>
  <c r="E87" i="19"/>
  <c r="D87" i="19"/>
  <c r="C87" i="19"/>
  <c r="B87" i="19"/>
  <c r="G86" i="19"/>
  <c r="F86" i="19"/>
  <c r="E86" i="19"/>
  <c r="D86" i="19"/>
  <c r="C86" i="19"/>
  <c r="B86" i="19"/>
  <c r="G85" i="19"/>
  <c r="F85" i="19"/>
  <c r="E85" i="19"/>
  <c r="D85" i="19"/>
  <c r="C85" i="19"/>
  <c r="B85" i="19"/>
  <c r="G84" i="19"/>
  <c r="F84" i="19"/>
  <c r="E84" i="19"/>
  <c r="D84" i="19"/>
  <c r="C84" i="19"/>
  <c r="B84" i="19"/>
  <c r="G83" i="19"/>
  <c r="F83" i="19"/>
  <c r="E83" i="19"/>
  <c r="D83" i="19"/>
  <c r="C83" i="19"/>
  <c r="B83" i="19"/>
  <c r="G82" i="19"/>
  <c r="F82" i="19"/>
  <c r="E82" i="19"/>
  <c r="D82" i="19"/>
  <c r="C82" i="19"/>
  <c r="B82" i="19"/>
  <c r="G81" i="19"/>
  <c r="F81" i="19"/>
  <c r="E81" i="19"/>
  <c r="D81" i="19"/>
  <c r="C81" i="19"/>
  <c r="B81" i="19"/>
  <c r="G80" i="19"/>
  <c r="F80" i="19"/>
  <c r="E80" i="19"/>
  <c r="D80" i="19"/>
  <c r="C80" i="19"/>
  <c r="B80" i="19"/>
  <c r="G79" i="19"/>
  <c r="F79" i="19"/>
  <c r="E79" i="19"/>
  <c r="D79" i="19"/>
  <c r="C79" i="19"/>
  <c r="B79" i="19"/>
  <c r="G78" i="19"/>
  <c r="F78" i="19"/>
  <c r="E78" i="19"/>
  <c r="D78" i="19"/>
  <c r="C78" i="19"/>
  <c r="B78" i="19"/>
  <c r="G77" i="19"/>
  <c r="F77" i="19"/>
  <c r="E77" i="19"/>
  <c r="D77" i="19"/>
  <c r="C77" i="19"/>
  <c r="B77" i="19"/>
  <c r="G76" i="19"/>
  <c r="F76" i="19"/>
  <c r="E76" i="19"/>
  <c r="D76" i="19"/>
  <c r="C76" i="19"/>
  <c r="C120" i="19" s="1"/>
  <c r="B76" i="19"/>
  <c r="G75" i="19"/>
  <c r="F75" i="19"/>
  <c r="E75" i="19"/>
  <c r="D75" i="19"/>
  <c r="C75" i="19"/>
  <c r="B75" i="19"/>
  <c r="G74" i="19"/>
  <c r="F74" i="19"/>
  <c r="E74" i="19"/>
  <c r="D74" i="19"/>
  <c r="C74" i="19"/>
  <c r="B74" i="19"/>
  <c r="G73" i="19"/>
  <c r="F73" i="19"/>
  <c r="E73" i="19"/>
  <c r="D73" i="19"/>
  <c r="C73" i="19"/>
  <c r="B73" i="19"/>
  <c r="G72" i="19"/>
  <c r="F72" i="19"/>
  <c r="E72" i="19"/>
  <c r="D72" i="19"/>
  <c r="C72" i="19"/>
  <c r="B72" i="19"/>
  <c r="G71" i="19"/>
  <c r="F71" i="19"/>
  <c r="E71" i="19"/>
  <c r="D71" i="19"/>
  <c r="C71" i="19"/>
  <c r="B71" i="19"/>
  <c r="G70" i="19"/>
  <c r="F70" i="19"/>
  <c r="E70" i="19"/>
  <c r="D70" i="19"/>
  <c r="C70" i="19"/>
  <c r="B70" i="19"/>
  <c r="G69" i="19"/>
  <c r="F69" i="19"/>
  <c r="E69" i="19"/>
  <c r="D69" i="19"/>
  <c r="C69" i="19"/>
  <c r="B69" i="19"/>
  <c r="G68" i="19"/>
  <c r="F68" i="19"/>
  <c r="E68" i="19"/>
  <c r="D68" i="19"/>
  <c r="C68" i="19"/>
  <c r="B68" i="19"/>
  <c r="G67" i="19"/>
  <c r="F67" i="19"/>
  <c r="E67" i="19"/>
  <c r="D67" i="19"/>
  <c r="C67" i="19"/>
  <c r="B67" i="19"/>
  <c r="G66" i="19"/>
  <c r="F66" i="19"/>
  <c r="E66" i="19"/>
  <c r="D66" i="19"/>
  <c r="C66" i="19"/>
  <c r="B66" i="19"/>
  <c r="G65" i="19"/>
  <c r="F65" i="19"/>
  <c r="E65" i="19"/>
  <c r="D65" i="19"/>
  <c r="C65" i="19"/>
  <c r="B65" i="19"/>
  <c r="G64" i="19"/>
  <c r="F64" i="19"/>
  <c r="E64" i="19"/>
  <c r="D64" i="19"/>
  <c r="C64" i="19"/>
  <c r="B64" i="19"/>
  <c r="G63" i="19"/>
  <c r="F63" i="19"/>
  <c r="E63" i="19"/>
  <c r="D63" i="19"/>
  <c r="C63" i="19"/>
  <c r="B63" i="19"/>
  <c r="G62" i="19"/>
  <c r="F62" i="19"/>
  <c r="E62" i="19"/>
  <c r="D62" i="19"/>
  <c r="C62" i="19"/>
  <c r="B62" i="19"/>
  <c r="G61" i="19"/>
  <c r="F61" i="19"/>
  <c r="E61" i="19"/>
  <c r="D61" i="19"/>
  <c r="C61" i="19"/>
  <c r="B61" i="19"/>
  <c r="G60" i="19"/>
  <c r="F60" i="19"/>
  <c r="E60" i="19"/>
  <c r="D60" i="19"/>
  <c r="C60" i="19"/>
  <c r="B60" i="19"/>
  <c r="G59" i="19"/>
  <c r="F59" i="19"/>
  <c r="E59" i="19"/>
  <c r="D59" i="19"/>
  <c r="C59" i="19"/>
  <c r="B59" i="19"/>
  <c r="G58" i="19"/>
  <c r="F58" i="19"/>
  <c r="E58" i="19"/>
  <c r="D58" i="19"/>
  <c r="C58" i="19"/>
  <c r="B58" i="19"/>
  <c r="G57" i="19"/>
  <c r="C57" i="19"/>
  <c r="B57" i="19"/>
  <c r="G56" i="19"/>
  <c r="C56" i="19"/>
  <c r="B56" i="19"/>
  <c r="G55" i="19"/>
  <c r="C55" i="19"/>
  <c r="B55" i="19"/>
  <c r="G54" i="19"/>
  <c r="C54" i="19"/>
  <c r="B54" i="19"/>
  <c r="G53" i="19"/>
  <c r="C53" i="19"/>
  <c r="B53" i="19"/>
  <c r="G52" i="19"/>
  <c r="C52" i="19"/>
  <c r="B52" i="19"/>
  <c r="G51" i="19"/>
  <c r="C51" i="19"/>
  <c r="B51" i="19"/>
  <c r="G50" i="19"/>
  <c r="C50" i="19"/>
  <c r="B50" i="19"/>
  <c r="G49" i="19"/>
  <c r="C49" i="19"/>
  <c r="B49" i="19"/>
  <c r="G48" i="19"/>
  <c r="C48" i="19"/>
  <c r="B48" i="19"/>
  <c r="G47" i="19"/>
  <c r="C47" i="19"/>
  <c r="B47" i="19"/>
  <c r="G46" i="19"/>
  <c r="C46" i="19"/>
  <c r="B46" i="19"/>
  <c r="G45" i="19"/>
  <c r="C45" i="19"/>
  <c r="B45" i="19"/>
  <c r="G44" i="19"/>
  <c r="C44" i="19"/>
  <c r="B44" i="19"/>
  <c r="G43" i="19"/>
  <c r="C43" i="19"/>
  <c r="B43" i="19"/>
  <c r="G42" i="19"/>
  <c r="C42" i="19"/>
  <c r="B42" i="19"/>
  <c r="G41" i="19"/>
  <c r="C41" i="19"/>
  <c r="B41" i="19"/>
  <c r="G40" i="19"/>
  <c r="C40" i="19"/>
  <c r="B40" i="19"/>
  <c r="G39" i="19"/>
  <c r="C39" i="19"/>
  <c r="B39" i="19"/>
  <c r="G38" i="19"/>
  <c r="C38" i="19"/>
  <c r="B38" i="19"/>
  <c r="G37" i="19"/>
  <c r="C37" i="19"/>
  <c r="B37" i="19"/>
  <c r="G36" i="19"/>
  <c r="C36" i="19"/>
  <c r="B36" i="19"/>
  <c r="G35" i="19"/>
  <c r="C35" i="19"/>
  <c r="B35" i="19"/>
  <c r="G34" i="19"/>
  <c r="C34" i="19"/>
  <c r="B34" i="19"/>
  <c r="G33" i="19"/>
  <c r="C33" i="19"/>
  <c r="B33" i="19"/>
  <c r="G32" i="19"/>
  <c r="C32" i="19"/>
  <c r="B32" i="19"/>
  <c r="G31" i="19"/>
  <c r="C31" i="19"/>
  <c r="B31" i="19"/>
  <c r="G30" i="19"/>
  <c r="C30" i="19"/>
  <c r="B30" i="19"/>
  <c r="G29" i="19"/>
  <c r="C29" i="19"/>
  <c r="B29" i="19"/>
  <c r="G28" i="19"/>
  <c r="C28" i="19"/>
  <c r="B28" i="19"/>
  <c r="G27" i="19"/>
  <c r="C27" i="19"/>
  <c r="B27" i="19"/>
  <c r="G26" i="19"/>
  <c r="C26" i="19"/>
  <c r="B26" i="19"/>
  <c r="G25" i="19"/>
  <c r="C25" i="19"/>
  <c r="B25" i="19"/>
  <c r="G24" i="19"/>
  <c r="C24" i="19"/>
  <c r="B24" i="19"/>
  <c r="G23" i="19"/>
  <c r="C23" i="19"/>
  <c r="B23" i="19"/>
  <c r="G22" i="19"/>
  <c r="C22" i="19"/>
  <c r="B22" i="19"/>
  <c r="G21" i="19"/>
  <c r="C21" i="19"/>
  <c r="B21" i="19"/>
  <c r="G20" i="19"/>
  <c r="C20" i="19"/>
  <c r="B20" i="19"/>
  <c r="G19" i="19"/>
  <c r="C19" i="19"/>
  <c r="B19" i="19"/>
  <c r="G18" i="19"/>
  <c r="C18" i="19"/>
  <c r="B18" i="19"/>
  <c r="G17" i="19"/>
  <c r="C17" i="19"/>
  <c r="B17" i="19"/>
  <c r="G16" i="19"/>
  <c r="C16" i="19"/>
  <c r="B16" i="19"/>
  <c r="G15" i="19"/>
  <c r="C15" i="19"/>
  <c r="B15" i="19"/>
  <c r="G14" i="19"/>
  <c r="C14" i="19"/>
  <c r="B14" i="19"/>
  <c r="G13" i="19"/>
  <c r="C13" i="19"/>
  <c r="B13" i="19"/>
  <c r="G12" i="19"/>
  <c r="C12" i="19"/>
  <c r="B12" i="19"/>
  <c r="G11" i="19"/>
  <c r="C11" i="19"/>
  <c r="B11" i="19"/>
  <c r="G10" i="19"/>
  <c r="C10" i="19"/>
  <c r="B10" i="19"/>
  <c r="G9" i="19"/>
  <c r="C9" i="19"/>
  <c r="B9" i="19"/>
  <c r="G112" i="18"/>
  <c r="F112" i="18"/>
  <c r="E112" i="18"/>
  <c r="D112" i="18"/>
  <c r="C112" i="18"/>
  <c r="B112" i="18"/>
  <c r="G111" i="18"/>
  <c r="F111" i="18"/>
  <c r="E111" i="18"/>
  <c r="D111" i="18"/>
  <c r="C111" i="18"/>
  <c r="B111" i="18"/>
  <c r="G110" i="18"/>
  <c r="F110" i="18"/>
  <c r="E110" i="18"/>
  <c r="D110" i="18"/>
  <c r="C110" i="18"/>
  <c r="B110" i="18"/>
  <c r="G109" i="18"/>
  <c r="F109" i="18"/>
  <c r="E109" i="18"/>
  <c r="D109" i="18"/>
  <c r="C109" i="18"/>
  <c r="B109" i="18"/>
  <c r="G108" i="18"/>
  <c r="F108" i="18"/>
  <c r="E108" i="18"/>
  <c r="D108" i="18"/>
  <c r="C108" i="18"/>
  <c r="B108" i="18"/>
  <c r="G107" i="18"/>
  <c r="F107" i="18"/>
  <c r="E107" i="18"/>
  <c r="D107" i="18"/>
  <c r="C107" i="18"/>
  <c r="B107" i="18"/>
  <c r="G106" i="18"/>
  <c r="F106" i="18"/>
  <c r="E106" i="18"/>
  <c r="D106" i="18"/>
  <c r="C106" i="18"/>
  <c r="B106" i="18"/>
  <c r="G105" i="18"/>
  <c r="F105" i="18"/>
  <c r="E105" i="18"/>
  <c r="D105" i="18"/>
  <c r="C105" i="18"/>
  <c r="B105" i="18"/>
  <c r="G104" i="18"/>
  <c r="F104" i="18"/>
  <c r="E104" i="18"/>
  <c r="D104" i="18"/>
  <c r="C104" i="18"/>
  <c r="B104" i="18"/>
  <c r="G103" i="18"/>
  <c r="F103" i="18"/>
  <c r="E103" i="18"/>
  <c r="D103" i="18"/>
  <c r="C103" i="18"/>
  <c r="B103" i="18"/>
  <c r="G102" i="18"/>
  <c r="F102" i="18"/>
  <c r="E102" i="18"/>
  <c r="D102" i="18"/>
  <c r="C102" i="18"/>
  <c r="B102" i="18"/>
  <c r="G101" i="18"/>
  <c r="F101" i="18"/>
  <c r="E101" i="18"/>
  <c r="D101" i="18"/>
  <c r="C101" i="18"/>
  <c r="B101" i="18"/>
  <c r="G100" i="18"/>
  <c r="F100" i="18"/>
  <c r="E100" i="18"/>
  <c r="D100" i="18"/>
  <c r="C100" i="18"/>
  <c r="B100" i="18"/>
  <c r="G99" i="18"/>
  <c r="F99" i="18"/>
  <c r="E99" i="18"/>
  <c r="D99" i="18"/>
  <c r="C99" i="18"/>
  <c r="B99" i="18"/>
  <c r="G98" i="18"/>
  <c r="F98" i="18"/>
  <c r="E98" i="18"/>
  <c r="D98" i="18"/>
  <c r="C98" i="18"/>
  <c r="B98" i="18"/>
  <c r="G97" i="18"/>
  <c r="F97" i="18"/>
  <c r="E97" i="18"/>
  <c r="D97" i="18"/>
  <c r="C97" i="18"/>
  <c r="B97" i="18"/>
  <c r="G96" i="18"/>
  <c r="F96" i="18"/>
  <c r="E96" i="18"/>
  <c r="D96" i="18"/>
  <c r="C96" i="18"/>
  <c r="B96" i="18"/>
  <c r="G95" i="18"/>
  <c r="F95" i="18"/>
  <c r="E95" i="18"/>
  <c r="D95" i="18"/>
  <c r="C95" i="18"/>
  <c r="B95" i="18"/>
  <c r="G94" i="18"/>
  <c r="F94" i="18"/>
  <c r="E94" i="18"/>
  <c r="D94" i="18"/>
  <c r="C94" i="18"/>
  <c r="B94" i="18"/>
  <c r="G93" i="18"/>
  <c r="F93" i="18"/>
  <c r="E93" i="18"/>
  <c r="D93" i="18"/>
  <c r="C93" i="18"/>
  <c r="B93" i="18"/>
  <c r="G92" i="18"/>
  <c r="F92" i="18"/>
  <c r="E92" i="18"/>
  <c r="D92" i="18"/>
  <c r="C92" i="18"/>
  <c r="B92" i="18"/>
  <c r="G91" i="18"/>
  <c r="F91" i="18"/>
  <c r="E91" i="18"/>
  <c r="D91" i="18"/>
  <c r="C91" i="18"/>
  <c r="B91" i="18"/>
  <c r="G90" i="18"/>
  <c r="F90" i="18"/>
  <c r="E90" i="18"/>
  <c r="D90" i="18"/>
  <c r="C90" i="18"/>
  <c r="B90" i="18"/>
  <c r="G89" i="18"/>
  <c r="F89" i="18"/>
  <c r="E89" i="18"/>
  <c r="D89" i="18"/>
  <c r="C89" i="18"/>
  <c r="B89" i="18"/>
  <c r="G88" i="18"/>
  <c r="F88" i="18"/>
  <c r="E88" i="18"/>
  <c r="D88" i="18"/>
  <c r="C88" i="18"/>
  <c r="B88" i="18"/>
  <c r="G87" i="18"/>
  <c r="F87" i="18"/>
  <c r="E87" i="18"/>
  <c r="D87" i="18"/>
  <c r="C87" i="18"/>
  <c r="B87" i="18"/>
  <c r="G86" i="18"/>
  <c r="F86" i="18"/>
  <c r="E86" i="18"/>
  <c r="D86" i="18"/>
  <c r="C86" i="18"/>
  <c r="B86" i="18"/>
  <c r="G85" i="18"/>
  <c r="F85" i="18"/>
  <c r="E85" i="18"/>
  <c r="D85" i="18"/>
  <c r="C85" i="18"/>
  <c r="B85" i="18"/>
  <c r="G84" i="18"/>
  <c r="F84" i="18"/>
  <c r="E84" i="18"/>
  <c r="D84" i="18"/>
  <c r="C84" i="18"/>
  <c r="B84" i="18"/>
  <c r="G83" i="18"/>
  <c r="F83" i="18"/>
  <c r="E83" i="18"/>
  <c r="D83" i="18"/>
  <c r="C83" i="18"/>
  <c r="B83" i="18"/>
  <c r="G82" i="18"/>
  <c r="F82" i="18"/>
  <c r="E82" i="18"/>
  <c r="D82" i="18"/>
  <c r="C82" i="18"/>
  <c r="B82" i="18"/>
  <c r="G81" i="18"/>
  <c r="F81" i="18"/>
  <c r="E81" i="18"/>
  <c r="D81" i="18"/>
  <c r="C81" i="18"/>
  <c r="B81" i="18"/>
  <c r="G80" i="18"/>
  <c r="F80" i="18"/>
  <c r="E80" i="18"/>
  <c r="D80" i="18"/>
  <c r="C80" i="18"/>
  <c r="B80" i="18"/>
  <c r="G79" i="18"/>
  <c r="F79" i="18"/>
  <c r="E79" i="18"/>
  <c r="D79" i="18"/>
  <c r="C79" i="18"/>
  <c r="B79" i="18"/>
  <c r="G78" i="18"/>
  <c r="F78" i="18"/>
  <c r="E78" i="18"/>
  <c r="D78" i="18"/>
  <c r="C78" i="18"/>
  <c r="B78" i="18"/>
  <c r="G77" i="18"/>
  <c r="F77" i="18"/>
  <c r="E77" i="18"/>
  <c r="D77" i="18"/>
  <c r="C77" i="18"/>
  <c r="B77" i="18"/>
  <c r="G76" i="18"/>
  <c r="F76" i="18"/>
  <c r="E76" i="18"/>
  <c r="D76" i="18"/>
  <c r="C76" i="18"/>
  <c r="C120" i="18" s="1"/>
  <c r="B76" i="18"/>
  <c r="B120" i="18" s="1"/>
  <c r="G75" i="18"/>
  <c r="F75" i="18"/>
  <c r="E75" i="18"/>
  <c r="D75" i="18"/>
  <c r="C75" i="18"/>
  <c r="B75" i="18"/>
  <c r="G74" i="18"/>
  <c r="F74" i="18"/>
  <c r="E74" i="18"/>
  <c r="D74" i="18"/>
  <c r="C74" i="18"/>
  <c r="B74" i="18"/>
  <c r="G73" i="18"/>
  <c r="F73" i="18"/>
  <c r="E73" i="18"/>
  <c r="D73" i="18"/>
  <c r="C73" i="18"/>
  <c r="B73" i="18"/>
  <c r="G72" i="18"/>
  <c r="F72" i="18"/>
  <c r="E72" i="18"/>
  <c r="D72" i="18"/>
  <c r="C72" i="18"/>
  <c r="B72" i="18"/>
  <c r="G71" i="18"/>
  <c r="F71" i="18"/>
  <c r="E71" i="18"/>
  <c r="D71" i="18"/>
  <c r="C71" i="18"/>
  <c r="B71" i="18"/>
  <c r="G70" i="18"/>
  <c r="F70" i="18"/>
  <c r="E70" i="18"/>
  <c r="D70" i="18"/>
  <c r="C70" i="18"/>
  <c r="B70" i="18"/>
  <c r="G69" i="18"/>
  <c r="F69" i="18"/>
  <c r="E69" i="18"/>
  <c r="D69" i="18"/>
  <c r="C69" i="18"/>
  <c r="B69" i="18"/>
  <c r="G68" i="18"/>
  <c r="F68" i="18"/>
  <c r="E68" i="18"/>
  <c r="D68" i="18"/>
  <c r="C68" i="18"/>
  <c r="B68" i="18"/>
  <c r="G67" i="18"/>
  <c r="F67" i="18"/>
  <c r="E67" i="18"/>
  <c r="D67" i="18"/>
  <c r="C67" i="18"/>
  <c r="B67" i="18"/>
  <c r="G66" i="18"/>
  <c r="F66" i="18"/>
  <c r="E66" i="18"/>
  <c r="D66" i="18"/>
  <c r="C66" i="18"/>
  <c r="B66" i="18"/>
  <c r="G65" i="18"/>
  <c r="F65" i="18"/>
  <c r="E65" i="18"/>
  <c r="D65" i="18"/>
  <c r="C65" i="18"/>
  <c r="B65" i="18"/>
  <c r="G64" i="18"/>
  <c r="F64" i="18"/>
  <c r="E64" i="18"/>
  <c r="D64" i="18"/>
  <c r="C64" i="18"/>
  <c r="B64" i="18"/>
  <c r="G63" i="18"/>
  <c r="F63" i="18"/>
  <c r="E63" i="18"/>
  <c r="D63" i="18"/>
  <c r="C63" i="18"/>
  <c r="B63" i="18"/>
  <c r="G62" i="18"/>
  <c r="F62" i="18"/>
  <c r="E62" i="18"/>
  <c r="D62" i="18"/>
  <c r="C62" i="18"/>
  <c r="B62" i="18"/>
  <c r="G61" i="18"/>
  <c r="F61" i="18"/>
  <c r="E61" i="18"/>
  <c r="D61" i="18"/>
  <c r="C61" i="18"/>
  <c r="B61" i="18"/>
  <c r="G60" i="18"/>
  <c r="F60" i="18"/>
  <c r="E60" i="18"/>
  <c r="D60" i="18"/>
  <c r="C60" i="18"/>
  <c r="B60" i="18"/>
  <c r="G59" i="18"/>
  <c r="F59" i="18"/>
  <c r="E59" i="18"/>
  <c r="D59" i="18"/>
  <c r="C59" i="18"/>
  <c r="B59" i="18"/>
  <c r="G58" i="18"/>
  <c r="F58" i="18"/>
  <c r="E58" i="18"/>
  <c r="D58" i="18"/>
  <c r="C58" i="18"/>
  <c r="B58" i="18"/>
  <c r="G57" i="18"/>
  <c r="C57" i="18"/>
  <c r="B57" i="18"/>
  <c r="G56" i="18"/>
  <c r="C56" i="18"/>
  <c r="B56" i="18"/>
  <c r="G55" i="18"/>
  <c r="C55" i="18"/>
  <c r="B55" i="18"/>
  <c r="G54" i="18"/>
  <c r="C54" i="18"/>
  <c r="B54" i="18"/>
  <c r="G53" i="18"/>
  <c r="C53" i="18"/>
  <c r="B53" i="18"/>
  <c r="G52" i="18"/>
  <c r="C52" i="18"/>
  <c r="B52" i="18"/>
  <c r="G51" i="18"/>
  <c r="C51" i="18"/>
  <c r="B51" i="18"/>
  <c r="G50" i="18"/>
  <c r="C50" i="18"/>
  <c r="B50" i="18"/>
  <c r="G49" i="18"/>
  <c r="C49" i="18"/>
  <c r="B49" i="18"/>
  <c r="G48" i="18"/>
  <c r="C48" i="18"/>
  <c r="B48" i="18"/>
  <c r="G47" i="18"/>
  <c r="C47" i="18"/>
  <c r="B47" i="18"/>
  <c r="G46" i="18"/>
  <c r="C46" i="18"/>
  <c r="B46" i="18"/>
  <c r="G45" i="18"/>
  <c r="C45" i="18"/>
  <c r="B45" i="18"/>
  <c r="G44" i="18"/>
  <c r="C44" i="18"/>
  <c r="B44" i="18"/>
  <c r="G43" i="18"/>
  <c r="C43" i="18"/>
  <c r="B43" i="18"/>
  <c r="G42" i="18"/>
  <c r="C42" i="18"/>
  <c r="B42" i="18"/>
  <c r="G41" i="18"/>
  <c r="C41" i="18"/>
  <c r="B41" i="18"/>
  <c r="G40" i="18"/>
  <c r="C40" i="18"/>
  <c r="B40" i="18"/>
  <c r="G39" i="18"/>
  <c r="C39" i="18"/>
  <c r="B39" i="18"/>
  <c r="G38" i="18"/>
  <c r="C38" i="18"/>
  <c r="B38" i="18"/>
  <c r="G37" i="18"/>
  <c r="C37" i="18"/>
  <c r="B37" i="18"/>
  <c r="G36" i="18"/>
  <c r="C36" i="18"/>
  <c r="B36" i="18"/>
  <c r="G35" i="18"/>
  <c r="C35" i="18"/>
  <c r="B35" i="18"/>
  <c r="G34" i="18"/>
  <c r="C34" i="18"/>
  <c r="B34" i="18"/>
  <c r="G33" i="18"/>
  <c r="C33" i="18"/>
  <c r="B33" i="18"/>
  <c r="G32" i="18"/>
  <c r="C32" i="18"/>
  <c r="B32" i="18"/>
  <c r="G31" i="18"/>
  <c r="C31" i="18"/>
  <c r="B31" i="18"/>
  <c r="G30" i="18"/>
  <c r="C30" i="18"/>
  <c r="B30" i="18"/>
  <c r="G29" i="18"/>
  <c r="C29" i="18"/>
  <c r="B29" i="18"/>
  <c r="G28" i="18"/>
  <c r="C28" i="18"/>
  <c r="B28" i="18"/>
  <c r="G27" i="18"/>
  <c r="C27" i="18"/>
  <c r="B27" i="18"/>
  <c r="G26" i="18"/>
  <c r="C26" i="18"/>
  <c r="B26" i="18"/>
  <c r="G25" i="18"/>
  <c r="C25" i="18"/>
  <c r="B25" i="18"/>
  <c r="G24" i="18"/>
  <c r="C24" i="18"/>
  <c r="B24" i="18"/>
  <c r="G23" i="18"/>
  <c r="C23" i="18"/>
  <c r="B23" i="18"/>
  <c r="G22" i="18"/>
  <c r="C22" i="18"/>
  <c r="B22" i="18"/>
  <c r="G21" i="18"/>
  <c r="C21" i="18"/>
  <c r="B21" i="18"/>
  <c r="G20" i="18"/>
  <c r="C20" i="18"/>
  <c r="B20" i="18"/>
  <c r="G19" i="18"/>
  <c r="C19" i="18"/>
  <c r="B19" i="18"/>
  <c r="G18" i="18"/>
  <c r="C18" i="18"/>
  <c r="B18" i="18"/>
  <c r="G17" i="18"/>
  <c r="C17" i="18"/>
  <c r="B17" i="18"/>
  <c r="G16" i="18"/>
  <c r="C16" i="18"/>
  <c r="B16" i="18"/>
  <c r="G15" i="18"/>
  <c r="C15" i="18"/>
  <c r="B15" i="18"/>
  <c r="G14" i="18"/>
  <c r="C14" i="18"/>
  <c r="B14" i="18"/>
  <c r="G13" i="18"/>
  <c r="C13" i="18"/>
  <c r="B13" i="18"/>
  <c r="G12" i="18"/>
  <c r="C12" i="18"/>
  <c r="B12" i="18"/>
  <c r="G11" i="18"/>
  <c r="C11" i="18"/>
  <c r="B11" i="18"/>
  <c r="G10" i="18"/>
  <c r="C10" i="18"/>
  <c r="B10" i="18"/>
  <c r="G9" i="18"/>
  <c r="C9" i="18"/>
  <c r="B9" i="18"/>
  <c r="G112" i="17"/>
  <c r="F112" i="17"/>
  <c r="E112" i="17"/>
  <c r="D112" i="17"/>
  <c r="C112" i="17"/>
  <c r="B112" i="17"/>
  <c r="G111" i="17"/>
  <c r="F111" i="17"/>
  <c r="E111" i="17"/>
  <c r="D111" i="17"/>
  <c r="C111" i="17"/>
  <c r="B111" i="17"/>
  <c r="G110" i="17"/>
  <c r="F110" i="17"/>
  <c r="F120" i="17" s="1"/>
  <c r="E110" i="17"/>
  <c r="D110" i="17"/>
  <c r="C110" i="17"/>
  <c r="C120" i="17" s="1"/>
  <c r="B110" i="17"/>
  <c r="B120" i="17" s="1"/>
  <c r="G109" i="17"/>
  <c r="F109" i="17"/>
  <c r="E109" i="17"/>
  <c r="D109" i="17"/>
  <c r="C109" i="17"/>
  <c r="B109" i="17"/>
  <c r="G108" i="17"/>
  <c r="F108" i="17"/>
  <c r="E108" i="17"/>
  <c r="D108" i="17"/>
  <c r="C108" i="17"/>
  <c r="B108" i="17"/>
  <c r="G107" i="17"/>
  <c r="F107" i="17"/>
  <c r="E107" i="17"/>
  <c r="D107" i="17"/>
  <c r="C107" i="17"/>
  <c r="B107" i="17"/>
  <c r="G106" i="17"/>
  <c r="F106" i="17"/>
  <c r="E106" i="17"/>
  <c r="D106" i="17"/>
  <c r="C106" i="17"/>
  <c r="B106" i="17"/>
  <c r="G105" i="17"/>
  <c r="F105" i="17"/>
  <c r="E105" i="17"/>
  <c r="D105" i="17"/>
  <c r="C105" i="17"/>
  <c r="B105" i="17"/>
  <c r="G104" i="17"/>
  <c r="F104" i="17"/>
  <c r="E104" i="17"/>
  <c r="D104" i="17"/>
  <c r="C104" i="17"/>
  <c r="B104" i="17"/>
  <c r="G103" i="17"/>
  <c r="F103" i="17"/>
  <c r="E103" i="17"/>
  <c r="D103" i="17"/>
  <c r="C103" i="17"/>
  <c r="B103" i="17"/>
  <c r="G102" i="17"/>
  <c r="F102" i="17"/>
  <c r="E102" i="17"/>
  <c r="D102" i="17"/>
  <c r="C102" i="17"/>
  <c r="B102" i="17"/>
  <c r="G101" i="17"/>
  <c r="F101" i="17"/>
  <c r="E101" i="17"/>
  <c r="D101" i="17"/>
  <c r="C101" i="17"/>
  <c r="B101" i="17"/>
  <c r="G100" i="17"/>
  <c r="F100" i="17"/>
  <c r="E100" i="17"/>
  <c r="D100" i="17"/>
  <c r="C100" i="17"/>
  <c r="B100" i="17"/>
  <c r="G99" i="17"/>
  <c r="F99" i="17"/>
  <c r="E99" i="17"/>
  <c r="D99" i="17"/>
  <c r="C99" i="17"/>
  <c r="B99" i="17"/>
  <c r="G98" i="17"/>
  <c r="F98" i="17"/>
  <c r="E98" i="17"/>
  <c r="D98" i="17"/>
  <c r="C98" i="17"/>
  <c r="B98" i="17"/>
  <c r="G97" i="17"/>
  <c r="F97" i="17"/>
  <c r="E97" i="17"/>
  <c r="D97" i="17"/>
  <c r="C97" i="17"/>
  <c r="B97" i="17"/>
  <c r="G96" i="17"/>
  <c r="F96" i="17"/>
  <c r="E96" i="17"/>
  <c r="D96" i="17"/>
  <c r="C96" i="17"/>
  <c r="B96" i="17"/>
  <c r="G95" i="17"/>
  <c r="F95" i="17"/>
  <c r="E95" i="17"/>
  <c r="D95" i="17"/>
  <c r="C95" i="17"/>
  <c r="B95" i="17"/>
  <c r="G94" i="17"/>
  <c r="F94" i="17"/>
  <c r="E94" i="17"/>
  <c r="D94" i="17"/>
  <c r="C94" i="17"/>
  <c r="B94" i="17"/>
  <c r="G93" i="17"/>
  <c r="F93" i="17"/>
  <c r="E93" i="17"/>
  <c r="D93" i="17"/>
  <c r="C93" i="17"/>
  <c r="B93" i="17"/>
  <c r="G92" i="17"/>
  <c r="F92" i="17"/>
  <c r="E92" i="17"/>
  <c r="D92" i="17"/>
  <c r="C92" i="17"/>
  <c r="B92" i="17"/>
  <c r="G91" i="17"/>
  <c r="F91" i="17"/>
  <c r="E91" i="17"/>
  <c r="D91" i="17"/>
  <c r="C91" i="17"/>
  <c r="B91" i="17"/>
  <c r="G90" i="17"/>
  <c r="F90" i="17"/>
  <c r="E90" i="17"/>
  <c r="D90" i="17"/>
  <c r="C90" i="17"/>
  <c r="B90" i="17"/>
  <c r="G89" i="17"/>
  <c r="F89" i="17"/>
  <c r="E89" i="17"/>
  <c r="D89" i="17"/>
  <c r="C89" i="17"/>
  <c r="B89" i="17"/>
  <c r="G88" i="17"/>
  <c r="F88" i="17"/>
  <c r="E88" i="17"/>
  <c r="D88" i="17"/>
  <c r="C88" i="17"/>
  <c r="B88" i="17"/>
  <c r="G87" i="17"/>
  <c r="F87" i="17"/>
  <c r="E87" i="17"/>
  <c r="D87" i="17"/>
  <c r="C87" i="17"/>
  <c r="B87" i="17"/>
  <c r="G86" i="17"/>
  <c r="F86" i="17"/>
  <c r="E86" i="17"/>
  <c r="D86" i="17"/>
  <c r="C86" i="17"/>
  <c r="B86" i="17"/>
  <c r="G85" i="17"/>
  <c r="F85" i="17"/>
  <c r="E85" i="17"/>
  <c r="D85" i="17"/>
  <c r="C85" i="17"/>
  <c r="B85" i="17"/>
  <c r="G84" i="17"/>
  <c r="F84" i="17"/>
  <c r="E84" i="17"/>
  <c r="D84" i="17"/>
  <c r="C84" i="17"/>
  <c r="B84" i="17"/>
  <c r="G83" i="17"/>
  <c r="F83" i="17"/>
  <c r="E83" i="17"/>
  <c r="D83" i="17"/>
  <c r="C83" i="17"/>
  <c r="B83" i="17"/>
  <c r="G82" i="17"/>
  <c r="F82" i="17"/>
  <c r="E82" i="17"/>
  <c r="D82" i="17"/>
  <c r="C82" i="17"/>
  <c r="B82" i="17"/>
  <c r="G81" i="17"/>
  <c r="F81" i="17"/>
  <c r="E81" i="17"/>
  <c r="D81" i="17"/>
  <c r="C81" i="17"/>
  <c r="B81" i="17"/>
  <c r="G80" i="17"/>
  <c r="F80" i="17"/>
  <c r="E80" i="17"/>
  <c r="D80" i="17"/>
  <c r="C80" i="17"/>
  <c r="B80" i="17"/>
  <c r="G79" i="17"/>
  <c r="F79" i="17"/>
  <c r="E79" i="17"/>
  <c r="D79" i="17"/>
  <c r="C79" i="17"/>
  <c r="B79" i="17"/>
  <c r="G78" i="17"/>
  <c r="F78" i="17"/>
  <c r="E78" i="17"/>
  <c r="D78" i="17"/>
  <c r="C78" i="17"/>
  <c r="B78" i="17"/>
  <c r="G77" i="17"/>
  <c r="F77" i="17"/>
  <c r="E77" i="17"/>
  <c r="D77" i="17"/>
  <c r="C77" i="17"/>
  <c r="B77" i="17"/>
  <c r="G76" i="17"/>
  <c r="G120" i="17" s="1"/>
  <c r="F76" i="17"/>
  <c r="E76" i="17"/>
  <c r="D76" i="17"/>
  <c r="C76" i="17"/>
  <c r="B76" i="17"/>
  <c r="G75" i="17"/>
  <c r="F75" i="17"/>
  <c r="E75" i="17"/>
  <c r="D75" i="17"/>
  <c r="C75" i="17"/>
  <c r="B75" i="17"/>
  <c r="G74" i="17"/>
  <c r="F74" i="17"/>
  <c r="E74" i="17"/>
  <c r="D74" i="17"/>
  <c r="C74" i="17"/>
  <c r="B74" i="17"/>
  <c r="G73" i="17"/>
  <c r="F73" i="17"/>
  <c r="E73" i="17"/>
  <c r="D73" i="17"/>
  <c r="C73" i="17"/>
  <c r="B73" i="17"/>
  <c r="G72" i="17"/>
  <c r="F72" i="17"/>
  <c r="E72" i="17"/>
  <c r="D72" i="17"/>
  <c r="C72" i="17"/>
  <c r="B72" i="17"/>
  <c r="G71" i="17"/>
  <c r="F71" i="17"/>
  <c r="E71" i="17"/>
  <c r="D71" i="17"/>
  <c r="C71" i="17"/>
  <c r="B71" i="17"/>
  <c r="G70" i="17"/>
  <c r="F70" i="17"/>
  <c r="E70" i="17"/>
  <c r="D70" i="17"/>
  <c r="C70" i="17"/>
  <c r="B70" i="17"/>
  <c r="G69" i="17"/>
  <c r="F69" i="17"/>
  <c r="E69" i="17"/>
  <c r="D69" i="17"/>
  <c r="C69" i="17"/>
  <c r="B69" i="17"/>
  <c r="G68" i="17"/>
  <c r="F68" i="17"/>
  <c r="E68" i="17"/>
  <c r="D68" i="17"/>
  <c r="C68" i="17"/>
  <c r="B68" i="17"/>
  <c r="G67" i="17"/>
  <c r="F67" i="17"/>
  <c r="E67" i="17"/>
  <c r="D67" i="17"/>
  <c r="C67" i="17"/>
  <c r="B67" i="17"/>
  <c r="G66" i="17"/>
  <c r="F66" i="17"/>
  <c r="E66" i="17"/>
  <c r="D66" i="17"/>
  <c r="C66" i="17"/>
  <c r="B66" i="17"/>
  <c r="G65" i="17"/>
  <c r="F65" i="17"/>
  <c r="E65" i="17"/>
  <c r="D65" i="17"/>
  <c r="C65" i="17"/>
  <c r="B65" i="17"/>
  <c r="G64" i="17"/>
  <c r="F64" i="17"/>
  <c r="E64" i="17"/>
  <c r="D64" i="17"/>
  <c r="C64" i="17"/>
  <c r="B64" i="17"/>
  <c r="G63" i="17"/>
  <c r="F63" i="17"/>
  <c r="E63" i="17"/>
  <c r="D63" i="17"/>
  <c r="C63" i="17"/>
  <c r="B63" i="17"/>
  <c r="G62" i="17"/>
  <c r="F62" i="17"/>
  <c r="E62" i="17"/>
  <c r="D62" i="17"/>
  <c r="C62" i="17"/>
  <c r="B62" i="17"/>
  <c r="G61" i="17"/>
  <c r="F61" i="17"/>
  <c r="E61" i="17"/>
  <c r="D61" i="17"/>
  <c r="C61" i="17"/>
  <c r="B61" i="17"/>
  <c r="G60" i="17"/>
  <c r="F60" i="17"/>
  <c r="E60" i="17"/>
  <c r="D60" i="17"/>
  <c r="C60" i="17"/>
  <c r="B60" i="17"/>
  <c r="G59" i="17"/>
  <c r="F59" i="17"/>
  <c r="E59" i="17"/>
  <c r="D59" i="17"/>
  <c r="C59" i="17"/>
  <c r="B59" i="17"/>
  <c r="G58" i="17"/>
  <c r="F58" i="17"/>
  <c r="E58" i="17"/>
  <c r="D58" i="17"/>
  <c r="C58" i="17"/>
  <c r="B58" i="17"/>
  <c r="F112" i="16"/>
  <c r="E112" i="16"/>
  <c r="D112" i="16"/>
  <c r="C112" i="16"/>
  <c r="B112" i="16"/>
  <c r="Q112" i="16" s="1"/>
  <c r="Q111" i="16"/>
  <c r="P111" i="16"/>
  <c r="M111" i="16"/>
  <c r="F111" i="16"/>
  <c r="E111" i="16"/>
  <c r="D111" i="16"/>
  <c r="C111" i="16"/>
  <c r="B111" i="16"/>
  <c r="R111" i="16" s="1"/>
  <c r="F110" i="16"/>
  <c r="M110" i="16" s="1"/>
  <c r="E110" i="16"/>
  <c r="D110" i="16"/>
  <c r="Q110" i="16" s="1"/>
  <c r="C110" i="16"/>
  <c r="B110" i="16"/>
  <c r="B120" i="16" s="1"/>
  <c r="F109" i="16"/>
  <c r="M109" i="16" s="1"/>
  <c r="E109" i="16"/>
  <c r="R109" i="16" s="1"/>
  <c r="D109" i="16"/>
  <c r="C109" i="16"/>
  <c r="B109" i="16"/>
  <c r="Q109" i="16" s="1"/>
  <c r="F108" i="16"/>
  <c r="M108" i="16" s="1"/>
  <c r="E108" i="16"/>
  <c r="D108" i="16"/>
  <c r="C108" i="16"/>
  <c r="B108" i="16"/>
  <c r="R108" i="16" s="1"/>
  <c r="Q107" i="16"/>
  <c r="P107" i="16"/>
  <c r="M107" i="16"/>
  <c r="F107" i="16"/>
  <c r="E107" i="16"/>
  <c r="R107" i="16" s="1"/>
  <c r="D107" i="16"/>
  <c r="C107" i="16"/>
  <c r="B107" i="16"/>
  <c r="F106" i="16"/>
  <c r="M106" i="16" s="1"/>
  <c r="E106" i="16"/>
  <c r="R106" i="16" s="1"/>
  <c r="D106" i="16"/>
  <c r="Q106" i="16" s="1"/>
  <c r="C106" i="16"/>
  <c r="B106" i="16"/>
  <c r="P106" i="16" s="1"/>
  <c r="F105" i="16"/>
  <c r="M105" i="16" s="1"/>
  <c r="E105" i="16"/>
  <c r="R105" i="16" s="1"/>
  <c r="D105" i="16"/>
  <c r="C105" i="16"/>
  <c r="B105" i="16"/>
  <c r="Q105" i="16" s="1"/>
  <c r="F104" i="16"/>
  <c r="M104" i="16" s="1"/>
  <c r="E104" i="16"/>
  <c r="D104" i="16"/>
  <c r="C104" i="16"/>
  <c r="B104" i="16"/>
  <c r="R104" i="16" s="1"/>
  <c r="Q103" i="16"/>
  <c r="P103" i="16"/>
  <c r="M103" i="16"/>
  <c r="F103" i="16"/>
  <c r="E103" i="16"/>
  <c r="R103" i="16" s="1"/>
  <c r="D103" i="16"/>
  <c r="C103" i="16"/>
  <c r="B103" i="16"/>
  <c r="F102" i="16"/>
  <c r="M102" i="16" s="1"/>
  <c r="E102" i="16"/>
  <c r="R102" i="16" s="1"/>
  <c r="D102" i="16"/>
  <c r="Q102" i="16" s="1"/>
  <c r="C102" i="16"/>
  <c r="B102" i="16"/>
  <c r="P102" i="16" s="1"/>
  <c r="F101" i="16"/>
  <c r="M101" i="16" s="1"/>
  <c r="E101" i="16"/>
  <c r="R101" i="16" s="1"/>
  <c r="D101" i="16"/>
  <c r="C101" i="16"/>
  <c r="B101" i="16"/>
  <c r="Q101" i="16" s="1"/>
  <c r="F100" i="16"/>
  <c r="M100" i="16" s="1"/>
  <c r="E100" i="16"/>
  <c r="D100" i="16"/>
  <c r="C100" i="16"/>
  <c r="B100" i="16"/>
  <c r="R100" i="16" s="1"/>
  <c r="Q99" i="16"/>
  <c r="P99" i="16"/>
  <c r="M99" i="16"/>
  <c r="F99" i="16"/>
  <c r="E99" i="16"/>
  <c r="R99" i="16" s="1"/>
  <c r="D99" i="16"/>
  <c r="C99" i="16"/>
  <c r="B99" i="16"/>
  <c r="F98" i="16"/>
  <c r="M98" i="16" s="1"/>
  <c r="E98" i="16"/>
  <c r="R98" i="16" s="1"/>
  <c r="D98" i="16"/>
  <c r="Q98" i="16" s="1"/>
  <c r="C98" i="16"/>
  <c r="B98" i="16"/>
  <c r="P98" i="16" s="1"/>
  <c r="F97" i="16"/>
  <c r="M97" i="16" s="1"/>
  <c r="E97" i="16"/>
  <c r="R97" i="16" s="1"/>
  <c r="D97" i="16"/>
  <c r="C97" i="16"/>
  <c r="B97" i="16"/>
  <c r="Q97" i="16" s="1"/>
  <c r="F96" i="16"/>
  <c r="M96" i="16" s="1"/>
  <c r="E96" i="16"/>
  <c r="D96" i="16"/>
  <c r="C96" i="16"/>
  <c r="B96" i="16"/>
  <c r="R96" i="16" s="1"/>
  <c r="Q95" i="16"/>
  <c r="P95" i="16"/>
  <c r="M95" i="16"/>
  <c r="F95" i="16"/>
  <c r="E95" i="16"/>
  <c r="R95" i="16" s="1"/>
  <c r="D95" i="16"/>
  <c r="C95" i="16"/>
  <c r="B95" i="16"/>
  <c r="F94" i="16"/>
  <c r="M94" i="16" s="1"/>
  <c r="E94" i="16"/>
  <c r="R94" i="16" s="1"/>
  <c r="D94" i="16"/>
  <c r="Q94" i="16" s="1"/>
  <c r="C94" i="16"/>
  <c r="B94" i="16"/>
  <c r="P94" i="16" s="1"/>
  <c r="F93" i="16"/>
  <c r="M93" i="16" s="1"/>
  <c r="E93" i="16"/>
  <c r="R93" i="16" s="1"/>
  <c r="D93" i="16"/>
  <c r="C93" i="16"/>
  <c r="B93" i="16"/>
  <c r="Q93" i="16" s="1"/>
  <c r="F92" i="16"/>
  <c r="M92" i="16" s="1"/>
  <c r="E92" i="16"/>
  <c r="D92" i="16"/>
  <c r="C92" i="16"/>
  <c r="B92" i="16"/>
  <c r="R92" i="16" s="1"/>
  <c r="Q91" i="16"/>
  <c r="P91" i="16"/>
  <c r="M91" i="16"/>
  <c r="F91" i="16"/>
  <c r="E91" i="16"/>
  <c r="R91" i="16" s="1"/>
  <c r="D91" i="16"/>
  <c r="C91" i="16"/>
  <c r="B91" i="16"/>
  <c r="F90" i="16"/>
  <c r="M90" i="16" s="1"/>
  <c r="E90" i="16"/>
  <c r="R90" i="16" s="1"/>
  <c r="D90" i="16"/>
  <c r="Q90" i="16" s="1"/>
  <c r="C90" i="16"/>
  <c r="B90" i="16"/>
  <c r="P90" i="16" s="1"/>
  <c r="F89" i="16"/>
  <c r="M89" i="16" s="1"/>
  <c r="E89" i="16"/>
  <c r="R89" i="16" s="1"/>
  <c r="D89" i="16"/>
  <c r="C89" i="16"/>
  <c r="B89" i="16"/>
  <c r="Q89" i="16" s="1"/>
  <c r="F88" i="16"/>
  <c r="M88" i="16" s="1"/>
  <c r="E88" i="16"/>
  <c r="D88" i="16"/>
  <c r="C88" i="16"/>
  <c r="B88" i="16"/>
  <c r="R88" i="16" s="1"/>
  <c r="Q87" i="16"/>
  <c r="P87" i="16"/>
  <c r="M87" i="16"/>
  <c r="F87" i="16"/>
  <c r="E87" i="16"/>
  <c r="R87" i="16" s="1"/>
  <c r="D87" i="16"/>
  <c r="C87" i="16"/>
  <c r="B87" i="16"/>
  <c r="F86" i="16"/>
  <c r="M86" i="16" s="1"/>
  <c r="E86" i="16"/>
  <c r="R86" i="16" s="1"/>
  <c r="D86" i="16"/>
  <c r="Q86" i="16" s="1"/>
  <c r="C86" i="16"/>
  <c r="B86" i="16"/>
  <c r="P86" i="16" s="1"/>
  <c r="F85" i="16"/>
  <c r="M85" i="16" s="1"/>
  <c r="E85" i="16"/>
  <c r="R85" i="16" s="1"/>
  <c r="D85" i="16"/>
  <c r="C85" i="16"/>
  <c r="B85" i="16"/>
  <c r="Q85" i="16" s="1"/>
  <c r="F84" i="16"/>
  <c r="M84" i="16" s="1"/>
  <c r="E84" i="16"/>
  <c r="D84" i="16"/>
  <c r="C84" i="16"/>
  <c r="B84" i="16"/>
  <c r="R84" i="16" s="1"/>
  <c r="Q83" i="16"/>
  <c r="P83" i="16"/>
  <c r="M83" i="16"/>
  <c r="F83" i="16"/>
  <c r="E83" i="16"/>
  <c r="R83" i="16" s="1"/>
  <c r="D83" i="16"/>
  <c r="C83" i="16"/>
  <c r="B83" i="16"/>
  <c r="F82" i="16"/>
  <c r="M82" i="16" s="1"/>
  <c r="E82" i="16"/>
  <c r="R82" i="16" s="1"/>
  <c r="D82" i="16"/>
  <c r="Q82" i="16" s="1"/>
  <c r="C82" i="16"/>
  <c r="B82" i="16"/>
  <c r="P82" i="16" s="1"/>
  <c r="F81" i="16"/>
  <c r="M81" i="16" s="1"/>
  <c r="E81" i="16"/>
  <c r="R81" i="16" s="1"/>
  <c r="D81" i="16"/>
  <c r="C81" i="16"/>
  <c r="B81" i="16"/>
  <c r="Q81" i="16" s="1"/>
  <c r="F80" i="16"/>
  <c r="M80" i="16" s="1"/>
  <c r="E80" i="16"/>
  <c r="D80" i="16"/>
  <c r="C80" i="16"/>
  <c r="B80" i="16"/>
  <c r="R80" i="16" s="1"/>
  <c r="Q79" i="16"/>
  <c r="P79" i="16"/>
  <c r="M79" i="16"/>
  <c r="F79" i="16"/>
  <c r="E79" i="16"/>
  <c r="R79" i="16" s="1"/>
  <c r="D79" i="16"/>
  <c r="C79" i="16"/>
  <c r="B79" i="16"/>
  <c r="F78" i="16"/>
  <c r="M78" i="16" s="1"/>
  <c r="E78" i="16"/>
  <c r="R78" i="16" s="1"/>
  <c r="D78" i="16"/>
  <c r="Q78" i="16" s="1"/>
  <c r="C78" i="16"/>
  <c r="B78" i="16"/>
  <c r="P78" i="16" s="1"/>
  <c r="F77" i="16"/>
  <c r="M77" i="16" s="1"/>
  <c r="E77" i="16"/>
  <c r="R77" i="16" s="1"/>
  <c r="D77" i="16"/>
  <c r="C77" i="16"/>
  <c r="B77" i="16"/>
  <c r="Q77" i="16" s="1"/>
  <c r="F76" i="16"/>
  <c r="M76" i="16" s="1"/>
  <c r="E76" i="16"/>
  <c r="D76" i="16"/>
  <c r="C76" i="16"/>
  <c r="B76" i="16"/>
  <c r="R76" i="16" s="1"/>
  <c r="Q75" i="16"/>
  <c r="P75" i="16"/>
  <c r="M75" i="16"/>
  <c r="F75" i="16"/>
  <c r="E75" i="16"/>
  <c r="R75" i="16" s="1"/>
  <c r="D75" i="16"/>
  <c r="C75" i="16"/>
  <c r="B75" i="16"/>
  <c r="E120" i="15"/>
  <c r="D120" i="15"/>
  <c r="C120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G112" i="14"/>
  <c r="F112" i="14"/>
  <c r="E112" i="14"/>
  <c r="D112" i="14"/>
  <c r="C112" i="14"/>
  <c r="B112" i="14"/>
  <c r="G111" i="14"/>
  <c r="F111" i="14"/>
  <c r="E111" i="14"/>
  <c r="D111" i="14"/>
  <c r="C111" i="14"/>
  <c r="B111" i="14"/>
  <c r="G110" i="14"/>
  <c r="F110" i="14"/>
  <c r="E110" i="14"/>
  <c r="D110" i="14"/>
  <c r="C110" i="14"/>
  <c r="B110" i="14"/>
  <c r="G109" i="14"/>
  <c r="F109" i="14"/>
  <c r="E109" i="14"/>
  <c r="D109" i="14"/>
  <c r="C109" i="14"/>
  <c r="B109" i="14"/>
  <c r="G108" i="14"/>
  <c r="F108" i="14"/>
  <c r="E108" i="14"/>
  <c r="D108" i="14"/>
  <c r="C108" i="14"/>
  <c r="B108" i="14"/>
  <c r="G107" i="14"/>
  <c r="F107" i="14"/>
  <c r="E107" i="14"/>
  <c r="D107" i="14"/>
  <c r="C107" i="14"/>
  <c r="B107" i="14"/>
  <c r="G106" i="14"/>
  <c r="F106" i="14"/>
  <c r="E106" i="14"/>
  <c r="D106" i="14"/>
  <c r="C106" i="14"/>
  <c r="B106" i="14"/>
  <c r="G105" i="14"/>
  <c r="F105" i="14"/>
  <c r="E105" i="14"/>
  <c r="D105" i="14"/>
  <c r="C105" i="14"/>
  <c r="B105" i="14"/>
  <c r="G104" i="14"/>
  <c r="F104" i="14"/>
  <c r="E104" i="14"/>
  <c r="D104" i="14"/>
  <c r="C104" i="14"/>
  <c r="B104" i="14"/>
  <c r="G103" i="14"/>
  <c r="F103" i="14"/>
  <c r="E103" i="14"/>
  <c r="D103" i="14"/>
  <c r="C103" i="14"/>
  <c r="B103" i="14"/>
  <c r="G102" i="14"/>
  <c r="F102" i="14"/>
  <c r="E102" i="14"/>
  <c r="D102" i="14"/>
  <c r="C102" i="14"/>
  <c r="B102" i="14"/>
  <c r="G101" i="14"/>
  <c r="F101" i="14"/>
  <c r="E101" i="14"/>
  <c r="D101" i="14"/>
  <c r="C101" i="14"/>
  <c r="B101" i="14"/>
  <c r="G100" i="14"/>
  <c r="F100" i="14"/>
  <c r="E100" i="14"/>
  <c r="D100" i="14"/>
  <c r="C100" i="14"/>
  <c r="B100" i="14"/>
  <c r="G99" i="14"/>
  <c r="F99" i="14"/>
  <c r="E99" i="14"/>
  <c r="D99" i="14"/>
  <c r="C99" i="14"/>
  <c r="B99" i="14"/>
  <c r="G98" i="14"/>
  <c r="F98" i="14"/>
  <c r="E98" i="14"/>
  <c r="D98" i="14"/>
  <c r="C98" i="14"/>
  <c r="B98" i="14"/>
  <c r="G97" i="14"/>
  <c r="F97" i="14"/>
  <c r="E97" i="14"/>
  <c r="D97" i="14"/>
  <c r="C97" i="14"/>
  <c r="B97" i="14"/>
  <c r="G96" i="14"/>
  <c r="F96" i="14"/>
  <c r="E96" i="14"/>
  <c r="D96" i="14"/>
  <c r="C96" i="14"/>
  <c r="B96" i="14"/>
  <c r="G95" i="14"/>
  <c r="F95" i="14"/>
  <c r="E95" i="14"/>
  <c r="D95" i="14"/>
  <c r="C95" i="14"/>
  <c r="B95" i="14"/>
  <c r="G94" i="14"/>
  <c r="F94" i="14"/>
  <c r="E94" i="14"/>
  <c r="D94" i="14"/>
  <c r="C94" i="14"/>
  <c r="B94" i="14"/>
  <c r="G93" i="14"/>
  <c r="F93" i="14"/>
  <c r="E93" i="14"/>
  <c r="D93" i="14"/>
  <c r="C93" i="14"/>
  <c r="B93" i="14"/>
  <c r="G92" i="14"/>
  <c r="F92" i="14"/>
  <c r="E92" i="14"/>
  <c r="D92" i="14"/>
  <c r="C92" i="14"/>
  <c r="B92" i="14"/>
  <c r="G91" i="14"/>
  <c r="F91" i="14"/>
  <c r="E91" i="14"/>
  <c r="D91" i="14"/>
  <c r="C91" i="14"/>
  <c r="B91" i="14"/>
  <c r="G90" i="14"/>
  <c r="F90" i="14"/>
  <c r="E90" i="14"/>
  <c r="D90" i="14"/>
  <c r="C90" i="14"/>
  <c r="B90" i="14"/>
  <c r="G89" i="14"/>
  <c r="F89" i="14"/>
  <c r="E89" i="14"/>
  <c r="D89" i="14"/>
  <c r="C89" i="14"/>
  <c r="B89" i="14"/>
  <c r="G88" i="14"/>
  <c r="F88" i="14"/>
  <c r="E88" i="14"/>
  <c r="D88" i="14"/>
  <c r="C88" i="14"/>
  <c r="B88" i="14"/>
  <c r="G87" i="14"/>
  <c r="F87" i="14"/>
  <c r="E87" i="14"/>
  <c r="D87" i="14"/>
  <c r="C87" i="14"/>
  <c r="B87" i="14"/>
  <c r="G86" i="14"/>
  <c r="F86" i="14"/>
  <c r="E86" i="14"/>
  <c r="D86" i="14"/>
  <c r="C86" i="14"/>
  <c r="B86" i="14"/>
  <c r="G85" i="14"/>
  <c r="F85" i="14"/>
  <c r="E85" i="14"/>
  <c r="D85" i="14"/>
  <c r="C85" i="14"/>
  <c r="B85" i="14"/>
  <c r="G84" i="14"/>
  <c r="F84" i="14"/>
  <c r="E84" i="14"/>
  <c r="D84" i="14"/>
  <c r="C84" i="14"/>
  <c r="B84" i="14"/>
  <c r="G83" i="14"/>
  <c r="F83" i="14"/>
  <c r="E83" i="14"/>
  <c r="D83" i="14"/>
  <c r="C83" i="14"/>
  <c r="B83" i="14"/>
  <c r="G82" i="14"/>
  <c r="F82" i="14"/>
  <c r="E82" i="14"/>
  <c r="D82" i="14"/>
  <c r="C82" i="14"/>
  <c r="B82" i="14"/>
  <c r="G81" i="14"/>
  <c r="F81" i="14"/>
  <c r="E81" i="14"/>
  <c r="D81" i="14"/>
  <c r="C81" i="14"/>
  <c r="B81" i="14"/>
  <c r="G80" i="14"/>
  <c r="F80" i="14"/>
  <c r="E80" i="14"/>
  <c r="D80" i="14"/>
  <c r="C80" i="14"/>
  <c r="B80" i="14"/>
  <c r="G79" i="14"/>
  <c r="F79" i="14"/>
  <c r="E79" i="14"/>
  <c r="D79" i="14"/>
  <c r="C79" i="14"/>
  <c r="B79" i="14"/>
  <c r="G78" i="14"/>
  <c r="F78" i="14"/>
  <c r="E78" i="14"/>
  <c r="D78" i="14"/>
  <c r="C78" i="14"/>
  <c r="B78" i="14"/>
  <c r="G77" i="14"/>
  <c r="F77" i="14"/>
  <c r="E77" i="14"/>
  <c r="D77" i="14"/>
  <c r="C77" i="14"/>
  <c r="B77" i="14"/>
  <c r="G76" i="14"/>
  <c r="F76" i="14"/>
  <c r="E76" i="14"/>
  <c r="D76" i="14"/>
  <c r="C76" i="14"/>
  <c r="B76" i="14"/>
  <c r="G75" i="14"/>
  <c r="F75" i="14"/>
  <c r="E75" i="14"/>
  <c r="D75" i="14"/>
  <c r="C75" i="14"/>
  <c r="B75" i="14"/>
  <c r="G74" i="14"/>
  <c r="F74" i="14"/>
  <c r="E74" i="14"/>
  <c r="D74" i="14"/>
  <c r="C74" i="14"/>
  <c r="B74" i="14"/>
  <c r="G73" i="14"/>
  <c r="F73" i="14"/>
  <c r="E73" i="14"/>
  <c r="D73" i="14"/>
  <c r="C73" i="14"/>
  <c r="B73" i="14"/>
  <c r="G72" i="14"/>
  <c r="F72" i="14"/>
  <c r="E72" i="14"/>
  <c r="D72" i="14"/>
  <c r="C72" i="14"/>
  <c r="B72" i="14"/>
  <c r="G71" i="14"/>
  <c r="F71" i="14"/>
  <c r="E71" i="14"/>
  <c r="D71" i="14"/>
  <c r="C71" i="14"/>
  <c r="B71" i="14"/>
  <c r="G70" i="14"/>
  <c r="F70" i="14"/>
  <c r="E70" i="14"/>
  <c r="D70" i="14"/>
  <c r="C70" i="14"/>
  <c r="B70" i="14"/>
  <c r="G69" i="14"/>
  <c r="F69" i="14"/>
  <c r="E69" i="14"/>
  <c r="D69" i="14"/>
  <c r="C69" i="14"/>
  <c r="B69" i="14"/>
  <c r="G68" i="14"/>
  <c r="F68" i="14"/>
  <c r="E68" i="14"/>
  <c r="D68" i="14"/>
  <c r="C68" i="14"/>
  <c r="B68" i="14"/>
  <c r="G67" i="14"/>
  <c r="F67" i="14"/>
  <c r="E67" i="14"/>
  <c r="D67" i="14"/>
  <c r="C67" i="14"/>
  <c r="B67" i="14"/>
  <c r="G66" i="14"/>
  <c r="F66" i="14"/>
  <c r="E66" i="14"/>
  <c r="D66" i="14"/>
  <c r="C66" i="14"/>
  <c r="B66" i="14"/>
  <c r="G65" i="14"/>
  <c r="F65" i="14"/>
  <c r="E65" i="14"/>
  <c r="D65" i="14"/>
  <c r="C65" i="14"/>
  <c r="B65" i="14"/>
  <c r="G64" i="14"/>
  <c r="F64" i="14"/>
  <c r="E64" i="14"/>
  <c r="D64" i="14"/>
  <c r="C64" i="14"/>
  <c r="B64" i="14"/>
  <c r="G63" i="14"/>
  <c r="F63" i="14"/>
  <c r="E63" i="14"/>
  <c r="D63" i="14"/>
  <c r="C63" i="14"/>
  <c r="B63" i="14"/>
  <c r="G62" i="14"/>
  <c r="F62" i="14"/>
  <c r="E62" i="14"/>
  <c r="D62" i="14"/>
  <c r="C62" i="14"/>
  <c r="B62" i="14"/>
  <c r="G61" i="14"/>
  <c r="F61" i="14"/>
  <c r="E61" i="14"/>
  <c r="D61" i="14"/>
  <c r="C61" i="14"/>
  <c r="B61" i="14"/>
  <c r="G60" i="14"/>
  <c r="F60" i="14"/>
  <c r="E60" i="14"/>
  <c r="D60" i="14"/>
  <c r="C60" i="14"/>
  <c r="B60" i="14"/>
  <c r="G59" i="14"/>
  <c r="F59" i="14"/>
  <c r="E59" i="14"/>
  <c r="D59" i="14"/>
  <c r="C59" i="14"/>
  <c r="B59" i="14"/>
  <c r="G58" i="14"/>
  <c r="F58" i="14"/>
  <c r="E58" i="14"/>
  <c r="D58" i="14"/>
  <c r="C58" i="14"/>
  <c r="B58" i="14"/>
  <c r="G112" i="13"/>
  <c r="F112" i="13"/>
  <c r="E112" i="13"/>
  <c r="D112" i="13"/>
  <c r="C112" i="13"/>
  <c r="B112" i="13"/>
  <c r="G111" i="13"/>
  <c r="F111" i="13"/>
  <c r="E111" i="13"/>
  <c r="D111" i="13"/>
  <c r="C111" i="13"/>
  <c r="B111" i="13"/>
  <c r="G110" i="13"/>
  <c r="F110" i="13"/>
  <c r="E110" i="13"/>
  <c r="D110" i="13"/>
  <c r="C110" i="13"/>
  <c r="B110" i="13"/>
  <c r="G109" i="13"/>
  <c r="F109" i="13"/>
  <c r="E109" i="13"/>
  <c r="D109" i="13"/>
  <c r="J109" i="13" s="1"/>
  <c r="C109" i="13"/>
  <c r="B109" i="13"/>
  <c r="G108" i="13"/>
  <c r="F108" i="13"/>
  <c r="E108" i="13"/>
  <c r="D108" i="13"/>
  <c r="C108" i="13"/>
  <c r="B108" i="13"/>
  <c r="G107" i="13"/>
  <c r="F107" i="13"/>
  <c r="E107" i="13"/>
  <c r="D107" i="13"/>
  <c r="C107" i="13"/>
  <c r="B107" i="13"/>
  <c r="G106" i="13"/>
  <c r="F106" i="13"/>
  <c r="E106" i="13"/>
  <c r="D106" i="13"/>
  <c r="C106" i="13"/>
  <c r="B106" i="13"/>
  <c r="G105" i="13"/>
  <c r="F105" i="13"/>
  <c r="E105" i="13"/>
  <c r="D105" i="13"/>
  <c r="C105" i="13"/>
  <c r="B105" i="13"/>
  <c r="G104" i="13"/>
  <c r="F104" i="13"/>
  <c r="E104" i="13"/>
  <c r="D104" i="13"/>
  <c r="C104" i="13"/>
  <c r="B104" i="13"/>
  <c r="G103" i="13"/>
  <c r="F103" i="13"/>
  <c r="E103" i="13"/>
  <c r="D103" i="13"/>
  <c r="C103" i="13"/>
  <c r="B103" i="13"/>
  <c r="G102" i="13"/>
  <c r="F102" i="13"/>
  <c r="E102" i="13"/>
  <c r="D102" i="13"/>
  <c r="C102" i="13"/>
  <c r="B102" i="13"/>
  <c r="G101" i="13"/>
  <c r="F101" i="13"/>
  <c r="E101" i="13"/>
  <c r="D101" i="13"/>
  <c r="C101" i="13"/>
  <c r="B101" i="13"/>
  <c r="G100" i="13"/>
  <c r="F100" i="13"/>
  <c r="E100" i="13"/>
  <c r="D100" i="13"/>
  <c r="C100" i="13"/>
  <c r="B100" i="13"/>
  <c r="G99" i="13"/>
  <c r="F99" i="13"/>
  <c r="E99" i="13"/>
  <c r="D99" i="13"/>
  <c r="J99" i="13" s="1"/>
  <c r="C99" i="13"/>
  <c r="B99" i="13"/>
  <c r="G98" i="13"/>
  <c r="F98" i="13"/>
  <c r="E98" i="13"/>
  <c r="D98" i="13"/>
  <c r="C98" i="13"/>
  <c r="B98" i="13"/>
  <c r="G97" i="13"/>
  <c r="F97" i="13"/>
  <c r="E97" i="13"/>
  <c r="D97" i="13"/>
  <c r="C97" i="13"/>
  <c r="B97" i="13"/>
  <c r="G96" i="13"/>
  <c r="F96" i="13"/>
  <c r="L96" i="13" s="1"/>
  <c r="E96" i="13"/>
  <c r="D96" i="13"/>
  <c r="C96" i="13"/>
  <c r="B96" i="13"/>
  <c r="G95" i="13"/>
  <c r="F95" i="13"/>
  <c r="E95" i="13"/>
  <c r="D95" i="13"/>
  <c r="J95" i="13" s="1"/>
  <c r="C95" i="13"/>
  <c r="B95" i="13"/>
  <c r="G94" i="13"/>
  <c r="F94" i="13"/>
  <c r="E94" i="13"/>
  <c r="D94" i="13"/>
  <c r="C94" i="13"/>
  <c r="B94" i="13"/>
  <c r="G93" i="13"/>
  <c r="F93" i="13"/>
  <c r="E93" i="13"/>
  <c r="D93" i="13"/>
  <c r="C93" i="13"/>
  <c r="B93" i="13"/>
  <c r="G92" i="13"/>
  <c r="F92" i="13"/>
  <c r="E92" i="13"/>
  <c r="D92" i="13"/>
  <c r="C92" i="13"/>
  <c r="B92" i="13"/>
  <c r="G91" i="13"/>
  <c r="F91" i="13"/>
  <c r="E91" i="13"/>
  <c r="D91" i="13"/>
  <c r="C91" i="13"/>
  <c r="B91" i="13"/>
  <c r="G90" i="13"/>
  <c r="F90" i="13"/>
  <c r="E90" i="13"/>
  <c r="D90" i="13"/>
  <c r="C90" i="13"/>
  <c r="B90" i="13"/>
  <c r="J89" i="13"/>
  <c r="G89" i="13"/>
  <c r="F89" i="13"/>
  <c r="E89" i="13"/>
  <c r="D89" i="13"/>
  <c r="C89" i="13"/>
  <c r="B89" i="13"/>
  <c r="G88" i="13"/>
  <c r="F88" i="13"/>
  <c r="E88" i="13"/>
  <c r="D88" i="13"/>
  <c r="C88" i="13"/>
  <c r="B88" i="13"/>
  <c r="G87" i="13"/>
  <c r="F87" i="13"/>
  <c r="E87" i="13"/>
  <c r="D87" i="13"/>
  <c r="J87" i="13" s="1"/>
  <c r="C87" i="13"/>
  <c r="B87" i="13"/>
  <c r="G86" i="13"/>
  <c r="F86" i="13"/>
  <c r="E86" i="13"/>
  <c r="D86" i="13"/>
  <c r="C86" i="13"/>
  <c r="B86" i="13"/>
  <c r="G85" i="13"/>
  <c r="F85" i="13"/>
  <c r="E85" i="13"/>
  <c r="D85" i="13"/>
  <c r="C85" i="13"/>
  <c r="B85" i="13"/>
  <c r="G84" i="13"/>
  <c r="F84" i="13"/>
  <c r="E84" i="13"/>
  <c r="D84" i="13"/>
  <c r="C84" i="13"/>
  <c r="B84" i="13"/>
  <c r="G83" i="13"/>
  <c r="F83" i="13"/>
  <c r="E83" i="13"/>
  <c r="D83" i="13"/>
  <c r="C83" i="13"/>
  <c r="B83" i="13"/>
  <c r="G82" i="13"/>
  <c r="F82" i="13"/>
  <c r="L82" i="13" s="1"/>
  <c r="E82" i="13"/>
  <c r="D82" i="13"/>
  <c r="C82" i="13"/>
  <c r="I82" i="13" s="1"/>
  <c r="B82" i="13"/>
  <c r="G81" i="13"/>
  <c r="F81" i="13"/>
  <c r="E81" i="13"/>
  <c r="D81" i="13"/>
  <c r="C81" i="13"/>
  <c r="B81" i="13"/>
  <c r="G80" i="13"/>
  <c r="F80" i="13"/>
  <c r="E80" i="13"/>
  <c r="D80" i="13"/>
  <c r="C80" i="13"/>
  <c r="B80" i="13"/>
  <c r="G79" i="13"/>
  <c r="F79" i="13"/>
  <c r="E79" i="13"/>
  <c r="D79" i="13"/>
  <c r="C79" i="13"/>
  <c r="B79" i="13"/>
  <c r="G78" i="13"/>
  <c r="F78" i="13"/>
  <c r="E78" i="13"/>
  <c r="D78" i="13"/>
  <c r="C78" i="13"/>
  <c r="B78" i="13"/>
  <c r="G77" i="13"/>
  <c r="F77" i="13"/>
  <c r="E77" i="13"/>
  <c r="D77" i="13"/>
  <c r="J77" i="13" s="1"/>
  <c r="C77" i="13"/>
  <c r="B77" i="13"/>
  <c r="G76" i="13"/>
  <c r="F76" i="13"/>
  <c r="E76" i="13"/>
  <c r="D76" i="13"/>
  <c r="C76" i="13"/>
  <c r="B76" i="13"/>
  <c r="G75" i="13"/>
  <c r="F75" i="13"/>
  <c r="E75" i="13"/>
  <c r="D75" i="13"/>
  <c r="C75" i="13"/>
  <c r="B75" i="13"/>
  <c r="G74" i="13"/>
  <c r="F74" i="13"/>
  <c r="L74" i="13" s="1"/>
  <c r="E74" i="13"/>
  <c r="D74" i="13"/>
  <c r="C74" i="13"/>
  <c r="B74" i="13"/>
  <c r="J73" i="13"/>
  <c r="G73" i="13"/>
  <c r="F73" i="13"/>
  <c r="E73" i="13"/>
  <c r="D73" i="13"/>
  <c r="C73" i="13"/>
  <c r="B73" i="13"/>
  <c r="G72" i="13"/>
  <c r="F72" i="13"/>
  <c r="E72" i="13"/>
  <c r="D72" i="13"/>
  <c r="C72" i="13"/>
  <c r="B72" i="13"/>
  <c r="G71" i="13"/>
  <c r="F71" i="13"/>
  <c r="E71" i="13"/>
  <c r="D71" i="13"/>
  <c r="C71" i="13"/>
  <c r="B71" i="13"/>
  <c r="G70" i="13"/>
  <c r="F70" i="13"/>
  <c r="E70" i="13"/>
  <c r="D70" i="13"/>
  <c r="C70" i="13"/>
  <c r="B70" i="13"/>
  <c r="J69" i="13"/>
  <c r="G69" i="13"/>
  <c r="F69" i="13"/>
  <c r="E69" i="13"/>
  <c r="D69" i="13"/>
  <c r="C69" i="13"/>
  <c r="B69" i="13"/>
  <c r="G68" i="13"/>
  <c r="F68" i="13"/>
  <c r="E68" i="13"/>
  <c r="D68" i="13"/>
  <c r="C68" i="13"/>
  <c r="B68" i="13"/>
  <c r="G67" i="13"/>
  <c r="F67" i="13"/>
  <c r="E67" i="13"/>
  <c r="D67" i="13"/>
  <c r="C67" i="13"/>
  <c r="B67" i="13"/>
  <c r="G66" i="13"/>
  <c r="F66" i="13"/>
  <c r="E66" i="13"/>
  <c r="D66" i="13"/>
  <c r="C66" i="13"/>
  <c r="B66" i="13"/>
  <c r="J65" i="13"/>
  <c r="G65" i="13"/>
  <c r="F65" i="13"/>
  <c r="E65" i="13"/>
  <c r="D65" i="13"/>
  <c r="C65" i="13"/>
  <c r="B65" i="13"/>
  <c r="G64" i="13"/>
  <c r="F64" i="13"/>
  <c r="E64" i="13"/>
  <c r="D64" i="13"/>
  <c r="C64" i="13"/>
  <c r="B64" i="13"/>
  <c r="G63" i="13"/>
  <c r="F63" i="13"/>
  <c r="E63" i="13"/>
  <c r="D63" i="13"/>
  <c r="J63" i="13" s="1"/>
  <c r="C63" i="13"/>
  <c r="B63" i="13"/>
  <c r="G62" i="13"/>
  <c r="F62" i="13"/>
  <c r="E62" i="13"/>
  <c r="D62" i="13"/>
  <c r="C62" i="13"/>
  <c r="B62" i="13"/>
  <c r="G61" i="13"/>
  <c r="F61" i="13"/>
  <c r="E61" i="13"/>
  <c r="D61" i="13"/>
  <c r="C61" i="13"/>
  <c r="B61" i="13"/>
  <c r="G60" i="13"/>
  <c r="F60" i="13"/>
  <c r="E60" i="13"/>
  <c r="D60" i="13"/>
  <c r="C60" i="13"/>
  <c r="B60" i="13"/>
  <c r="G59" i="13"/>
  <c r="F59" i="13"/>
  <c r="E59" i="13"/>
  <c r="D59" i="13"/>
  <c r="C59" i="13"/>
  <c r="B59" i="13"/>
  <c r="G58" i="13"/>
  <c r="F58" i="13"/>
  <c r="L58" i="13" s="1"/>
  <c r="E58" i="13"/>
  <c r="D58" i="13"/>
  <c r="C58" i="13"/>
  <c r="B58" i="13"/>
  <c r="G57" i="13"/>
  <c r="C57" i="13"/>
  <c r="B57" i="13"/>
  <c r="G56" i="13"/>
  <c r="C56" i="13"/>
  <c r="B56" i="13"/>
  <c r="G55" i="13"/>
  <c r="C55" i="13"/>
  <c r="B55" i="13"/>
  <c r="G54" i="13"/>
  <c r="C54" i="13"/>
  <c r="B54" i="13"/>
  <c r="G53" i="13"/>
  <c r="C53" i="13"/>
  <c r="B53" i="13"/>
  <c r="G52" i="13"/>
  <c r="C52" i="13"/>
  <c r="B52" i="13"/>
  <c r="G51" i="13"/>
  <c r="C51" i="13"/>
  <c r="B51" i="13"/>
  <c r="I50" i="13"/>
  <c r="G50" i="13"/>
  <c r="C50" i="13"/>
  <c r="B50" i="13"/>
  <c r="G49" i="13"/>
  <c r="C49" i="13"/>
  <c r="B49" i="13"/>
  <c r="G48" i="13"/>
  <c r="C48" i="13"/>
  <c r="B48" i="13"/>
  <c r="G47" i="13"/>
  <c r="C47" i="13"/>
  <c r="B47" i="13"/>
  <c r="G46" i="13"/>
  <c r="C46" i="13"/>
  <c r="B46" i="13"/>
  <c r="G45" i="13"/>
  <c r="C45" i="13"/>
  <c r="B45" i="13"/>
  <c r="G44" i="13"/>
  <c r="C44" i="13"/>
  <c r="B44" i="13"/>
  <c r="G43" i="13"/>
  <c r="C43" i="13"/>
  <c r="B43" i="13"/>
  <c r="G42" i="13"/>
  <c r="C42" i="13"/>
  <c r="B42" i="13"/>
  <c r="B42" i="14" s="1"/>
  <c r="G41" i="13"/>
  <c r="C41" i="13"/>
  <c r="B41" i="13"/>
  <c r="G40" i="13"/>
  <c r="C40" i="13"/>
  <c r="B40" i="13"/>
  <c r="G39" i="13"/>
  <c r="C39" i="13"/>
  <c r="B39" i="13"/>
  <c r="G38" i="13"/>
  <c r="C38" i="13"/>
  <c r="B38" i="13"/>
  <c r="G37" i="13"/>
  <c r="C37" i="13"/>
  <c r="B37" i="13"/>
  <c r="G36" i="13"/>
  <c r="C36" i="13"/>
  <c r="B36" i="13"/>
  <c r="G35" i="13"/>
  <c r="C35" i="13"/>
  <c r="B35" i="13"/>
  <c r="G34" i="13"/>
  <c r="C34" i="13"/>
  <c r="B34" i="13"/>
  <c r="G33" i="13"/>
  <c r="C33" i="13"/>
  <c r="B33" i="13"/>
  <c r="G32" i="13"/>
  <c r="C32" i="13"/>
  <c r="B32" i="13"/>
  <c r="G31" i="13"/>
  <c r="M31" i="13" s="1"/>
  <c r="C31" i="13"/>
  <c r="B31" i="13"/>
  <c r="G30" i="13"/>
  <c r="C30" i="13"/>
  <c r="B30" i="13"/>
  <c r="G29" i="13"/>
  <c r="M29" i="13" s="1"/>
  <c r="C29" i="13"/>
  <c r="B29" i="13"/>
  <c r="I28" i="13"/>
  <c r="G28" i="13"/>
  <c r="C28" i="13"/>
  <c r="B28" i="13"/>
  <c r="G27" i="13"/>
  <c r="C27" i="13"/>
  <c r="B27" i="13"/>
  <c r="G26" i="13"/>
  <c r="C26" i="13"/>
  <c r="B26" i="13"/>
  <c r="G25" i="13"/>
  <c r="C25" i="13"/>
  <c r="B25" i="13"/>
  <c r="G24" i="13"/>
  <c r="C24" i="13"/>
  <c r="B24" i="13"/>
  <c r="G23" i="13"/>
  <c r="C23" i="13"/>
  <c r="B23" i="13"/>
  <c r="G22" i="13"/>
  <c r="C22" i="13"/>
  <c r="B22" i="13"/>
  <c r="G21" i="13"/>
  <c r="C21" i="13"/>
  <c r="B21" i="13"/>
  <c r="G20" i="13"/>
  <c r="C20" i="13"/>
  <c r="B20" i="13"/>
  <c r="G19" i="13"/>
  <c r="C19" i="13"/>
  <c r="B19" i="13"/>
  <c r="G18" i="13"/>
  <c r="C18" i="13"/>
  <c r="B18" i="13"/>
  <c r="G17" i="13"/>
  <c r="C17" i="13"/>
  <c r="B17" i="13"/>
  <c r="G16" i="13"/>
  <c r="C16" i="13"/>
  <c r="B16" i="13"/>
  <c r="G15" i="13"/>
  <c r="C15" i="13"/>
  <c r="B15" i="13"/>
  <c r="G14" i="13"/>
  <c r="C14" i="13"/>
  <c r="B14" i="13"/>
  <c r="G13" i="13"/>
  <c r="C13" i="13"/>
  <c r="B13" i="13"/>
  <c r="G12" i="13"/>
  <c r="C12" i="13"/>
  <c r="B12" i="13"/>
  <c r="G11" i="13"/>
  <c r="C11" i="13"/>
  <c r="B11" i="13"/>
  <c r="G10" i="13"/>
  <c r="C10" i="13"/>
  <c r="B10" i="13"/>
  <c r="G9" i="13"/>
  <c r="C9" i="13"/>
  <c r="B9" i="13"/>
  <c r="F112" i="12"/>
  <c r="E112" i="12"/>
  <c r="J112" i="12" s="1"/>
  <c r="D112" i="12"/>
  <c r="C112" i="12"/>
  <c r="J112" i="19" s="1"/>
  <c r="B112" i="12"/>
  <c r="G112" i="12" s="1"/>
  <c r="J111" i="12"/>
  <c r="F111" i="12"/>
  <c r="E111" i="12"/>
  <c r="D111" i="12"/>
  <c r="I111" i="12" s="1"/>
  <c r="C111" i="12"/>
  <c r="B111" i="12"/>
  <c r="H111" i="12" s="1"/>
  <c r="J110" i="12"/>
  <c r="F110" i="12"/>
  <c r="E110" i="12"/>
  <c r="D110" i="12"/>
  <c r="D120" i="12" s="1"/>
  <c r="C110" i="12"/>
  <c r="H110" i="12" s="1"/>
  <c r="B110" i="12"/>
  <c r="G110" i="12" s="1"/>
  <c r="F109" i="12"/>
  <c r="E109" i="12"/>
  <c r="D109" i="12"/>
  <c r="C109" i="12"/>
  <c r="B109" i="12"/>
  <c r="I109" i="12" s="1"/>
  <c r="F108" i="12"/>
  <c r="E108" i="12"/>
  <c r="D108" i="12"/>
  <c r="C108" i="12"/>
  <c r="J108" i="19" s="1"/>
  <c r="B108" i="12"/>
  <c r="J108" i="12" s="1"/>
  <c r="F107" i="12"/>
  <c r="E107" i="12"/>
  <c r="D107" i="12"/>
  <c r="I107" i="12" s="1"/>
  <c r="C107" i="12"/>
  <c r="B107" i="12"/>
  <c r="J107" i="12" s="1"/>
  <c r="F106" i="12"/>
  <c r="E106" i="12"/>
  <c r="J106" i="12" s="1"/>
  <c r="D106" i="12"/>
  <c r="C106" i="12"/>
  <c r="H106" i="12" s="1"/>
  <c r="B106" i="12"/>
  <c r="G106" i="12" s="1"/>
  <c r="F105" i="12"/>
  <c r="E105" i="12"/>
  <c r="J105" i="12" s="1"/>
  <c r="D105" i="12"/>
  <c r="I105" i="12" s="1"/>
  <c r="C105" i="12"/>
  <c r="H105" i="12" s="1"/>
  <c r="B105" i="12"/>
  <c r="J104" i="12"/>
  <c r="F104" i="12"/>
  <c r="E104" i="12"/>
  <c r="D104" i="12"/>
  <c r="C104" i="12"/>
  <c r="B104" i="12"/>
  <c r="G104" i="12" s="1"/>
  <c r="F103" i="12"/>
  <c r="E103" i="12"/>
  <c r="J103" i="12" s="1"/>
  <c r="D103" i="12"/>
  <c r="I103" i="12" s="1"/>
  <c r="C103" i="12"/>
  <c r="B103" i="12"/>
  <c r="F102" i="12"/>
  <c r="K102" i="12" s="1"/>
  <c r="E102" i="12"/>
  <c r="J102" i="12" s="1"/>
  <c r="D102" i="12"/>
  <c r="C102" i="12"/>
  <c r="H102" i="12" s="1"/>
  <c r="B102" i="12"/>
  <c r="F101" i="12"/>
  <c r="E101" i="12"/>
  <c r="D101" i="12"/>
  <c r="C101" i="12"/>
  <c r="B101" i="12"/>
  <c r="F100" i="12"/>
  <c r="E100" i="12"/>
  <c r="D100" i="12"/>
  <c r="C100" i="12"/>
  <c r="B100" i="12"/>
  <c r="F99" i="12"/>
  <c r="E99" i="12"/>
  <c r="D99" i="12"/>
  <c r="C99" i="12"/>
  <c r="B99" i="12"/>
  <c r="J98" i="12"/>
  <c r="G98" i="12"/>
  <c r="F98" i="12"/>
  <c r="E98" i="12"/>
  <c r="D98" i="12"/>
  <c r="C98" i="12"/>
  <c r="B98" i="12"/>
  <c r="J97" i="12"/>
  <c r="F97" i="12"/>
  <c r="E97" i="12"/>
  <c r="D97" i="12"/>
  <c r="I97" i="12" s="1"/>
  <c r="C97" i="12"/>
  <c r="H97" i="12" s="1"/>
  <c r="B97" i="12"/>
  <c r="F96" i="12"/>
  <c r="E96" i="12"/>
  <c r="D96" i="12"/>
  <c r="C96" i="12"/>
  <c r="B96" i="12"/>
  <c r="G96" i="12" s="1"/>
  <c r="F95" i="12"/>
  <c r="E95" i="12"/>
  <c r="D95" i="12"/>
  <c r="C95" i="12"/>
  <c r="B95" i="12"/>
  <c r="H95" i="12" s="1"/>
  <c r="J94" i="12"/>
  <c r="F94" i="12"/>
  <c r="E94" i="12"/>
  <c r="D94" i="12"/>
  <c r="C94" i="12"/>
  <c r="H94" i="12" s="1"/>
  <c r="B94" i="12"/>
  <c r="G94" i="12" s="1"/>
  <c r="F93" i="12"/>
  <c r="E93" i="12"/>
  <c r="J93" i="12" s="1"/>
  <c r="D93" i="12"/>
  <c r="C93" i="12"/>
  <c r="B93" i="12"/>
  <c r="I93" i="12" s="1"/>
  <c r="F92" i="12"/>
  <c r="E92" i="12"/>
  <c r="D92" i="12"/>
  <c r="C92" i="12"/>
  <c r="J92" i="14" s="1"/>
  <c r="B92" i="12"/>
  <c r="J92" i="12" s="1"/>
  <c r="F91" i="12"/>
  <c r="E91" i="12"/>
  <c r="D91" i="12"/>
  <c r="I91" i="12" s="1"/>
  <c r="C91" i="12"/>
  <c r="B91" i="12"/>
  <c r="G90" i="12"/>
  <c r="F90" i="12"/>
  <c r="E90" i="12"/>
  <c r="D90" i="12"/>
  <c r="C90" i="12"/>
  <c r="H90" i="12" s="1"/>
  <c r="B90" i="12"/>
  <c r="J90" i="12" s="1"/>
  <c r="F89" i="12"/>
  <c r="E89" i="12"/>
  <c r="D89" i="12"/>
  <c r="C89" i="12"/>
  <c r="B89" i="12"/>
  <c r="H89" i="12" s="1"/>
  <c r="J88" i="12"/>
  <c r="F88" i="12"/>
  <c r="K88" i="12" s="1"/>
  <c r="E88" i="12"/>
  <c r="L88" i="20" s="1"/>
  <c r="D88" i="12"/>
  <c r="C88" i="12"/>
  <c r="B88" i="12"/>
  <c r="G88" i="12" s="1"/>
  <c r="F87" i="12"/>
  <c r="E87" i="12"/>
  <c r="J87" i="12" s="1"/>
  <c r="D87" i="12"/>
  <c r="C87" i="12"/>
  <c r="B87" i="12"/>
  <c r="H87" i="12" s="1"/>
  <c r="G86" i="12"/>
  <c r="F86" i="12"/>
  <c r="E86" i="12"/>
  <c r="J86" i="12" s="1"/>
  <c r="D86" i="12"/>
  <c r="C86" i="12"/>
  <c r="B86" i="12"/>
  <c r="F85" i="12"/>
  <c r="E85" i="12"/>
  <c r="J85" i="12" s="1"/>
  <c r="D85" i="12"/>
  <c r="C85" i="12"/>
  <c r="H85" i="12" s="1"/>
  <c r="B85" i="12"/>
  <c r="F84" i="12"/>
  <c r="E84" i="12"/>
  <c r="D84" i="12"/>
  <c r="C84" i="12"/>
  <c r="J84" i="14" s="1"/>
  <c r="B84" i="12"/>
  <c r="J84" i="12" s="1"/>
  <c r="F83" i="12"/>
  <c r="E83" i="12"/>
  <c r="L83" i="13" s="1"/>
  <c r="D83" i="12"/>
  <c r="C83" i="12"/>
  <c r="B83" i="12"/>
  <c r="J82" i="12"/>
  <c r="G82" i="12"/>
  <c r="F82" i="12"/>
  <c r="M82" i="13" s="1"/>
  <c r="E82" i="12"/>
  <c r="D82" i="12"/>
  <c r="I82" i="12" s="1"/>
  <c r="C82" i="12"/>
  <c r="B82" i="12"/>
  <c r="H81" i="12"/>
  <c r="F81" i="12"/>
  <c r="E81" i="12"/>
  <c r="J81" i="12" s="1"/>
  <c r="D81" i="12"/>
  <c r="I81" i="12" s="1"/>
  <c r="C81" i="12"/>
  <c r="J81" i="13" s="1"/>
  <c r="B81" i="12"/>
  <c r="F80" i="12"/>
  <c r="E80" i="12"/>
  <c r="J80" i="12" s="1"/>
  <c r="D80" i="12"/>
  <c r="C80" i="12"/>
  <c r="H80" i="12" s="1"/>
  <c r="B80" i="12"/>
  <c r="G80" i="12" s="1"/>
  <c r="F79" i="12"/>
  <c r="E79" i="12"/>
  <c r="D79" i="12"/>
  <c r="C79" i="12"/>
  <c r="J79" i="14" s="1"/>
  <c r="B79" i="12"/>
  <c r="H79" i="12" s="1"/>
  <c r="F78" i="12"/>
  <c r="E78" i="12"/>
  <c r="D78" i="12"/>
  <c r="C78" i="12"/>
  <c r="H78" i="12" s="1"/>
  <c r="B78" i="12"/>
  <c r="F77" i="12"/>
  <c r="E77" i="12"/>
  <c r="J77" i="12" s="1"/>
  <c r="D77" i="12"/>
  <c r="C77" i="12"/>
  <c r="B77" i="12"/>
  <c r="I77" i="12" s="1"/>
  <c r="F76" i="12"/>
  <c r="E76" i="12"/>
  <c r="E120" i="12" s="1"/>
  <c r="D76" i="12"/>
  <c r="C76" i="12"/>
  <c r="H76" i="12" s="1"/>
  <c r="B76" i="12"/>
  <c r="F75" i="12"/>
  <c r="E75" i="12"/>
  <c r="D75" i="12"/>
  <c r="C75" i="12"/>
  <c r="J75" i="14" s="1"/>
  <c r="B75" i="12"/>
  <c r="J75" i="12" s="1"/>
  <c r="F74" i="12"/>
  <c r="E74" i="12"/>
  <c r="D74" i="12"/>
  <c r="C74" i="12"/>
  <c r="B74" i="12"/>
  <c r="G74" i="12" s="1"/>
  <c r="H73" i="12"/>
  <c r="F73" i="12"/>
  <c r="E73" i="12"/>
  <c r="J73" i="12" s="1"/>
  <c r="D73" i="12"/>
  <c r="I73" i="12" s="1"/>
  <c r="C73" i="12"/>
  <c r="B73" i="12"/>
  <c r="H72" i="12"/>
  <c r="F72" i="12"/>
  <c r="K72" i="12" s="1"/>
  <c r="E72" i="12"/>
  <c r="J72" i="12" s="1"/>
  <c r="D72" i="12"/>
  <c r="I72" i="12" s="1"/>
  <c r="C72" i="12"/>
  <c r="B72" i="12"/>
  <c r="G72" i="12" s="1"/>
  <c r="F71" i="12"/>
  <c r="E71" i="12"/>
  <c r="L71" i="13" s="1"/>
  <c r="D71" i="12"/>
  <c r="I71" i="12" s="1"/>
  <c r="C71" i="12"/>
  <c r="B71" i="12"/>
  <c r="J70" i="12"/>
  <c r="F70" i="12"/>
  <c r="E70" i="12"/>
  <c r="D70" i="12"/>
  <c r="C70" i="12"/>
  <c r="H70" i="12" s="1"/>
  <c r="B70" i="12"/>
  <c r="G70" i="12" s="1"/>
  <c r="H69" i="12"/>
  <c r="F69" i="12"/>
  <c r="E69" i="12"/>
  <c r="J69" i="12" s="1"/>
  <c r="D69" i="12"/>
  <c r="C69" i="12"/>
  <c r="B69" i="12"/>
  <c r="F68" i="12"/>
  <c r="K68" i="12" s="1"/>
  <c r="E68" i="12"/>
  <c r="D68" i="12"/>
  <c r="C68" i="12"/>
  <c r="B68" i="12"/>
  <c r="F67" i="12"/>
  <c r="E67" i="12"/>
  <c r="D67" i="12"/>
  <c r="C67" i="12"/>
  <c r="J67" i="14" s="1"/>
  <c r="B67" i="12"/>
  <c r="F66" i="12"/>
  <c r="E66" i="12"/>
  <c r="D66" i="12"/>
  <c r="C66" i="12"/>
  <c r="B66" i="12"/>
  <c r="J66" i="12" s="1"/>
  <c r="J65" i="12"/>
  <c r="H65" i="12"/>
  <c r="F65" i="12"/>
  <c r="E65" i="12"/>
  <c r="D65" i="12"/>
  <c r="C65" i="12"/>
  <c r="B65" i="12"/>
  <c r="I65" i="12" s="1"/>
  <c r="J64" i="12"/>
  <c r="H64" i="12"/>
  <c r="F64" i="12"/>
  <c r="E64" i="12"/>
  <c r="D64" i="12"/>
  <c r="C64" i="12"/>
  <c r="J64" i="14" s="1"/>
  <c r="B64" i="12"/>
  <c r="G64" i="12" s="1"/>
  <c r="I63" i="12"/>
  <c r="F63" i="12"/>
  <c r="E63" i="12"/>
  <c r="J63" i="12" s="1"/>
  <c r="D63" i="12"/>
  <c r="C63" i="12"/>
  <c r="B63" i="12"/>
  <c r="H63" i="13" s="1"/>
  <c r="F62" i="12"/>
  <c r="E62" i="12"/>
  <c r="D62" i="12"/>
  <c r="C62" i="12"/>
  <c r="H62" i="12" s="1"/>
  <c r="B62" i="12"/>
  <c r="G62" i="12" s="1"/>
  <c r="F61" i="12"/>
  <c r="E61" i="12"/>
  <c r="J61" i="12" s="1"/>
  <c r="D61" i="12"/>
  <c r="C61" i="12"/>
  <c r="B61" i="12"/>
  <c r="F60" i="12"/>
  <c r="E60" i="12"/>
  <c r="L60" i="13" s="1"/>
  <c r="D60" i="12"/>
  <c r="K60" i="13" s="1"/>
  <c r="C60" i="12"/>
  <c r="H60" i="12" s="1"/>
  <c r="B60" i="12"/>
  <c r="F59" i="12"/>
  <c r="E59" i="12"/>
  <c r="D59" i="12"/>
  <c r="C59" i="12"/>
  <c r="J59" i="14" s="1"/>
  <c r="B59" i="12"/>
  <c r="J59" i="12" s="1"/>
  <c r="F58" i="12"/>
  <c r="E58" i="12"/>
  <c r="J58" i="12" s="1"/>
  <c r="D58" i="12"/>
  <c r="C58" i="12"/>
  <c r="H58" i="12" s="1"/>
  <c r="B58" i="12"/>
  <c r="G58" i="12" s="1"/>
  <c r="F57" i="12"/>
  <c r="B57" i="12"/>
  <c r="F56" i="12"/>
  <c r="B56" i="12"/>
  <c r="G56" i="12" s="1"/>
  <c r="F55" i="12"/>
  <c r="B55" i="12"/>
  <c r="G55" i="12" s="1"/>
  <c r="G54" i="12"/>
  <c r="F54" i="12"/>
  <c r="B54" i="12"/>
  <c r="F53" i="12"/>
  <c r="B53" i="12"/>
  <c r="F52" i="12"/>
  <c r="M52" i="13" s="1"/>
  <c r="B52" i="12"/>
  <c r="G51" i="12"/>
  <c r="F51" i="12"/>
  <c r="B51" i="12"/>
  <c r="F50" i="12"/>
  <c r="B50" i="12"/>
  <c r="G50" i="12" s="1"/>
  <c r="F49" i="12"/>
  <c r="B49" i="12"/>
  <c r="F48" i="12"/>
  <c r="B48" i="12"/>
  <c r="G48" i="12" s="1"/>
  <c r="F47" i="12"/>
  <c r="M47" i="13" s="1"/>
  <c r="B47" i="12"/>
  <c r="I47" i="13" s="1"/>
  <c r="F46" i="12"/>
  <c r="B46" i="12"/>
  <c r="I46" i="13" s="1"/>
  <c r="F45" i="12"/>
  <c r="B45" i="12"/>
  <c r="F44" i="12"/>
  <c r="B44" i="12"/>
  <c r="G43" i="12"/>
  <c r="F43" i="12"/>
  <c r="B43" i="12"/>
  <c r="I43" i="13" s="1"/>
  <c r="F42" i="12"/>
  <c r="B42" i="12"/>
  <c r="G42" i="12" s="1"/>
  <c r="F41" i="12"/>
  <c r="B41" i="12"/>
  <c r="H41" i="19" s="1"/>
  <c r="F40" i="12"/>
  <c r="B40" i="12"/>
  <c r="G40" i="12" s="1"/>
  <c r="G39" i="12"/>
  <c r="F39" i="12"/>
  <c r="M39" i="13" s="1"/>
  <c r="B39" i="12"/>
  <c r="I39" i="13" s="1"/>
  <c r="G38" i="12"/>
  <c r="F38" i="12"/>
  <c r="M38" i="22" s="1"/>
  <c r="B38" i="12"/>
  <c r="I38" i="13" s="1"/>
  <c r="G37" i="12"/>
  <c r="F37" i="12"/>
  <c r="B37" i="12"/>
  <c r="F36" i="12"/>
  <c r="M36" i="19" s="1"/>
  <c r="B36" i="12"/>
  <c r="G36" i="12" s="1"/>
  <c r="F35" i="12"/>
  <c r="M35" i="13" s="1"/>
  <c r="B35" i="12"/>
  <c r="H35" i="13" s="1"/>
  <c r="F34" i="12"/>
  <c r="B34" i="12"/>
  <c r="F33" i="12"/>
  <c r="B33" i="12"/>
  <c r="G33" i="12" s="1"/>
  <c r="F32" i="12"/>
  <c r="M32" i="19" s="1"/>
  <c r="B32" i="12"/>
  <c r="I32" i="13" s="1"/>
  <c r="F31" i="12"/>
  <c r="B31" i="12"/>
  <c r="H31" i="13" s="1"/>
  <c r="F30" i="12"/>
  <c r="K30" i="12" s="1"/>
  <c r="B30" i="12"/>
  <c r="H30" i="13" s="1"/>
  <c r="F29" i="12"/>
  <c r="B29" i="12"/>
  <c r="G29" i="12" s="1"/>
  <c r="F28" i="12"/>
  <c r="M28" i="19" s="1"/>
  <c r="B28" i="12"/>
  <c r="G28" i="12" s="1"/>
  <c r="F27" i="12"/>
  <c r="B27" i="12"/>
  <c r="F26" i="12"/>
  <c r="K26" i="12" s="1"/>
  <c r="B26" i="12"/>
  <c r="F25" i="12"/>
  <c r="B25" i="12"/>
  <c r="F24" i="12"/>
  <c r="B24" i="12"/>
  <c r="I24" i="13" s="1"/>
  <c r="F23" i="12"/>
  <c r="B23" i="12"/>
  <c r="F22" i="12"/>
  <c r="K22" i="12" s="1"/>
  <c r="B22" i="12"/>
  <c r="F21" i="12"/>
  <c r="M21" i="20" s="1"/>
  <c r="B21" i="12"/>
  <c r="F20" i="12"/>
  <c r="M20" i="19" s="1"/>
  <c r="B20" i="12"/>
  <c r="I20" i="13" s="1"/>
  <c r="F19" i="12"/>
  <c r="B19" i="12"/>
  <c r="F18" i="12"/>
  <c r="K18" i="12" s="1"/>
  <c r="B18" i="12"/>
  <c r="F17" i="12"/>
  <c r="M17" i="20" s="1"/>
  <c r="B17" i="12"/>
  <c r="F16" i="12"/>
  <c r="B16" i="12"/>
  <c r="I16" i="13" s="1"/>
  <c r="F15" i="12"/>
  <c r="B15" i="12"/>
  <c r="F14" i="12"/>
  <c r="K14" i="12" s="1"/>
  <c r="B14" i="12"/>
  <c r="F13" i="12"/>
  <c r="B13" i="12"/>
  <c r="F12" i="12"/>
  <c r="M12" i="19" s="1"/>
  <c r="B12" i="12"/>
  <c r="I12" i="13" s="1"/>
  <c r="F11" i="12"/>
  <c r="B11" i="12"/>
  <c r="F10" i="12"/>
  <c r="K10" i="12" s="1"/>
  <c r="B10" i="12"/>
  <c r="F9" i="12"/>
  <c r="M9" i="20" s="1"/>
  <c r="B9" i="12"/>
  <c r="J44" i="9"/>
  <c r="U43" i="9"/>
  <c r="K43" i="9"/>
  <c r="V43" i="9" s="1"/>
  <c r="J43" i="9"/>
  <c r="W43" i="9" s="1"/>
  <c r="I43" i="9"/>
  <c r="W42" i="9"/>
  <c r="V42" i="9"/>
  <c r="K42" i="9"/>
  <c r="U42" i="9" s="1"/>
  <c r="J42" i="9"/>
  <c r="I42" i="9"/>
  <c r="K41" i="9"/>
  <c r="J41" i="9"/>
  <c r="I41" i="9"/>
  <c r="K40" i="9"/>
  <c r="U40" i="9" s="1"/>
  <c r="J40" i="9"/>
  <c r="W40" i="9" s="1"/>
  <c r="I40" i="9"/>
  <c r="U39" i="9"/>
  <c r="K39" i="9"/>
  <c r="V39" i="9" s="1"/>
  <c r="J39" i="9"/>
  <c r="W39" i="9" s="1"/>
  <c r="I39" i="9"/>
  <c r="W38" i="9"/>
  <c r="V38" i="9"/>
  <c r="K38" i="9"/>
  <c r="U38" i="9" s="1"/>
  <c r="J38" i="9"/>
  <c r="I38" i="9"/>
  <c r="K37" i="9"/>
  <c r="J37" i="9"/>
  <c r="I37" i="9"/>
  <c r="K36" i="9"/>
  <c r="U36" i="9" s="1"/>
  <c r="J36" i="9"/>
  <c r="W36" i="9" s="1"/>
  <c r="I36" i="9"/>
  <c r="U35" i="9"/>
  <c r="K35" i="9"/>
  <c r="V35" i="9" s="1"/>
  <c r="J35" i="9"/>
  <c r="W35" i="9" s="1"/>
  <c r="I35" i="9"/>
  <c r="W34" i="9"/>
  <c r="V34" i="9"/>
  <c r="K34" i="9"/>
  <c r="U34" i="9" s="1"/>
  <c r="J34" i="9"/>
  <c r="I34" i="9"/>
  <c r="K33" i="9"/>
  <c r="J33" i="9"/>
  <c r="I33" i="9"/>
  <c r="K32" i="9"/>
  <c r="U32" i="9" s="1"/>
  <c r="J32" i="9"/>
  <c r="W32" i="9" s="1"/>
  <c r="I32" i="9"/>
  <c r="U31" i="9"/>
  <c r="K31" i="9"/>
  <c r="V31" i="9" s="1"/>
  <c r="J31" i="9"/>
  <c r="W31" i="9" s="1"/>
  <c r="I31" i="9"/>
  <c r="W30" i="9"/>
  <c r="V30" i="9"/>
  <c r="K30" i="9"/>
  <c r="U30" i="9" s="1"/>
  <c r="J30" i="9"/>
  <c r="I30" i="9"/>
  <c r="K29" i="9"/>
  <c r="J29" i="9"/>
  <c r="W29" i="9" s="1"/>
  <c r="I29" i="9"/>
  <c r="K28" i="9"/>
  <c r="U28" i="9" s="1"/>
  <c r="J28" i="9"/>
  <c r="W28" i="9" s="1"/>
  <c r="I28" i="9"/>
  <c r="U27" i="9"/>
  <c r="K27" i="9"/>
  <c r="V27" i="9" s="1"/>
  <c r="J27" i="9"/>
  <c r="W27" i="9" s="1"/>
  <c r="I27" i="9"/>
  <c r="W26" i="9"/>
  <c r="V26" i="9"/>
  <c r="K26" i="9"/>
  <c r="U26" i="9" s="1"/>
  <c r="J26" i="9"/>
  <c r="I26" i="9"/>
  <c r="K25" i="9"/>
  <c r="J25" i="9"/>
  <c r="I25" i="9"/>
  <c r="K24" i="9"/>
  <c r="U24" i="9" s="1"/>
  <c r="J24" i="9"/>
  <c r="W24" i="9" s="1"/>
  <c r="I24" i="9"/>
  <c r="U23" i="9"/>
  <c r="K23" i="9"/>
  <c r="V23" i="9" s="1"/>
  <c r="J23" i="9"/>
  <c r="W23" i="9" s="1"/>
  <c r="I23" i="9"/>
  <c r="W22" i="9"/>
  <c r="V22" i="9"/>
  <c r="K22" i="9"/>
  <c r="U22" i="9" s="1"/>
  <c r="J22" i="9"/>
  <c r="I22" i="9"/>
  <c r="K21" i="9"/>
  <c r="J21" i="9"/>
  <c r="I21" i="9"/>
  <c r="K20" i="9"/>
  <c r="U20" i="9" s="1"/>
  <c r="J20" i="9"/>
  <c r="W20" i="9" s="1"/>
  <c r="I20" i="9"/>
  <c r="U19" i="9"/>
  <c r="K19" i="9"/>
  <c r="V19" i="9" s="1"/>
  <c r="J19" i="9"/>
  <c r="W19" i="9" s="1"/>
  <c r="I19" i="9"/>
  <c r="W18" i="9"/>
  <c r="V18" i="9"/>
  <c r="K18" i="9"/>
  <c r="U18" i="9" s="1"/>
  <c r="J18" i="9"/>
  <c r="I18" i="9"/>
  <c r="K17" i="9"/>
  <c r="J17" i="9"/>
  <c r="I17" i="9"/>
  <c r="K16" i="9"/>
  <c r="U16" i="9" s="1"/>
  <c r="J16" i="9"/>
  <c r="W16" i="9" s="1"/>
  <c r="I16" i="9"/>
  <c r="U15" i="9"/>
  <c r="K15" i="9"/>
  <c r="V15" i="9" s="1"/>
  <c r="J15" i="9"/>
  <c r="W15" i="9" s="1"/>
  <c r="I15" i="9"/>
  <c r="W14" i="9"/>
  <c r="V14" i="9"/>
  <c r="K14" i="9"/>
  <c r="U14" i="9" s="1"/>
  <c r="J14" i="9"/>
  <c r="I14" i="9"/>
  <c r="K13" i="9"/>
  <c r="J13" i="9"/>
  <c r="W13" i="9" s="1"/>
  <c r="I13" i="9"/>
  <c r="K12" i="9"/>
  <c r="U12" i="9" s="1"/>
  <c r="J12" i="9"/>
  <c r="W12" i="9" s="1"/>
  <c r="I12" i="9"/>
  <c r="U11" i="9"/>
  <c r="K11" i="9"/>
  <c r="V11" i="9" s="1"/>
  <c r="J11" i="9"/>
  <c r="W11" i="9" s="1"/>
  <c r="I11" i="9"/>
  <c r="W10" i="9"/>
  <c r="V10" i="9"/>
  <c r="K10" i="9"/>
  <c r="U10" i="9" s="1"/>
  <c r="J10" i="9"/>
  <c r="I10" i="9"/>
  <c r="K9" i="9"/>
  <c r="J9" i="9"/>
  <c r="W9" i="9" s="1"/>
  <c r="I9" i="9"/>
  <c r="K8" i="9"/>
  <c r="U8" i="9" s="1"/>
  <c r="J8" i="9"/>
  <c r="W8" i="9" s="1"/>
  <c r="I8" i="9"/>
  <c r="U7" i="9"/>
  <c r="K7" i="9"/>
  <c r="V7" i="9" s="1"/>
  <c r="J7" i="9"/>
  <c r="W7" i="9" s="1"/>
  <c r="I7" i="9"/>
  <c r="W6" i="9"/>
  <c r="V6" i="9"/>
  <c r="K6" i="9"/>
  <c r="U6" i="9" s="1"/>
  <c r="J6" i="9"/>
  <c r="I6" i="9"/>
  <c r="K5" i="9"/>
  <c r="J5" i="9"/>
  <c r="I5" i="9"/>
  <c r="K4" i="9"/>
  <c r="U4" i="9" s="1"/>
  <c r="J4" i="9"/>
  <c r="W4" i="9" s="1"/>
  <c r="I4" i="9"/>
  <c r="U3" i="9"/>
  <c r="K3" i="9"/>
  <c r="V3" i="9" s="1"/>
  <c r="J3" i="9"/>
  <c r="W3" i="9" s="1"/>
  <c r="I3" i="9"/>
  <c r="L62" i="8"/>
  <c r="E62" i="8"/>
  <c r="J62" i="8" s="1"/>
  <c r="E61" i="8"/>
  <c r="L61" i="8" s="1"/>
  <c r="J61" i="8" s="1"/>
  <c r="L60" i="8"/>
  <c r="J60" i="8"/>
  <c r="E60" i="8"/>
  <c r="L59" i="8"/>
  <c r="E59" i="8"/>
  <c r="J59" i="8" s="1"/>
  <c r="L58" i="8"/>
  <c r="J58" i="8" s="1"/>
  <c r="E58" i="8"/>
  <c r="E57" i="8"/>
  <c r="L56" i="8"/>
  <c r="J56" i="8"/>
  <c r="E56" i="8"/>
  <c r="L55" i="8"/>
  <c r="E55" i="8"/>
  <c r="J55" i="8" s="1"/>
  <c r="L54" i="8"/>
  <c r="E54" i="8"/>
  <c r="E53" i="8"/>
  <c r="L53" i="8" s="1"/>
  <c r="L52" i="8"/>
  <c r="J52" i="8"/>
  <c r="E52" i="8"/>
  <c r="L51" i="8"/>
  <c r="E51" i="8"/>
  <c r="J51" i="8" s="1"/>
  <c r="L50" i="8"/>
  <c r="J50" i="8" s="1"/>
  <c r="E50" i="8"/>
  <c r="E49" i="8"/>
  <c r="L48" i="8"/>
  <c r="J48" i="8"/>
  <c r="E48" i="8"/>
  <c r="L47" i="8"/>
  <c r="E47" i="8"/>
  <c r="J47" i="8" s="1"/>
  <c r="L46" i="8"/>
  <c r="E46" i="8"/>
  <c r="J46" i="8" s="1"/>
  <c r="E45" i="8"/>
  <c r="L44" i="8"/>
  <c r="J44" i="8"/>
  <c r="E44" i="8"/>
  <c r="L43" i="8"/>
  <c r="E43" i="8"/>
  <c r="J43" i="8" s="1"/>
  <c r="L42" i="8"/>
  <c r="J42" i="8" s="1"/>
  <c r="E42" i="8"/>
  <c r="E41" i="8"/>
  <c r="L40" i="8"/>
  <c r="J40" i="8"/>
  <c r="E40" i="8"/>
  <c r="L39" i="8"/>
  <c r="E39" i="8"/>
  <c r="J39" i="8" s="1"/>
  <c r="E38" i="8"/>
  <c r="E37" i="8"/>
  <c r="L36" i="8"/>
  <c r="J36" i="8" s="1"/>
  <c r="E36" i="8"/>
  <c r="E35" i="8"/>
  <c r="L35" i="8" s="1"/>
  <c r="L34" i="8"/>
  <c r="J34" i="8" s="1"/>
  <c r="E34" i="8"/>
  <c r="E33" i="8"/>
  <c r="L32" i="8"/>
  <c r="J32" i="8" s="1"/>
  <c r="E32" i="8"/>
  <c r="E31" i="8"/>
  <c r="L31" i="8" s="1"/>
  <c r="L30" i="8"/>
  <c r="J30" i="8" s="1"/>
  <c r="E30" i="8"/>
  <c r="E29" i="8"/>
  <c r="L28" i="8"/>
  <c r="J28" i="8" s="1"/>
  <c r="E28" i="8"/>
  <c r="E27" i="8"/>
  <c r="L27" i="8" s="1"/>
  <c r="E26" i="8"/>
  <c r="L25" i="8"/>
  <c r="J25" i="8" s="1"/>
  <c r="L24" i="8"/>
  <c r="J24" i="8"/>
  <c r="L23" i="8"/>
  <c r="J23" i="8" s="1"/>
  <c r="L22" i="8"/>
  <c r="J22" i="8"/>
  <c r="L21" i="8"/>
  <c r="J21" i="8" s="1"/>
  <c r="L20" i="8"/>
  <c r="J20" i="8"/>
  <c r="L19" i="8"/>
  <c r="J19" i="8" s="1"/>
  <c r="L18" i="8"/>
  <c r="J18" i="8"/>
  <c r="L17" i="8"/>
  <c r="J17" i="8" s="1"/>
  <c r="L16" i="8"/>
  <c r="J16" i="8"/>
  <c r="L15" i="8"/>
  <c r="J15" i="8" s="1"/>
  <c r="L14" i="8"/>
  <c r="J14" i="8"/>
  <c r="L13" i="8"/>
  <c r="J13" i="8" s="1"/>
  <c r="L12" i="8"/>
  <c r="J12" i="8"/>
  <c r="L11" i="8"/>
  <c r="J11" i="8" s="1"/>
  <c r="L10" i="8"/>
  <c r="J10" i="8"/>
  <c r="H124" i="7"/>
  <c r="H122" i="7"/>
  <c r="H113" i="7"/>
  <c r="B113" i="7"/>
  <c r="H112" i="7"/>
  <c r="B112" i="7"/>
  <c r="H111" i="7"/>
  <c r="B111" i="7"/>
  <c r="H110" i="7"/>
  <c r="B110" i="7"/>
  <c r="H109" i="7"/>
  <c r="B109" i="7"/>
  <c r="H108" i="7"/>
  <c r="B108" i="7"/>
  <c r="H107" i="7"/>
  <c r="B107" i="7"/>
  <c r="H106" i="7"/>
  <c r="B106" i="7"/>
  <c r="H105" i="7"/>
  <c r="B105" i="7"/>
  <c r="H104" i="7"/>
  <c r="B104" i="7"/>
  <c r="H103" i="7"/>
  <c r="B103" i="7"/>
  <c r="H102" i="7"/>
  <c r="B102" i="7"/>
  <c r="H101" i="7"/>
  <c r="B101" i="7"/>
  <c r="H100" i="7"/>
  <c r="B100" i="7"/>
  <c r="H99" i="7"/>
  <c r="B99" i="7"/>
  <c r="H98" i="7"/>
  <c r="B98" i="7"/>
  <c r="H97" i="7"/>
  <c r="B97" i="7"/>
  <c r="H96" i="7"/>
  <c r="B96" i="7"/>
  <c r="H95" i="7"/>
  <c r="B95" i="7"/>
  <c r="H94" i="7"/>
  <c r="B94" i="7"/>
  <c r="H93" i="7"/>
  <c r="B93" i="7"/>
  <c r="H92" i="7"/>
  <c r="B92" i="7"/>
  <c r="H91" i="7"/>
  <c r="B91" i="7"/>
  <c r="H90" i="7"/>
  <c r="B90" i="7"/>
  <c r="H89" i="7"/>
  <c r="B89" i="7"/>
  <c r="H88" i="7"/>
  <c r="B88" i="7"/>
  <c r="H87" i="7"/>
  <c r="B87" i="7"/>
  <c r="H86" i="7"/>
  <c r="B86" i="7"/>
  <c r="H85" i="7"/>
  <c r="B85" i="7"/>
  <c r="H84" i="7"/>
  <c r="B84" i="7"/>
  <c r="H83" i="7"/>
  <c r="B83" i="7"/>
  <c r="H82" i="7"/>
  <c r="B82" i="7"/>
  <c r="H81" i="7"/>
  <c r="B81" i="7"/>
  <c r="H80" i="7"/>
  <c r="B80" i="7"/>
  <c r="H79" i="7"/>
  <c r="B79" i="7"/>
  <c r="H78" i="7"/>
  <c r="B78" i="7"/>
  <c r="H77" i="7"/>
  <c r="B77" i="7"/>
  <c r="H76" i="7"/>
  <c r="B76" i="7"/>
  <c r="H75" i="7"/>
  <c r="B75" i="7"/>
  <c r="H74" i="7"/>
  <c r="B74" i="7"/>
  <c r="H73" i="7"/>
  <c r="B73" i="7"/>
  <c r="H72" i="7"/>
  <c r="B72" i="7"/>
  <c r="H71" i="7"/>
  <c r="B71" i="7"/>
  <c r="H70" i="7"/>
  <c r="B70" i="7"/>
  <c r="H69" i="7"/>
  <c r="B69" i="7"/>
  <c r="H68" i="7"/>
  <c r="B68" i="7"/>
  <c r="H67" i="7"/>
  <c r="B67" i="7"/>
  <c r="H66" i="7"/>
  <c r="B66" i="7"/>
  <c r="H65" i="7"/>
  <c r="B65" i="7"/>
  <c r="H64" i="7"/>
  <c r="B64" i="7"/>
  <c r="H63" i="7"/>
  <c r="B63" i="7"/>
  <c r="H62" i="7"/>
  <c r="B62" i="7"/>
  <c r="H61" i="7"/>
  <c r="B61" i="7"/>
  <c r="H60" i="7"/>
  <c r="B60" i="7"/>
  <c r="H59" i="7"/>
  <c r="B59" i="7"/>
  <c r="H58" i="7"/>
  <c r="B58" i="7"/>
  <c r="H57" i="7"/>
  <c r="B57" i="7"/>
  <c r="H56" i="7"/>
  <c r="B56" i="7"/>
  <c r="H55" i="7"/>
  <c r="B55" i="7"/>
  <c r="H54" i="7"/>
  <c r="B54" i="7"/>
  <c r="H53" i="7"/>
  <c r="B53" i="7"/>
  <c r="H52" i="7"/>
  <c r="B52" i="7"/>
  <c r="H51" i="7"/>
  <c r="B51" i="7"/>
  <c r="H50" i="7"/>
  <c r="B50" i="7"/>
  <c r="H49" i="7"/>
  <c r="B49" i="7"/>
  <c r="H48" i="7"/>
  <c r="B48" i="7"/>
  <c r="H47" i="7"/>
  <c r="B47" i="7"/>
  <c r="H46" i="7"/>
  <c r="B46" i="7"/>
  <c r="H45" i="7"/>
  <c r="B45" i="7"/>
  <c r="H44" i="7"/>
  <c r="B44" i="7"/>
  <c r="H43" i="7"/>
  <c r="B43" i="7"/>
  <c r="H42" i="7"/>
  <c r="B42" i="7"/>
  <c r="H41" i="7"/>
  <c r="B41" i="7"/>
  <c r="H40" i="7"/>
  <c r="B40" i="7"/>
  <c r="H39" i="7"/>
  <c r="B39" i="7"/>
  <c r="H38" i="7"/>
  <c r="B38" i="7"/>
  <c r="H37" i="7"/>
  <c r="B37" i="7"/>
  <c r="H36" i="7"/>
  <c r="B36" i="7"/>
  <c r="H35" i="7"/>
  <c r="B35" i="7"/>
  <c r="H34" i="7"/>
  <c r="B34" i="7"/>
  <c r="H33" i="7"/>
  <c r="B33" i="7"/>
  <c r="H32" i="7"/>
  <c r="B32" i="7"/>
  <c r="H31" i="7"/>
  <c r="B31" i="7"/>
  <c r="H30" i="7"/>
  <c r="B30" i="7"/>
  <c r="H29" i="7"/>
  <c r="B29" i="7"/>
  <c r="H28" i="7"/>
  <c r="B28" i="7"/>
  <c r="H27" i="7"/>
  <c r="B27" i="7"/>
  <c r="H26" i="7"/>
  <c r="B26" i="7"/>
  <c r="H25" i="7"/>
  <c r="B25" i="7"/>
  <c r="H24" i="7"/>
  <c r="B24" i="7"/>
  <c r="H23" i="7"/>
  <c r="B23" i="7"/>
  <c r="H22" i="7"/>
  <c r="B22" i="7"/>
  <c r="H21" i="7"/>
  <c r="B21" i="7"/>
  <c r="H20" i="7"/>
  <c r="B20" i="7"/>
  <c r="H19" i="7"/>
  <c r="B19" i="7"/>
  <c r="H18" i="7"/>
  <c r="B18" i="7"/>
  <c r="H17" i="7"/>
  <c r="B17" i="7"/>
  <c r="H16" i="7"/>
  <c r="B16" i="7"/>
  <c r="H15" i="7"/>
  <c r="B15" i="7"/>
  <c r="H14" i="7"/>
  <c r="B14" i="7"/>
  <c r="H13" i="7"/>
  <c r="B13" i="7"/>
  <c r="H12" i="7"/>
  <c r="B12" i="7"/>
  <c r="H11" i="7"/>
  <c r="B11" i="7"/>
  <c r="H10" i="7"/>
  <c r="B10" i="7"/>
  <c r="Y113" i="4"/>
  <c r="X113" i="4"/>
  <c r="W113" i="4"/>
  <c r="V113" i="4"/>
  <c r="U113" i="4"/>
  <c r="S113" i="4"/>
  <c r="R113" i="4"/>
  <c r="Q113" i="4"/>
  <c r="P113" i="4"/>
  <c r="O113" i="4"/>
  <c r="N113" i="4"/>
  <c r="M113" i="4"/>
  <c r="K113" i="4"/>
  <c r="J113" i="4"/>
  <c r="I113" i="4"/>
  <c r="H113" i="4"/>
  <c r="G113" i="4"/>
  <c r="F113" i="4"/>
  <c r="E113" i="4"/>
  <c r="C113" i="4"/>
  <c r="B113" i="4"/>
  <c r="Y112" i="4"/>
  <c r="X112" i="4"/>
  <c r="W112" i="4"/>
  <c r="V112" i="4"/>
  <c r="U112" i="4"/>
  <c r="S112" i="4"/>
  <c r="R112" i="4"/>
  <c r="Q112" i="4"/>
  <c r="P112" i="4"/>
  <c r="O112" i="4"/>
  <c r="N112" i="4"/>
  <c r="M112" i="4"/>
  <c r="K112" i="4"/>
  <c r="J112" i="4"/>
  <c r="I112" i="4"/>
  <c r="H112" i="4"/>
  <c r="G112" i="4"/>
  <c r="F112" i="4"/>
  <c r="E112" i="4"/>
  <c r="C112" i="4"/>
  <c r="B112" i="4"/>
  <c r="Y111" i="4"/>
  <c r="X111" i="4"/>
  <c r="W111" i="4"/>
  <c r="V111" i="4"/>
  <c r="U111" i="4"/>
  <c r="S111" i="4"/>
  <c r="R111" i="4"/>
  <c r="Q111" i="4"/>
  <c r="P111" i="4"/>
  <c r="O111" i="4"/>
  <c r="N111" i="4"/>
  <c r="M111" i="4"/>
  <c r="K111" i="4"/>
  <c r="J111" i="4"/>
  <c r="I111" i="4"/>
  <c r="H111" i="4"/>
  <c r="G111" i="4"/>
  <c r="F111" i="4"/>
  <c r="E111" i="4"/>
  <c r="C111" i="4"/>
  <c r="B111" i="4"/>
  <c r="Y110" i="4"/>
  <c r="X110" i="4"/>
  <c r="W110" i="4"/>
  <c r="V110" i="4"/>
  <c r="U110" i="4"/>
  <c r="S110" i="4"/>
  <c r="R110" i="4"/>
  <c r="Q110" i="4"/>
  <c r="P110" i="4"/>
  <c r="O110" i="4"/>
  <c r="N110" i="4"/>
  <c r="M110" i="4"/>
  <c r="K110" i="4"/>
  <c r="J110" i="4"/>
  <c r="I110" i="4"/>
  <c r="H110" i="4"/>
  <c r="G110" i="4"/>
  <c r="F110" i="4"/>
  <c r="E110" i="4"/>
  <c r="C110" i="4"/>
  <c r="B110" i="4"/>
  <c r="Y109" i="4"/>
  <c r="X109" i="4"/>
  <c r="W109" i="4"/>
  <c r="V109" i="4"/>
  <c r="U109" i="4"/>
  <c r="S109" i="4"/>
  <c r="R109" i="4"/>
  <c r="Q109" i="4"/>
  <c r="P109" i="4"/>
  <c r="O109" i="4"/>
  <c r="N109" i="4"/>
  <c r="M109" i="4"/>
  <c r="K109" i="4"/>
  <c r="J109" i="4"/>
  <c r="I109" i="4"/>
  <c r="H109" i="4"/>
  <c r="G109" i="4"/>
  <c r="F109" i="4"/>
  <c r="E109" i="4"/>
  <c r="C109" i="4"/>
  <c r="B109" i="4"/>
  <c r="Y108" i="4"/>
  <c r="X108" i="4"/>
  <c r="W108" i="4"/>
  <c r="V108" i="4"/>
  <c r="U108" i="4"/>
  <c r="S108" i="4"/>
  <c r="R108" i="4"/>
  <c r="Q108" i="4"/>
  <c r="P108" i="4"/>
  <c r="O108" i="4"/>
  <c r="N108" i="4"/>
  <c r="M108" i="4"/>
  <c r="K108" i="4"/>
  <c r="J108" i="4"/>
  <c r="I108" i="4"/>
  <c r="H108" i="4"/>
  <c r="G108" i="4"/>
  <c r="F108" i="4"/>
  <c r="E108" i="4"/>
  <c r="C108" i="4"/>
  <c r="B108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B97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B96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B95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B94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B93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B92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91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B90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86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85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83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82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81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80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79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78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76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75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74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71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70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69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68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67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59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55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50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Y113" i="3"/>
  <c r="L113" i="7" s="1"/>
  <c r="X113" i="3"/>
  <c r="K113" i="7" s="1"/>
  <c r="W113" i="3"/>
  <c r="V113" i="3"/>
  <c r="U113" i="3"/>
  <c r="S113" i="3"/>
  <c r="R113" i="3"/>
  <c r="Q113" i="3"/>
  <c r="P113" i="3"/>
  <c r="O113" i="3"/>
  <c r="N113" i="3"/>
  <c r="M113" i="3"/>
  <c r="K113" i="3"/>
  <c r="J113" i="3"/>
  <c r="I113" i="3"/>
  <c r="H113" i="3"/>
  <c r="G113" i="3"/>
  <c r="F113" i="3"/>
  <c r="E113" i="3"/>
  <c r="C113" i="3"/>
  <c r="B113" i="3"/>
  <c r="Y112" i="3"/>
  <c r="L112" i="7" s="1"/>
  <c r="X112" i="3"/>
  <c r="K112" i="7" s="1"/>
  <c r="W112" i="3"/>
  <c r="V112" i="3"/>
  <c r="U112" i="3"/>
  <c r="S112" i="3"/>
  <c r="R112" i="3"/>
  <c r="Q112" i="3"/>
  <c r="P112" i="3"/>
  <c r="O112" i="3"/>
  <c r="N112" i="3"/>
  <c r="M112" i="3"/>
  <c r="K112" i="3"/>
  <c r="J112" i="3"/>
  <c r="I112" i="3"/>
  <c r="H112" i="3"/>
  <c r="G112" i="3"/>
  <c r="F112" i="3"/>
  <c r="E112" i="3"/>
  <c r="C112" i="3"/>
  <c r="B112" i="3"/>
  <c r="Y111" i="3"/>
  <c r="L111" i="7" s="1"/>
  <c r="X111" i="3"/>
  <c r="K111" i="7" s="1"/>
  <c r="W111" i="3"/>
  <c r="V111" i="3"/>
  <c r="V125" i="3" s="1"/>
  <c r="U111" i="3"/>
  <c r="S111" i="3"/>
  <c r="R111" i="3"/>
  <c r="Q111" i="3"/>
  <c r="P111" i="3"/>
  <c r="O111" i="3"/>
  <c r="N111" i="3"/>
  <c r="M111" i="3"/>
  <c r="K111" i="3"/>
  <c r="J111" i="3"/>
  <c r="I111" i="3"/>
  <c r="H111" i="3"/>
  <c r="G111" i="3"/>
  <c r="F111" i="3"/>
  <c r="E111" i="3"/>
  <c r="C111" i="3"/>
  <c r="B111" i="3"/>
  <c r="Y110" i="3"/>
  <c r="L110" i="7" s="1"/>
  <c r="X110" i="3"/>
  <c r="K110" i="7" s="1"/>
  <c r="W110" i="3"/>
  <c r="V110" i="3"/>
  <c r="U110" i="3"/>
  <c r="S110" i="3"/>
  <c r="R110" i="3"/>
  <c r="Q110" i="3"/>
  <c r="P110" i="3"/>
  <c r="O110" i="3"/>
  <c r="N110" i="3"/>
  <c r="M110" i="3"/>
  <c r="K110" i="3"/>
  <c r="J110" i="3"/>
  <c r="I110" i="3"/>
  <c r="H110" i="3"/>
  <c r="G110" i="3"/>
  <c r="F110" i="3"/>
  <c r="E110" i="3"/>
  <c r="C110" i="3"/>
  <c r="B110" i="3"/>
  <c r="Y109" i="3"/>
  <c r="L109" i="7" s="1"/>
  <c r="X109" i="3"/>
  <c r="K109" i="7" s="1"/>
  <c r="J109" i="7" s="1"/>
  <c r="M109" i="8" s="1"/>
  <c r="W109" i="3"/>
  <c r="V109" i="3"/>
  <c r="U109" i="3"/>
  <c r="S109" i="3"/>
  <c r="R109" i="3"/>
  <c r="Q109" i="3"/>
  <c r="P109" i="3"/>
  <c r="O109" i="3"/>
  <c r="N109" i="3"/>
  <c r="M109" i="3"/>
  <c r="K109" i="3"/>
  <c r="J109" i="3"/>
  <c r="I109" i="3"/>
  <c r="H109" i="3"/>
  <c r="G109" i="3"/>
  <c r="F109" i="3"/>
  <c r="E109" i="3"/>
  <c r="C109" i="3"/>
  <c r="B109" i="3"/>
  <c r="Y108" i="3"/>
  <c r="L108" i="7" s="1"/>
  <c r="X108" i="3"/>
  <c r="K108" i="7" s="1"/>
  <c r="J108" i="7" s="1"/>
  <c r="M108" i="8" s="1"/>
  <c r="W108" i="3"/>
  <c r="V108" i="3"/>
  <c r="U108" i="3"/>
  <c r="S108" i="3"/>
  <c r="R108" i="3"/>
  <c r="Q108" i="3"/>
  <c r="P108" i="3"/>
  <c r="O108" i="3"/>
  <c r="N108" i="3"/>
  <c r="M108" i="3"/>
  <c r="K108" i="3"/>
  <c r="J108" i="3"/>
  <c r="I108" i="3"/>
  <c r="H108" i="3"/>
  <c r="G108" i="3"/>
  <c r="F108" i="3"/>
  <c r="E108" i="3"/>
  <c r="C108" i="3"/>
  <c r="B108" i="3"/>
  <c r="Y107" i="3"/>
  <c r="L107" i="7" s="1"/>
  <c r="X107" i="3"/>
  <c r="K107" i="7" s="1"/>
  <c r="W107" i="3"/>
  <c r="V107" i="3"/>
  <c r="U107" i="3"/>
  <c r="T107" i="3"/>
  <c r="S107" i="3"/>
  <c r="AC107" i="3" s="1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B107" i="3"/>
  <c r="Y106" i="3"/>
  <c r="L106" i="7" s="1"/>
  <c r="X106" i="3"/>
  <c r="K106" i="7" s="1"/>
  <c r="W106" i="3"/>
  <c r="V106" i="3"/>
  <c r="U106" i="3"/>
  <c r="T106" i="3"/>
  <c r="S106" i="3"/>
  <c r="AB106" i="3" s="1"/>
  <c r="R106" i="3"/>
  <c r="Q106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B106" i="3"/>
  <c r="Y105" i="3"/>
  <c r="L105" i="7" s="1"/>
  <c r="X105" i="3"/>
  <c r="K105" i="7" s="1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B105" i="3"/>
  <c r="Y104" i="3"/>
  <c r="L104" i="7" s="1"/>
  <c r="X104" i="3"/>
  <c r="K104" i="7" s="1"/>
  <c r="W104" i="3"/>
  <c r="V104" i="3"/>
  <c r="U104" i="3"/>
  <c r="T104" i="3"/>
  <c r="D104" i="7" s="1"/>
  <c r="S104" i="3"/>
  <c r="AB104" i="3" s="1"/>
  <c r="R104" i="3"/>
  <c r="Q104" i="3"/>
  <c r="P104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B104" i="3"/>
  <c r="Y103" i="3"/>
  <c r="L103" i="7" s="1"/>
  <c r="X103" i="3"/>
  <c r="K103" i="7" s="1"/>
  <c r="W103" i="3"/>
  <c r="V103" i="3"/>
  <c r="U103" i="3"/>
  <c r="T103" i="3"/>
  <c r="D103" i="7" s="1"/>
  <c r="S103" i="3"/>
  <c r="AC103" i="3" s="1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B103" i="3"/>
  <c r="Y102" i="3"/>
  <c r="L102" i="7" s="1"/>
  <c r="X102" i="3"/>
  <c r="K102" i="7" s="1"/>
  <c r="W102" i="3"/>
  <c r="V102" i="3"/>
  <c r="U102" i="3"/>
  <c r="T102" i="3"/>
  <c r="D102" i="7" s="1"/>
  <c r="S102" i="3"/>
  <c r="AB102" i="3" s="1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B102" i="3"/>
  <c r="Y101" i="3"/>
  <c r="L101" i="7" s="1"/>
  <c r="X101" i="3"/>
  <c r="K101" i="7" s="1"/>
  <c r="W101" i="3"/>
  <c r="V101" i="3"/>
  <c r="U101" i="3"/>
  <c r="T101" i="3"/>
  <c r="D101" i="7" s="1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B101" i="3"/>
  <c r="Y100" i="3"/>
  <c r="L100" i="7" s="1"/>
  <c r="X100" i="3"/>
  <c r="K100" i="7" s="1"/>
  <c r="W100" i="3"/>
  <c r="V100" i="3"/>
  <c r="U100" i="3"/>
  <c r="T100" i="3"/>
  <c r="D100" i="7" s="1"/>
  <c r="S100" i="3"/>
  <c r="AB100" i="3" s="1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B100" i="3"/>
  <c r="Y99" i="3"/>
  <c r="L99" i="7" s="1"/>
  <c r="X99" i="3"/>
  <c r="K99" i="7" s="1"/>
  <c r="J99" i="7" s="1"/>
  <c r="M99" i="8" s="1"/>
  <c r="W99" i="3"/>
  <c r="V99" i="3"/>
  <c r="U99" i="3"/>
  <c r="T99" i="3"/>
  <c r="D99" i="7" s="1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D99" i="3"/>
  <c r="C99" i="3"/>
  <c r="B99" i="3"/>
  <c r="Y98" i="3"/>
  <c r="L98" i="7" s="1"/>
  <c r="X98" i="3"/>
  <c r="K98" i="7" s="1"/>
  <c r="J98" i="7" s="1"/>
  <c r="M98" i="8" s="1"/>
  <c r="W98" i="3"/>
  <c r="V98" i="3"/>
  <c r="U98" i="3"/>
  <c r="T98" i="3"/>
  <c r="D98" i="7" s="1"/>
  <c r="S98" i="3"/>
  <c r="AB98" i="3" s="1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B98" i="3"/>
  <c r="Y97" i="3"/>
  <c r="L97" i="7" s="1"/>
  <c r="X97" i="3"/>
  <c r="K97" i="7" s="1"/>
  <c r="J97" i="7" s="1"/>
  <c r="M97" i="8" s="1"/>
  <c r="W97" i="3"/>
  <c r="V97" i="3"/>
  <c r="U97" i="3"/>
  <c r="T97" i="3"/>
  <c r="D97" i="7" s="1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B97" i="3"/>
  <c r="AD96" i="3"/>
  <c r="Y96" i="3"/>
  <c r="L96" i="7" s="1"/>
  <c r="X96" i="3"/>
  <c r="K96" i="7" s="1"/>
  <c r="W96" i="3"/>
  <c r="V96" i="3"/>
  <c r="U96" i="3"/>
  <c r="T96" i="3"/>
  <c r="D96" i="7" s="1"/>
  <c r="S96" i="3"/>
  <c r="AB96" i="3" s="1"/>
  <c r="R96" i="3"/>
  <c r="Q96" i="3"/>
  <c r="P96" i="3"/>
  <c r="O96" i="3"/>
  <c r="N96" i="3"/>
  <c r="M96" i="3"/>
  <c r="L96" i="3"/>
  <c r="K96" i="3"/>
  <c r="J96" i="3"/>
  <c r="I96" i="3"/>
  <c r="H96" i="3"/>
  <c r="G96" i="3"/>
  <c r="F96" i="3"/>
  <c r="E96" i="3"/>
  <c r="D96" i="3"/>
  <c r="C96" i="3"/>
  <c r="B96" i="3"/>
  <c r="AD95" i="3"/>
  <c r="Y95" i="3"/>
  <c r="L95" i="7" s="1"/>
  <c r="X95" i="3"/>
  <c r="K95" i="7" s="1"/>
  <c r="J95" i="7" s="1"/>
  <c r="M95" i="8" s="1"/>
  <c r="W95" i="3"/>
  <c r="V95" i="3"/>
  <c r="U95" i="3"/>
  <c r="T95" i="3"/>
  <c r="S95" i="3"/>
  <c r="AB95" i="3" s="1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B95" i="3"/>
  <c r="Y94" i="3"/>
  <c r="L94" i="7" s="1"/>
  <c r="X94" i="3"/>
  <c r="K94" i="7" s="1"/>
  <c r="J94" i="7" s="1"/>
  <c r="M94" i="8" s="1"/>
  <c r="W94" i="3"/>
  <c r="V94" i="3"/>
  <c r="U94" i="3"/>
  <c r="T94" i="3"/>
  <c r="D94" i="7" s="1"/>
  <c r="S94" i="3"/>
  <c r="AB94" i="3" s="1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E94" i="3"/>
  <c r="D94" i="3"/>
  <c r="C94" i="3"/>
  <c r="B94" i="3"/>
  <c r="AD93" i="3"/>
  <c r="Y93" i="3"/>
  <c r="L93" i="7" s="1"/>
  <c r="X93" i="3"/>
  <c r="K93" i="7" s="1"/>
  <c r="J93" i="7" s="1"/>
  <c r="M93" i="8" s="1"/>
  <c r="W93" i="3"/>
  <c r="V93" i="3"/>
  <c r="U93" i="3"/>
  <c r="T93" i="3"/>
  <c r="D93" i="7" s="1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B93" i="3"/>
  <c r="AD92" i="3"/>
  <c r="Y92" i="3"/>
  <c r="L92" i="7" s="1"/>
  <c r="X92" i="3"/>
  <c r="K92" i="7" s="1"/>
  <c r="J92" i="7" s="1"/>
  <c r="M92" i="8" s="1"/>
  <c r="W92" i="3"/>
  <c r="V92" i="3"/>
  <c r="U92" i="3"/>
  <c r="T92" i="3"/>
  <c r="S92" i="3"/>
  <c r="AB92" i="3" s="1"/>
  <c r="R92" i="3"/>
  <c r="Q92" i="3"/>
  <c r="P92" i="3"/>
  <c r="O92" i="3"/>
  <c r="N92" i="3"/>
  <c r="M92" i="3"/>
  <c r="L92" i="3"/>
  <c r="K92" i="3"/>
  <c r="J92" i="3"/>
  <c r="I92" i="3"/>
  <c r="H92" i="3"/>
  <c r="G92" i="3"/>
  <c r="F92" i="3"/>
  <c r="E92" i="3"/>
  <c r="D92" i="3"/>
  <c r="C92" i="3"/>
  <c r="B92" i="3"/>
  <c r="AD91" i="3"/>
  <c r="Y91" i="3"/>
  <c r="L91" i="7" s="1"/>
  <c r="X91" i="3"/>
  <c r="K91" i="7" s="1"/>
  <c r="W91" i="3"/>
  <c r="V91" i="3"/>
  <c r="U91" i="3"/>
  <c r="T91" i="3"/>
  <c r="D91" i="7" s="1"/>
  <c r="S91" i="3"/>
  <c r="AB91" i="3" s="1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D91" i="3"/>
  <c r="C91" i="3"/>
  <c r="B91" i="3"/>
  <c r="AD90" i="3"/>
  <c r="Y90" i="3"/>
  <c r="L90" i="7" s="1"/>
  <c r="X90" i="3"/>
  <c r="K90" i="7" s="1"/>
  <c r="J90" i="7" s="1"/>
  <c r="M90" i="8" s="1"/>
  <c r="W90" i="3"/>
  <c r="V90" i="3"/>
  <c r="U90" i="3"/>
  <c r="T90" i="3"/>
  <c r="D90" i="7" s="1"/>
  <c r="S90" i="3"/>
  <c r="AB90" i="3" s="1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D90" i="3"/>
  <c r="C90" i="3"/>
  <c r="B90" i="3"/>
  <c r="Y89" i="3"/>
  <c r="L89" i="7" s="1"/>
  <c r="X89" i="3"/>
  <c r="K89" i="7" s="1"/>
  <c r="J89" i="7" s="1"/>
  <c r="M89" i="8" s="1"/>
  <c r="W89" i="3"/>
  <c r="V89" i="3"/>
  <c r="U89" i="3"/>
  <c r="T89" i="3"/>
  <c r="D89" i="7" s="1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B89" i="3"/>
  <c r="Y88" i="3"/>
  <c r="L88" i="7" s="1"/>
  <c r="X88" i="3"/>
  <c r="K88" i="7" s="1"/>
  <c r="W88" i="3"/>
  <c r="V88" i="3"/>
  <c r="U88" i="3"/>
  <c r="T88" i="3"/>
  <c r="D88" i="7" s="1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D88" i="3"/>
  <c r="C88" i="3"/>
  <c r="B88" i="3"/>
  <c r="AD87" i="3"/>
  <c r="Y87" i="3"/>
  <c r="L87" i="7" s="1"/>
  <c r="X87" i="3"/>
  <c r="K87" i="7" s="1"/>
  <c r="W87" i="3"/>
  <c r="V87" i="3"/>
  <c r="U87" i="3"/>
  <c r="T87" i="3"/>
  <c r="D87" i="7" s="1"/>
  <c r="S87" i="3"/>
  <c r="AB87" i="3" s="1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/>
  <c r="C87" i="3"/>
  <c r="B87" i="3"/>
  <c r="Y86" i="3"/>
  <c r="L86" i="7" s="1"/>
  <c r="X86" i="3"/>
  <c r="K86" i="7" s="1"/>
  <c r="W86" i="3"/>
  <c r="V86" i="3"/>
  <c r="U86" i="3"/>
  <c r="T86" i="3"/>
  <c r="S86" i="3"/>
  <c r="AB86" i="3" s="1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D86" i="3"/>
  <c r="C86" i="3"/>
  <c r="B86" i="3"/>
  <c r="Y85" i="3"/>
  <c r="L85" i="7" s="1"/>
  <c r="X85" i="3"/>
  <c r="K85" i="7" s="1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D85" i="3"/>
  <c r="C85" i="3"/>
  <c r="B85" i="3"/>
  <c r="Y84" i="3"/>
  <c r="L84" i="7" s="1"/>
  <c r="X84" i="3"/>
  <c r="K84" i="7" s="1"/>
  <c r="J84" i="7" s="1"/>
  <c r="M84" i="8" s="1"/>
  <c r="W84" i="3"/>
  <c r="V84" i="3"/>
  <c r="U84" i="3"/>
  <c r="T84" i="3"/>
  <c r="D84" i="7" s="1"/>
  <c r="S84" i="3"/>
  <c r="AB84" i="3" s="1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E84" i="3"/>
  <c r="D84" i="3"/>
  <c r="C84" i="3"/>
  <c r="B84" i="3"/>
  <c r="Y83" i="3"/>
  <c r="L83" i="7" s="1"/>
  <c r="X83" i="3"/>
  <c r="K83" i="7" s="1"/>
  <c r="J83" i="7" s="1"/>
  <c r="M83" i="8" s="1"/>
  <c r="W83" i="3"/>
  <c r="V83" i="3"/>
  <c r="U83" i="3"/>
  <c r="T83" i="3"/>
  <c r="S83" i="3"/>
  <c r="AB83" i="3" s="1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B83" i="3"/>
  <c r="AD82" i="3"/>
  <c r="Y82" i="3"/>
  <c r="L82" i="7" s="1"/>
  <c r="X82" i="3"/>
  <c r="K82" i="7" s="1"/>
  <c r="J82" i="7" s="1"/>
  <c r="M82" i="8" s="1"/>
  <c r="W82" i="3"/>
  <c r="V82" i="3"/>
  <c r="U82" i="3"/>
  <c r="T82" i="3"/>
  <c r="S82" i="3"/>
  <c r="AB82" i="3" s="1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E82" i="3"/>
  <c r="D82" i="3"/>
  <c r="C82" i="3"/>
  <c r="B82" i="3"/>
  <c r="Y81" i="3"/>
  <c r="L81" i="7" s="1"/>
  <c r="X81" i="3"/>
  <c r="K81" i="7" s="1"/>
  <c r="J81" i="7" s="1"/>
  <c r="M81" i="8" s="1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D81" i="3"/>
  <c r="C81" i="3"/>
  <c r="B81" i="3"/>
  <c r="AD80" i="3"/>
  <c r="Y80" i="3"/>
  <c r="L80" i="7" s="1"/>
  <c r="X80" i="3"/>
  <c r="K80" i="7" s="1"/>
  <c r="W80" i="3"/>
  <c r="V80" i="3"/>
  <c r="U80" i="3"/>
  <c r="T80" i="3"/>
  <c r="S80" i="3"/>
  <c r="AB80" i="3" s="1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D80" i="3"/>
  <c r="C80" i="3"/>
  <c r="B80" i="3"/>
  <c r="AD79" i="3"/>
  <c r="Y79" i="3"/>
  <c r="L79" i="7" s="1"/>
  <c r="X79" i="3"/>
  <c r="K79" i="7" s="1"/>
  <c r="J79" i="7" s="1"/>
  <c r="M79" i="8" s="1"/>
  <c r="W79" i="3"/>
  <c r="V79" i="3"/>
  <c r="U79" i="3"/>
  <c r="T79" i="3"/>
  <c r="D79" i="7" s="1"/>
  <c r="S79" i="3"/>
  <c r="AB79" i="3" s="1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E79" i="3"/>
  <c r="D79" i="3"/>
  <c r="C79" i="3"/>
  <c r="B79" i="3"/>
  <c r="Y78" i="3"/>
  <c r="L78" i="7" s="1"/>
  <c r="X78" i="3"/>
  <c r="K78" i="7" s="1"/>
  <c r="W78" i="3"/>
  <c r="V78" i="3"/>
  <c r="U78" i="3"/>
  <c r="T78" i="3"/>
  <c r="D78" i="7" s="1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E78" i="3"/>
  <c r="D78" i="3"/>
  <c r="C78" i="3"/>
  <c r="B78" i="3"/>
  <c r="AD77" i="3"/>
  <c r="Y77" i="3"/>
  <c r="L77" i="7" s="1"/>
  <c r="X77" i="3"/>
  <c r="K77" i="7" s="1"/>
  <c r="W77" i="3"/>
  <c r="V77" i="3"/>
  <c r="U77" i="3"/>
  <c r="T77" i="3"/>
  <c r="D77" i="7" s="1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B77" i="3"/>
  <c r="Y76" i="3"/>
  <c r="L76" i="7" s="1"/>
  <c r="X76" i="3"/>
  <c r="K76" i="7" s="1"/>
  <c r="W76" i="3"/>
  <c r="V76" i="3"/>
  <c r="U76" i="3"/>
  <c r="T76" i="3"/>
  <c r="S76" i="3"/>
  <c r="AB76" i="3" s="1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B76" i="3"/>
  <c r="Y75" i="3"/>
  <c r="L75" i="7" s="1"/>
  <c r="X75" i="3"/>
  <c r="K75" i="7" s="1"/>
  <c r="J75" i="7" s="1"/>
  <c r="M75" i="8" s="1"/>
  <c r="W75" i="3"/>
  <c r="V75" i="3"/>
  <c r="U75" i="3"/>
  <c r="T75" i="3"/>
  <c r="D75" i="7" s="1"/>
  <c r="S75" i="3"/>
  <c r="AB75" i="3" s="1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C75" i="3"/>
  <c r="B75" i="3"/>
  <c r="Y74" i="3"/>
  <c r="L74" i="7" s="1"/>
  <c r="X74" i="3"/>
  <c r="K74" i="7" s="1"/>
  <c r="J74" i="7" s="1"/>
  <c r="M74" i="8" s="1"/>
  <c r="W74" i="3"/>
  <c r="V74" i="3"/>
  <c r="U74" i="3"/>
  <c r="T74" i="3"/>
  <c r="S74" i="3"/>
  <c r="AB74" i="3" s="1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B74" i="3"/>
  <c r="AD73" i="3"/>
  <c r="Y73" i="3"/>
  <c r="L73" i="7" s="1"/>
  <c r="X73" i="3"/>
  <c r="K73" i="7" s="1"/>
  <c r="J73" i="7" s="1"/>
  <c r="M73" i="8" s="1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B73" i="3"/>
  <c r="AD72" i="3"/>
  <c r="Y72" i="3"/>
  <c r="L72" i="7" s="1"/>
  <c r="X72" i="3"/>
  <c r="K72" i="7" s="1"/>
  <c r="W72" i="3"/>
  <c r="V72" i="3"/>
  <c r="U72" i="3"/>
  <c r="T72" i="3"/>
  <c r="S72" i="3"/>
  <c r="AB72" i="3" s="1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B72" i="3"/>
  <c r="AD71" i="3"/>
  <c r="Y71" i="3"/>
  <c r="L71" i="7" s="1"/>
  <c r="X71" i="3"/>
  <c r="K71" i="7" s="1"/>
  <c r="J71" i="7" s="1"/>
  <c r="M71" i="8" s="1"/>
  <c r="W71" i="3"/>
  <c r="V71" i="3"/>
  <c r="U71" i="3"/>
  <c r="T71" i="3"/>
  <c r="D71" i="7" s="1"/>
  <c r="S71" i="3"/>
  <c r="AB71" i="3" s="1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B71" i="3"/>
  <c r="Y70" i="3"/>
  <c r="L70" i="7" s="1"/>
  <c r="X70" i="3"/>
  <c r="K70" i="7" s="1"/>
  <c r="W70" i="3"/>
  <c r="V70" i="3"/>
  <c r="U70" i="3"/>
  <c r="T70" i="3"/>
  <c r="D70" i="7" s="1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B70" i="3"/>
  <c r="Y69" i="3"/>
  <c r="L69" i="7" s="1"/>
  <c r="X69" i="3"/>
  <c r="K69" i="7" s="1"/>
  <c r="W69" i="3"/>
  <c r="V69" i="3"/>
  <c r="U69" i="3"/>
  <c r="T69" i="3"/>
  <c r="D69" i="7" s="1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B69" i="3"/>
  <c r="AD68" i="3"/>
  <c r="Y68" i="3"/>
  <c r="L68" i="7" s="1"/>
  <c r="X68" i="3"/>
  <c r="K68" i="7" s="1"/>
  <c r="W68" i="3"/>
  <c r="V68" i="3"/>
  <c r="U68" i="3"/>
  <c r="T68" i="3"/>
  <c r="D68" i="7" s="1"/>
  <c r="S68" i="3"/>
  <c r="AB68" i="3" s="1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B68" i="3"/>
  <c r="Y67" i="3"/>
  <c r="L67" i="7" s="1"/>
  <c r="X67" i="3"/>
  <c r="K67" i="7" s="1"/>
  <c r="W67" i="3"/>
  <c r="V67" i="3"/>
  <c r="U67" i="3"/>
  <c r="T67" i="3"/>
  <c r="S67" i="3"/>
  <c r="AB67" i="3" s="1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B67" i="3"/>
  <c r="Y66" i="3"/>
  <c r="L66" i="7" s="1"/>
  <c r="X66" i="3"/>
  <c r="K66" i="7" s="1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B66" i="3"/>
  <c r="Y65" i="3"/>
  <c r="L65" i="7" s="1"/>
  <c r="X65" i="3"/>
  <c r="K65" i="7" s="1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B65" i="3"/>
  <c r="Y64" i="3"/>
  <c r="L64" i="7" s="1"/>
  <c r="X64" i="3"/>
  <c r="K64" i="7" s="1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B64" i="3"/>
  <c r="Y63" i="3"/>
  <c r="L63" i="7" s="1"/>
  <c r="X63" i="3"/>
  <c r="K63" i="7" s="1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B63" i="3"/>
  <c r="Y62" i="3"/>
  <c r="L62" i="7" s="1"/>
  <c r="X62" i="3"/>
  <c r="K62" i="7" s="1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B62" i="3"/>
  <c r="Y61" i="3"/>
  <c r="L61" i="7" s="1"/>
  <c r="X61" i="3"/>
  <c r="K61" i="7" s="1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B61" i="3"/>
  <c r="Y60" i="3"/>
  <c r="L60" i="7" s="1"/>
  <c r="X60" i="3"/>
  <c r="K60" i="7" s="1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D60" i="3"/>
  <c r="C60" i="3"/>
  <c r="B60" i="3"/>
  <c r="Y59" i="3"/>
  <c r="L59" i="7" s="1"/>
  <c r="X59" i="3"/>
  <c r="K59" i="7" s="1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B59" i="3"/>
  <c r="Y58" i="3"/>
  <c r="L58" i="7" s="1"/>
  <c r="X58" i="3"/>
  <c r="K58" i="7" s="1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D58" i="3"/>
  <c r="C58" i="3"/>
  <c r="B58" i="3"/>
  <c r="Y57" i="3"/>
  <c r="L57" i="7" s="1"/>
  <c r="X57" i="3"/>
  <c r="K57" i="7" s="1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B57" i="3"/>
  <c r="Y56" i="3"/>
  <c r="L56" i="7" s="1"/>
  <c r="X56" i="3"/>
  <c r="K56" i="7" s="1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B56" i="3"/>
  <c r="Y55" i="3"/>
  <c r="L55" i="7" s="1"/>
  <c r="X55" i="3"/>
  <c r="K55" i="7" s="1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B55" i="3"/>
  <c r="Y54" i="3"/>
  <c r="L54" i="7" s="1"/>
  <c r="X54" i="3"/>
  <c r="K54" i="7" s="1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B54" i="3"/>
  <c r="Y53" i="3"/>
  <c r="L53" i="7" s="1"/>
  <c r="X53" i="3"/>
  <c r="K53" i="7" s="1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B53" i="3"/>
  <c r="Y52" i="3"/>
  <c r="L52" i="7" s="1"/>
  <c r="X52" i="3"/>
  <c r="K52" i="7" s="1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C52" i="3"/>
  <c r="B52" i="3"/>
  <c r="Y51" i="3"/>
  <c r="L51" i="7" s="1"/>
  <c r="X51" i="3"/>
  <c r="K51" i="7" s="1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B51" i="3"/>
  <c r="Y50" i="3"/>
  <c r="L50" i="7" s="1"/>
  <c r="X50" i="3"/>
  <c r="K50" i="7" s="1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B50" i="3"/>
  <c r="Y49" i="3"/>
  <c r="L49" i="7" s="1"/>
  <c r="X49" i="3"/>
  <c r="K49" i="7" s="1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B49" i="3"/>
  <c r="Y48" i="3"/>
  <c r="L48" i="7" s="1"/>
  <c r="X48" i="3"/>
  <c r="K48" i="7" s="1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B48" i="3"/>
  <c r="Y47" i="3"/>
  <c r="L47" i="7" s="1"/>
  <c r="X47" i="3"/>
  <c r="K47" i="7" s="1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B47" i="3"/>
  <c r="Y46" i="3"/>
  <c r="L46" i="7" s="1"/>
  <c r="X46" i="3"/>
  <c r="K46" i="7" s="1"/>
  <c r="J46" i="7" s="1"/>
  <c r="M46" i="8" s="1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B46" i="3"/>
  <c r="Y45" i="3"/>
  <c r="L45" i="7" s="1"/>
  <c r="X45" i="3"/>
  <c r="K45" i="7" s="1"/>
  <c r="J45" i="7" s="1"/>
  <c r="M45" i="8" s="1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B45" i="3"/>
  <c r="Y44" i="3"/>
  <c r="L44" i="7" s="1"/>
  <c r="X44" i="3"/>
  <c r="K44" i="7" s="1"/>
  <c r="J44" i="7" s="1"/>
  <c r="M44" i="8" s="1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B44" i="3"/>
  <c r="Y43" i="3"/>
  <c r="L43" i="7" s="1"/>
  <c r="X43" i="3"/>
  <c r="K43" i="7" s="1"/>
  <c r="J43" i="7" s="1"/>
  <c r="M43" i="8" s="1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B43" i="3"/>
  <c r="Y42" i="3"/>
  <c r="L42" i="7" s="1"/>
  <c r="X42" i="3"/>
  <c r="K42" i="7" s="1"/>
  <c r="J42" i="7" s="1"/>
  <c r="M42" i="8" s="1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B42" i="3"/>
  <c r="Y41" i="3"/>
  <c r="L41" i="7" s="1"/>
  <c r="X41" i="3"/>
  <c r="K41" i="7" s="1"/>
  <c r="J41" i="7" s="1"/>
  <c r="M41" i="8" s="1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B41" i="3"/>
  <c r="Y40" i="3"/>
  <c r="L40" i="7" s="1"/>
  <c r="X40" i="3"/>
  <c r="K40" i="7" s="1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B40" i="3"/>
  <c r="Y39" i="3"/>
  <c r="L39" i="7" s="1"/>
  <c r="X39" i="3"/>
  <c r="K39" i="7" s="1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B39" i="3"/>
  <c r="Y38" i="3"/>
  <c r="L38" i="7" s="1"/>
  <c r="X38" i="3"/>
  <c r="K38" i="7" s="1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B38" i="3"/>
  <c r="Y37" i="3"/>
  <c r="L37" i="7" s="1"/>
  <c r="X37" i="3"/>
  <c r="K37" i="7" s="1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B37" i="3"/>
  <c r="Y36" i="3"/>
  <c r="L36" i="7" s="1"/>
  <c r="X36" i="3"/>
  <c r="K36" i="7" s="1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B36" i="3"/>
  <c r="Y35" i="3"/>
  <c r="L35" i="7" s="1"/>
  <c r="X35" i="3"/>
  <c r="K35" i="7" s="1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B35" i="3"/>
  <c r="Y34" i="3"/>
  <c r="L34" i="7" s="1"/>
  <c r="X34" i="3"/>
  <c r="K34" i="7" s="1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B34" i="3"/>
  <c r="Y33" i="3"/>
  <c r="L33" i="7" s="1"/>
  <c r="X33" i="3"/>
  <c r="K33" i="7" s="1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B33" i="3"/>
  <c r="Y32" i="3"/>
  <c r="L32" i="7" s="1"/>
  <c r="X32" i="3"/>
  <c r="K32" i="7" s="1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B32" i="3"/>
  <c r="Y31" i="3"/>
  <c r="L31" i="7" s="1"/>
  <c r="X31" i="3"/>
  <c r="K31" i="7" s="1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B31" i="3"/>
  <c r="Y30" i="3"/>
  <c r="L30" i="7" s="1"/>
  <c r="X30" i="3"/>
  <c r="K30" i="7" s="1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B30" i="3"/>
  <c r="Y29" i="3"/>
  <c r="L29" i="7" s="1"/>
  <c r="X29" i="3"/>
  <c r="K29" i="7" s="1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B29" i="3"/>
  <c r="Y28" i="3"/>
  <c r="L28" i="7" s="1"/>
  <c r="X28" i="3"/>
  <c r="K28" i="7" s="1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B28" i="3"/>
  <c r="Y27" i="3"/>
  <c r="L27" i="7" s="1"/>
  <c r="X27" i="3"/>
  <c r="K27" i="7" s="1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B27" i="3"/>
  <c r="Y26" i="3"/>
  <c r="L26" i="7" s="1"/>
  <c r="X26" i="3"/>
  <c r="K26" i="7" s="1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Y25" i="3"/>
  <c r="L25" i="7" s="1"/>
  <c r="X25" i="3"/>
  <c r="K25" i="7" s="1"/>
  <c r="W25" i="3"/>
  <c r="V25" i="3"/>
  <c r="U25" i="3"/>
  <c r="T25" i="3"/>
  <c r="S25" i="3"/>
  <c r="E25" i="7" s="1"/>
  <c r="C25" i="8" s="1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Y24" i="3"/>
  <c r="L24" i="7" s="1"/>
  <c r="X24" i="3"/>
  <c r="K24" i="7" s="1"/>
  <c r="W24" i="3"/>
  <c r="V24" i="3"/>
  <c r="U24" i="3"/>
  <c r="T24" i="3"/>
  <c r="S24" i="3"/>
  <c r="E24" i="7" s="1"/>
  <c r="C24" i="8" s="1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Y23" i="3"/>
  <c r="L23" i="7" s="1"/>
  <c r="X23" i="3"/>
  <c r="K23" i="7" s="1"/>
  <c r="W23" i="3"/>
  <c r="V23" i="3"/>
  <c r="U23" i="3"/>
  <c r="T23" i="3"/>
  <c r="S23" i="3"/>
  <c r="E23" i="7" s="1"/>
  <c r="C23" i="8" s="1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Y22" i="3"/>
  <c r="L22" i="7" s="1"/>
  <c r="X22" i="3"/>
  <c r="K22" i="7" s="1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Y21" i="3"/>
  <c r="L21" i="7" s="1"/>
  <c r="X21" i="3"/>
  <c r="K21" i="7" s="1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Y20" i="3"/>
  <c r="L20" i="7" s="1"/>
  <c r="X20" i="3"/>
  <c r="K20" i="7" s="1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Y19" i="3"/>
  <c r="L19" i="7" s="1"/>
  <c r="X19" i="3"/>
  <c r="K19" i="7" s="1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Y18" i="3"/>
  <c r="L18" i="7" s="1"/>
  <c r="X18" i="3"/>
  <c r="K18" i="7" s="1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Y17" i="3"/>
  <c r="L17" i="7" s="1"/>
  <c r="X17" i="3"/>
  <c r="K17" i="7" s="1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Y16" i="3"/>
  <c r="L16" i="7" s="1"/>
  <c r="X16" i="3"/>
  <c r="K16" i="7" s="1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Y15" i="3"/>
  <c r="L15" i="7" s="1"/>
  <c r="X15" i="3"/>
  <c r="K15" i="7" s="1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Y14" i="3"/>
  <c r="L14" i="7" s="1"/>
  <c r="X14" i="3"/>
  <c r="K14" i="7" s="1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Y13" i="3"/>
  <c r="L13" i="7" s="1"/>
  <c r="X13" i="3"/>
  <c r="K13" i="7" s="1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Y12" i="3"/>
  <c r="L12" i="7" s="1"/>
  <c r="X12" i="3"/>
  <c r="K12" i="7" s="1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Y11" i="3"/>
  <c r="L11" i="7" s="1"/>
  <c r="X11" i="3"/>
  <c r="K11" i="7" s="1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Y10" i="3"/>
  <c r="L10" i="7" s="1"/>
  <c r="X10" i="3"/>
  <c r="K10" i="7" s="1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AB70" i="3" l="1"/>
  <c r="AD70" i="3"/>
  <c r="AB88" i="3"/>
  <c r="AD88" i="3"/>
  <c r="AB78" i="3"/>
  <c r="AD78" i="3"/>
  <c r="L113" i="3"/>
  <c r="W127" i="3"/>
  <c r="J68" i="7"/>
  <c r="M68" i="8" s="1"/>
  <c r="D73" i="7"/>
  <c r="AD75" i="3"/>
  <c r="J77" i="7"/>
  <c r="M77" i="8" s="1"/>
  <c r="D81" i="7"/>
  <c r="D82" i="7"/>
  <c r="AD84" i="3"/>
  <c r="J87" i="7"/>
  <c r="M87" i="8" s="1"/>
  <c r="D92" i="7"/>
  <c r="AD94" i="3"/>
  <c r="J96" i="7"/>
  <c r="M96" i="8" s="1"/>
  <c r="D112" i="3"/>
  <c r="G47" i="12"/>
  <c r="G78" i="12"/>
  <c r="J78" i="12"/>
  <c r="J79" i="12"/>
  <c r="J88" i="14"/>
  <c r="H88" i="12"/>
  <c r="J89" i="12"/>
  <c r="J95" i="12"/>
  <c r="J96" i="12"/>
  <c r="J104" i="14"/>
  <c r="H104" i="12"/>
  <c r="M13" i="13"/>
  <c r="M21" i="13"/>
  <c r="I29" i="13"/>
  <c r="I36" i="13"/>
  <c r="AD67" i="3"/>
  <c r="J69" i="7"/>
  <c r="M69" i="8" s="1"/>
  <c r="J70" i="7"/>
  <c r="M70" i="8" s="1"/>
  <c r="D74" i="7"/>
  <c r="AD76" i="3"/>
  <c r="J78" i="7"/>
  <c r="M78" i="8" s="1"/>
  <c r="D83" i="7"/>
  <c r="AD86" i="3"/>
  <c r="J88" i="7"/>
  <c r="M88" i="8" s="1"/>
  <c r="J100" i="7"/>
  <c r="M100" i="8" s="1"/>
  <c r="J101" i="7"/>
  <c r="M101" i="8" s="1"/>
  <c r="J102" i="7"/>
  <c r="M102" i="8" s="1"/>
  <c r="J103" i="7"/>
  <c r="M103" i="8" s="1"/>
  <c r="J104" i="7"/>
  <c r="M104" i="8" s="1"/>
  <c r="J105" i="7"/>
  <c r="M105" i="8" s="1"/>
  <c r="J106" i="7"/>
  <c r="M106" i="8" s="1"/>
  <c r="J107" i="7"/>
  <c r="M107" i="8" s="1"/>
  <c r="J110" i="7"/>
  <c r="M110" i="8" s="1"/>
  <c r="J99" i="12"/>
  <c r="I11" i="13"/>
  <c r="I19" i="13"/>
  <c r="I27" i="13"/>
  <c r="I42" i="13"/>
  <c r="V122" i="3"/>
  <c r="K32" i="12"/>
  <c r="I95" i="12"/>
  <c r="J85" i="13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C23" i="7" s="1"/>
  <c r="D24" i="7"/>
  <c r="C24" i="7" s="1"/>
  <c r="B24" i="8" s="1"/>
  <c r="F24" i="8" s="1"/>
  <c r="K24" i="8" s="1"/>
  <c r="D25" i="7"/>
  <c r="C25" i="7" s="1"/>
  <c r="B25" i="8" s="1"/>
  <c r="F25" i="8" s="1"/>
  <c r="K25" i="8" s="1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J72" i="7"/>
  <c r="M72" i="8" s="1"/>
  <c r="D76" i="7"/>
  <c r="J80" i="7"/>
  <c r="M80" i="8" s="1"/>
  <c r="D85" i="7"/>
  <c r="D86" i="7"/>
  <c r="J91" i="7"/>
  <c r="M91" i="8" s="1"/>
  <c r="D95" i="7"/>
  <c r="T113" i="3"/>
  <c r="G30" i="12"/>
  <c r="G66" i="12"/>
  <c r="I74" i="13"/>
  <c r="J74" i="12"/>
  <c r="J93" i="13"/>
  <c r="M16" i="13"/>
  <c r="M24" i="13"/>
  <c r="J96" i="14"/>
  <c r="H96" i="12"/>
  <c r="J109" i="12"/>
  <c r="H46" i="13"/>
  <c r="J67" i="13"/>
  <c r="D105" i="7"/>
  <c r="D106" i="7"/>
  <c r="D107" i="7"/>
  <c r="W120" i="3"/>
  <c r="G46" i="12"/>
  <c r="M56" i="13"/>
  <c r="I66" i="13"/>
  <c r="J71" i="13"/>
  <c r="T112" i="3"/>
  <c r="D112" i="7" s="1"/>
  <c r="W125" i="3"/>
  <c r="J47" i="7"/>
  <c r="M47" i="8" s="1"/>
  <c r="J48" i="7"/>
  <c r="M48" i="8" s="1"/>
  <c r="J49" i="7"/>
  <c r="M49" i="8" s="1"/>
  <c r="J50" i="7"/>
  <c r="M50" i="8" s="1"/>
  <c r="J51" i="7"/>
  <c r="M51" i="8" s="1"/>
  <c r="J52" i="7"/>
  <c r="M52" i="8" s="1"/>
  <c r="J53" i="7"/>
  <c r="M53" i="8" s="1"/>
  <c r="J54" i="7"/>
  <c r="M54" i="8" s="1"/>
  <c r="J55" i="7"/>
  <c r="M55" i="8" s="1"/>
  <c r="J56" i="7"/>
  <c r="M56" i="8" s="1"/>
  <c r="J57" i="7"/>
  <c r="M57" i="8" s="1"/>
  <c r="J58" i="7"/>
  <c r="M58" i="8" s="1"/>
  <c r="J59" i="7"/>
  <c r="M59" i="8" s="1"/>
  <c r="J60" i="7"/>
  <c r="M60" i="8" s="1"/>
  <c r="J61" i="7"/>
  <c r="M61" i="8" s="1"/>
  <c r="J62" i="7"/>
  <c r="M62" i="8" s="1"/>
  <c r="J63" i="7"/>
  <c r="M63" i="8" s="1"/>
  <c r="J64" i="7"/>
  <c r="M64" i="8" s="1"/>
  <c r="J65" i="7"/>
  <c r="M65" i="8" s="1"/>
  <c r="J66" i="7"/>
  <c r="M66" i="8" s="1"/>
  <c r="J67" i="7"/>
  <c r="M67" i="8" s="1"/>
  <c r="D72" i="7"/>
  <c r="AD74" i="3"/>
  <c r="J76" i="7"/>
  <c r="M76" i="8" s="1"/>
  <c r="D80" i="7"/>
  <c r="AD83" i="3"/>
  <c r="J85" i="7"/>
  <c r="M85" i="8" s="1"/>
  <c r="J86" i="7"/>
  <c r="M86" i="8" s="1"/>
  <c r="L112" i="3"/>
  <c r="W123" i="3"/>
  <c r="G31" i="12"/>
  <c r="I51" i="13"/>
  <c r="L62" i="20"/>
  <c r="J62" i="12"/>
  <c r="I79" i="12"/>
  <c r="I89" i="12"/>
  <c r="H112" i="12"/>
  <c r="J61" i="13"/>
  <c r="J60" i="12"/>
  <c r="H74" i="12"/>
  <c r="I75" i="12"/>
  <c r="I101" i="12"/>
  <c r="M44" i="13"/>
  <c r="L62" i="13"/>
  <c r="H74" i="13"/>
  <c r="J75" i="13"/>
  <c r="L86" i="13"/>
  <c r="J107" i="13"/>
  <c r="E120" i="20"/>
  <c r="M78" i="37"/>
  <c r="K78" i="32"/>
  <c r="M78" i="36"/>
  <c r="I95" i="32"/>
  <c r="K65" i="33"/>
  <c r="J67" i="12"/>
  <c r="J91" i="12"/>
  <c r="K98" i="12"/>
  <c r="J100" i="12"/>
  <c r="J101" i="12"/>
  <c r="H103" i="12"/>
  <c r="I37" i="13"/>
  <c r="H50" i="13"/>
  <c r="L66" i="13"/>
  <c r="H73" i="13"/>
  <c r="J79" i="13"/>
  <c r="L90" i="13"/>
  <c r="L99" i="13"/>
  <c r="I106" i="13"/>
  <c r="J111" i="13"/>
  <c r="G120" i="14"/>
  <c r="J95" i="32"/>
  <c r="J97" i="39"/>
  <c r="H97" i="32"/>
  <c r="I69" i="12"/>
  <c r="M70" i="13"/>
  <c r="K84" i="12"/>
  <c r="H86" i="12"/>
  <c r="I87" i="12"/>
  <c r="K104" i="12"/>
  <c r="M9" i="13"/>
  <c r="M17" i="13"/>
  <c r="M25" i="13"/>
  <c r="I35" i="13"/>
  <c r="J59" i="13"/>
  <c r="K70" i="13"/>
  <c r="L94" i="13"/>
  <c r="E120" i="19"/>
  <c r="G120" i="20"/>
  <c r="B120" i="22"/>
  <c r="B72" i="23"/>
  <c r="K62" i="32"/>
  <c r="H62" i="33"/>
  <c r="G62" i="32"/>
  <c r="K84" i="33"/>
  <c r="M20" i="33"/>
  <c r="K64" i="33"/>
  <c r="K66" i="12"/>
  <c r="J68" i="12"/>
  <c r="J76" i="12"/>
  <c r="I15" i="13"/>
  <c r="I23" i="13"/>
  <c r="H38" i="13"/>
  <c r="M40" i="13"/>
  <c r="L70" i="13"/>
  <c r="J83" i="13"/>
  <c r="J97" i="13"/>
  <c r="L112" i="13"/>
  <c r="C72" i="23"/>
  <c r="I69" i="32"/>
  <c r="K102" i="32"/>
  <c r="G102" i="32"/>
  <c r="H102" i="33"/>
  <c r="M36" i="33"/>
  <c r="M52" i="33"/>
  <c r="H62" i="34"/>
  <c r="J101" i="13"/>
  <c r="E120" i="13"/>
  <c r="G89" i="32"/>
  <c r="H89" i="34"/>
  <c r="L110" i="34"/>
  <c r="I59" i="12"/>
  <c r="I61" i="12"/>
  <c r="H71" i="12"/>
  <c r="K76" i="13"/>
  <c r="I85" i="12"/>
  <c r="K86" i="12"/>
  <c r="K100" i="12"/>
  <c r="I31" i="13"/>
  <c r="M33" i="13"/>
  <c r="M48" i="13"/>
  <c r="L78" i="13"/>
  <c r="H90" i="13"/>
  <c r="J91" i="13"/>
  <c r="C120" i="14"/>
  <c r="D120" i="17"/>
  <c r="B120" i="20"/>
  <c r="E120" i="22"/>
  <c r="E72" i="23"/>
  <c r="H89" i="32"/>
  <c r="I109" i="32"/>
  <c r="K109" i="33"/>
  <c r="M87" i="33"/>
  <c r="K65" i="38"/>
  <c r="I65" i="32"/>
  <c r="K71" i="36"/>
  <c r="K71" i="33"/>
  <c r="I64" i="32"/>
  <c r="K64" i="34"/>
  <c r="K98" i="33"/>
  <c r="J103" i="35"/>
  <c r="I75" i="34"/>
  <c r="L76" i="33"/>
  <c r="H82" i="33"/>
  <c r="M86" i="36"/>
  <c r="M13" i="33"/>
  <c r="I61" i="33"/>
  <c r="M66" i="33"/>
  <c r="I82" i="33"/>
  <c r="H89" i="33"/>
  <c r="H94" i="33"/>
  <c r="J75" i="34"/>
  <c r="L86" i="35"/>
  <c r="K96" i="35"/>
  <c r="J71" i="39"/>
  <c r="L72" i="39"/>
  <c r="J75" i="39"/>
  <c r="I80" i="39"/>
  <c r="M82" i="39"/>
  <c r="I84" i="39"/>
  <c r="M86" i="39"/>
  <c r="I88" i="39"/>
  <c r="M90" i="39"/>
  <c r="I92" i="39"/>
  <c r="M94" i="39"/>
  <c r="I96" i="39"/>
  <c r="K97" i="39"/>
  <c r="M98" i="39"/>
  <c r="I100" i="39"/>
  <c r="K101" i="39"/>
  <c r="M102" i="39"/>
  <c r="I104" i="39"/>
  <c r="M106" i="39"/>
  <c r="I108" i="39"/>
  <c r="M110" i="39"/>
  <c r="G66" i="32"/>
  <c r="K83" i="33"/>
  <c r="M41" i="33"/>
  <c r="M47" i="33"/>
  <c r="I59" i="33"/>
  <c r="J61" i="33"/>
  <c r="M64" i="33"/>
  <c r="I70" i="33"/>
  <c r="J71" i="33"/>
  <c r="M75" i="33"/>
  <c r="J82" i="33"/>
  <c r="M84" i="33"/>
  <c r="I89" i="33"/>
  <c r="M92" i="33"/>
  <c r="M100" i="33"/>
  <c r="K101" i="33"/>
  <c r="M107" i="33"/>
  <c r="I58" i="34"/>
  <c r="M62" i="34"/>
  <c r="I66" i="34"/>
  <c r="M70" i="34"/>
  <c r="M76" i="34"/>
  <c r="I78" i="34"/>
  <c r="K88" i="34"/>
  <c r="K92" i="34"/>
  <c r="H65" i="35"/>
  <c r="I93" i="35"/>
  <c r="M100" i="35"/>
  <c r="I102" i="35"/>
  <c r="L104" i="35"/>
  <c r="H60" i="32"/>
  <c r="I68" i="32"/>
  <c r="I77" i="32"/>
  <c r="J80" i="37"/>
  <c r="K82" i="34"/>
  <c r="K86" i="32"/>
  <c r="M90" i="36"/>
  <c r="K107" i="33"/>
  <c r="M25" i="33"/>
  <c r="M31" i="33"/>
  <c r="M53" i="33"/>
  <c r="I58" i="33"/>
  <c r="J59" i="33"/>
  <c r="M63" i="33"/>
  <c r="I68" i="33"/>
  <c r="I69" i="33"/>
  <c r="M74" i="33"/>
  <c r="I79" i="33"/>
  <c r="J89" i="33"/>
  <c r="I95" i="33"/>
  <c r="J73" i="34"/>
  <c r="I84" i="34"/>
  <c r="J91" i="34"/>
  <c r="L101" i="34"/>
  <c r="L62" i="35"/>
  <c r="I65" i="35"/>
  <c r="I73" i="35"/>
  <c r="M76" i="36"/>
  <c r="M48" i="37"/>
  <c r="M56" i="37"/>
  <c r="K60" i="36"/>
  <c r="I63" i="32"/>
  <c r="J72" i="33"/>
  <c r="K75" i="32"/>
  <c r="K76" i="32"/>
  <c r="H78" i="34"/>
  <c r="I80" i="32"/>
  <c r="L88" i="34"/>
  <c r="H92" i="32"/>
  <c r="K93" i="34"/>
  <c r="G96" i="32"/>
  <c r="G108" i="32"/>
  <c r="M9" i="33"/>
  <c r="M15" i="33"/>
  <c r="M37" i="33"/>
  <c r="M62" i="33"/>
  <c r="J69" i="33"/>
  <c r="M72" i="33"/>
  <c r="I78" i="33"/>
  <c r="J79" i="33"/>
  <c r="L82" i="33"/>
  <c r="M91" i="33"/>
  <c r="J95" i="33"/>
  <c r="M99" i="33"/>
  <c r="J103" i="33"/>
  <c r="J65" i="34"/>
  <c r="M75" i="34"/>
  <c r="I77" i="34"/>
  <c r="M86" i="34"/>
  <c r="I97" i="34"/>
  <c r="J109" i="34"/>
  <c r="M62" i="35"/>
  <c r="L66" i="35"/>
  <c r="J69" i="35"/>
  <c r="M99" i="35"/>
  <c r="M108" i="35"/>
  <c r="M52" i="36"/>
  <c r="M57" i="36"/>
  <c r="H66" i="35"/>
  <c r="H69" i="32"/>
  <c r="M82" i="36"/>
  <c r="I83" i="32"/>
  <c r="K84" i="32"/>
  <c r="K92" i="33"/>
  <c r="M94" i="34"/>
  <c r="M21" i="33"/>
  <c r="M26" i="33"/>
  <c r="M49" i="33"/>
  <c r="M60" i="33"/>
  <c r="I66" i="33"/>
  <c r="J67" i="33"/>
  <c r="M71" i="33"/>
  <c r="H72" i="33"/>
  <c r="I76" i="33"/>
  <c r="I77" i="33"/>
  <c r="M82" i="33"/>
  <c r="K88" i="33"/>
  <c r="J102" i="33"/>
  <c r="J89" i="34"/>
  <c r="M96" i="34"/>
  <c r="L84" i="35"/>
  <c r="J87" i="35"/>
  <c r="J101" i="35"/>
  <c r="L102" i="35"/>
  <c r="M13" i="36"/>
  <c r="M37" i="36"/>
  <c r="M45" i="36"/>
  <c r="M53" i="36"/>
  <c r="M37" i="37"/>
  <c r="H61" i="32"/>
  <c r="I71" i="32"/>
  <c r="G82" i="32"/>
  <c r="H85" i="34"/>
  <c r="I89" i="32"/>
  <c r="I91" i="32"/>
  <c r="G94" i="32"/>
  <c r="H98" i="35"/>
  <c r="M33" i="33"/>
  <c r="M59" i="33"/>
  <c r="I64" i="33"/>
  <c r="I65" i="33"/>
  <c r="M70" i="33"/>
  <c r="I75" i="33"/>
  <c r="J77" i="33"/>
  <c r="J85" i="33"/>
  <c r="L88" i="33"/>
  <c r="L96" i="33"/>
  <c r="M58" i="34"/>
  <c r="I62" i="34"/>
  <c r="M66" i="34"/>
  <c r="I70" i="34"/>
  <c r="I76" i="34"/>
  <c r="M91" i="34"/>
  <c r="M100" i="34"/>
  <c r="M84" i="35"/>
  <c r="I90" i="35"/>
  <c r="I100" i="35"/>
  <c r="M38" i="36"/>
  <c r="I81" i="36"/>
  <c r="K68" i="32"/>
  <c r="H73" i="32"/>
  <c r="K79" i="32"/>
  <c r="H81" i="32"/>
  <c r="K82" i="32"/>
  <c r="K94" i="32"/>
  <c r="G100" i="32"/>
  <c r="M17" i="33"/>
  <c r="M45" i="33"/>
  <c r="M58" i="33"/>
  <c r="K60" i="33"/>
  <c r="I63" i="33"/>
  <c r="J65" i="33"/>
  <c r="M68" i="33"/>
  <c r="I74" i="33"/>
  <c r="J75" i="33"/>
  <c r="M79" i="33"/>
  <c r="K86" i="33"/>
  <c r="M88" i="33"/>
  <c r="M95" i="33"/>
  <c r="M103" i="33"/>
  <c r="J61" i="34"/>
  <c r="J69" i="34"/>
  <c r="M84" i="34"/>
  <c r="M104" i="34"/>
  <c r="I107" i="34"/>
  <c r="L60" i="35"/>
  <c r="L110" i="35"/>
  <c r="M11" i="38"/>
  <c r="M11" i="36"/>
  <c r="M11" i="37"/>
  <c r="M19" i="38"/>
  <c r="M19" i="36"/>
  <c r="M27" i="38"/>
  <c r="M27" i="37"/>
  <c r="M27" i="36"/>
  <c r="M35" i="38"/>
  <c r="M35" i="36"/>
  <c r="J58" i="39"/>
  <c r="J58" i="38"/>
  <c r="J58" i="36"/>
  <c r="H58" i="32"/>
  <c r="J58" i="33"/>
  <c r="L61" i="39"/>
  <c r="L61" i="38"/>
  <c r="L61" i="37"/>
  <c r="L61" i="36"/>
  <c r="L61" i="35"/>
  <c r="J61" i="32"/>
  <c r="L61" i="34"/>
  <c r="I67" i="37"/>
  <c r="I67" i="36"/>
  <c r="H67" i="36"/>
  <c r="H67" i="35"/>
  <c r="H67" i="34"/>
  <c r="G67" i="32"/>
  <c r="H67" i="33"/>
  <c r="H67" i="37"/>
  <c r="J68" i="39"/>
  <c r="J68" i="38"/>
  <c r="J68" i="33"/>
  <c r="K70" i="39"/>
  <c r="K70" i="38"/>
  <c r="K70" i="35"/>
  <c r="I70" i="32"/>
  <c r="K70" i="34"/>
  <c r="L71" i="39"/>
  <c r="L71" i="38"/>
  <c r="L71" i="36"/>
  <c r="L71" i="37"/>
  <c r="L71" i="35"/>
  <c r="M73" i="38"/>
  <c r="M73" i="37"/>
  <c r="K73" i="32"/>
  <c r="J90" i="39"/>
  <c r="H90" i="32"/>
  <c r="L93" i="37"/>
  <c r="L93" i="36"/>
  <c r="L93" i="35"/>
  <c r="L93" i="33"/>
  <c r="J93" i="32"/>
  <c r="L93" i="34"/>
  <c r="H99" i="39"/>
  <c r="H99" i="37"/>
  <c r="G99" i="32"/>
  <c r="H99" i="34"/>
  <c r="J100" i="39"/>
  <c r="J100" i="36"/>
  <c r="J100" i="34"/>
  <c r="K102" i="39"/>
  <c r="K102" i="37"/>
  <c r="K102" i="36"/>
  <c r="K102" i="35"/>
  <c r="I102" i="32"/>
  <c r="K102" i="33"/>
  <c r="L103" i="38"/>
  <c r="L103" i="37"/>
  <c r="L103" i="35"/>
  <c r="L103" i="33"/>
  <c r="M105" i="38"/>
  <c r="K105" i="32"/>
  <c r="M52" i="37"/>
  <c r="M52" i="38"/>
  <c r="K58" i="39"/>
  <c r="K58" i="38"/>
  <c r="K58" i="34"/>
  <c r="I58" i="32"/>
  <c r="K58" i="35"/>
  <c r="L59" i="39"/>
  <c r="L59" i="38"/>
  <c r="L59" i="37"/>
  <c r="L59" i="35"/>
  <c r="M61" i="39"/>
  <c r="M61" i="37"/>
  <c r="K61" i="32"/>
  <c r="H67" i="32"/>
  <c r="J78" i="38"/>
  <c r="H78" i="32"/>
  <c r="J78" i="33"/>
  <c r="L81" i="38"/>
  <c r="L81" i="36"/>
  <c r="L81" i="33"/>
  <c r="J81" i="32"/>
  <c r="L81" i="35"/>
  <c r="H87" i="39"/>
  <c r="H87" i="38"/>
  <c r="H87" i="37"/>
  <c r="I87" i="36"/>
  <c r="H87" i="36"/>
  <c r="G87" i="32"/>
  <c r="H87" i="34"/>
  <c r="J88" i="39"/>
  <c r="J88" i="38"/>
  <c r="K90" i="39"/>
  <c r="K90" i="38"/>
  <c r="K90" i="37"/>
  <c r="K90" i="35"/>
  <c r="I90" i="32"/>
  <c r="K90" i="34"/>
  <c r="L91" i="37"/>
  <c r="L91" i="36"/>
  <c r="L91" i="38"/>
  <c r="L91" i="35"/>
  <c r="L91" i="34"/>
  <c r="L91" i="33"/>
  <c r="M93" i="38"/>
  <c r="K93" i="32"/>
  <c r="J110" i="39"/>
  <c r="J110" i="36"/>
  <c r="H110" i="32"/>
  <c r="I67" i="33"/>
  <c r="H83" i="34"/>
  <c r="M73" i="35"/>
  <c r="J66" i="39"/>
  <c r="J66" i="38"/>
  <c r="H66" i="32"/>
  <c r="J66" i="33"/>
  <c r="L69" i="39"/>
  <c r="L69" i="37"/>
  <c r="L69" i="36"/>
  <c r="L69" i="35"/>
  <c r="J69" i="32"/>
  <c r="L69" i="34"/>
  <c r="H72" i="32"/>
  <c r="I75" i="37"/>
  <c r="H75" i="37"/>
  <c r="I75" i="36"/>
  <c r="H75" i="35"/>
  <c r="H75" i="36"/>
  <c r="G75" i="32"/>
  <c r="H75" i="34"/>
  <c r="H75" i="33"/>
  <c r="J76" i="39"/>
  <c r="J76" i="38"/>
  <c r="J76" i="33"/>
  <c r="K78" i="38"/>
  <c r="K78" i="35"/>
  <c r="K78" i="34"/>
  <c r="I78" i="32"/>
  <c r="L79" i="38"/>
  <c r="L79" i="37"/>
  <c r="L79" i="36"/>
  <c r="L79" i="35"/>
  <c r="M81" i="37"/>
  <c r="M81" i="38"/>
  <c r="K81" i="32"/>
  <c r="J98" i="39"/>
  <c r="J98" i="36"/>
  <c r="H98" i="32"/>
  <c r="L101" i="38"/>
  <c r="L101" i="37"/>
  <c r="L101" i="35"/>
  <c r="L101" i="33"/>
  <c r="J101" i="32"/>
  <c r="I103" i="32"/>
  <c r="H107" i="39"/>
  <c r="H107" i="37"/>
  <c r="H107" i="34"/>
  <c r="G107" i="32"/>
  <c r="J108" i="39"/>
  <c r="J108" i="36"/>
  <c r="J108" i="34"/>
  <c r="K110" i="37"/>
  <c r="K110" i="36"/>
  <c r="K110" i="35"/>
  <c r="K110" i="34"/>
  <c r="I110" i="32"/>
  <c r="K110" i="33"/>
  <c r="M11" i="33"/>
  <c r="M27" i="33"/>
  <c r="M43" i="33"/>
  <c r="J80" i="33"/>
  <c r="K82" i="33"/>
  <c r="H91" i="33"/>
  <c r="I103" i="33"/>
  <c r="I67" i="34"/>
  <c r="L79" i="34"/>
  <c r="L81" i="34"/>
  <c r="M43" i="37"/>
  <c r="I63" i="37"/>
  <c r="H63" i="37"/>
  <c r="H63" i="36"/>
  <c r="G63" i="32"/>
  <c r="H63" i="33"/>
  <c r="I63" i="36"/>
  <c r="H63" i="34"/>
  <c r="J64" i="38"/>
  <c r="J64" i="33"/>
  <c r="K66" i="39"/>
  <c r="K66" i="38"/>
  <c r="K66" i="35"/>
  <c r="K66" i="34"/>
  <c r="I66" i="32"/>
  <c r="L67" i="39"/>
  <c r="L67" i="38"/>
  <c r="L67" i="36"/>
  <c r="L67" i="37"/>
  <c r="L67" i="35"/>
  <c r="M69" i="37"/>
  <c r="K69" i="32"/>
  <c r="J71" i="32"/>
  <c r="J86" i="39"/>
  <c r="J86" i="38"/>
  <c r="H86" i="32"/>
  <c r="L89" i="37"/>
  <c r="L89" i="36"/>
  <c r="L89" i="35"/>
  <c r="L89" i="34"/>
  <c r="J89" i="32"/>
  <c r="H95" i="39"/>
  <c r="H95" i="38"/>
  <c r="H95" i="37"/>
  <c r="I95" i="34"/>
  <c r="H95" i="34"/>
  <c r="G95" i="32"/>
  <c r="H95" i="33"/>
  <c r="J96" i="39"/>
  <c r="J96" i="36"/>
  <c r="K98" i="37"/>
  <c r="K98" i="36"/>
  <c r="K98" i="34"/>
  <c r="K98" i="35"/>
  <c r="I98" i="32"/>
  <c r="L99" i="38"/>
  <c r="L99" i="37"/>
  <c r="L99" i="36"/>
  <c r="L99" i="35"/>
  <c r="L99" i="34"/>
  <c r="L99" i="33"/>
  <c r="M101" i="38"/>
  <c r="K101" i="32"/>
  <c r="J103" i="32"/>
  <c r="H87" i="33"/>
  <c r="L89" i="33"/>
  <c r="K90" i="33"/>
  <c r="J94" i="33"/>
  <c r="H99" i="33"/>
  <c r="J76" i="34"/>
  <c r="I91" i="34"/>
  <c r="L97" i="34"/>
  <c r="K82" i="36"/>
  <c r="M15" i="38"/>
  <c r="M15" i="37"/>
  <c r="M15" i="36"/>
  <c r="M23" i="38"/>
  <c r="M23" i="36"/>
  <c r="M23" i="37"/>
  <c r="M31" i="38"/>
  <c r="M31" i="36"/>
  <c r="M31" i="37"/>
  <c r="M39" i="38"/>
  <c r="M39" i="36"/>
  <c r="M39" i="37"/>
  <c r="M47" i="37"/>
  <c r="M47" i="36"/>
  <c r="M55" i="36"/>
  <c r="M55" i="37"/>
  <c r="J59" i="32"/>
  <c r="K67" i="32"/>
  <c r="J74" i="39"/>
  <c r="H74" i="32"/>
  <c r="J74" i="33"/>
  <c r="L77" i="39"/>
  <c r="L77" i="36"/>
  <c r="L77" i="35"/>
  <c r="L77" i="34"/>
  <c r="J77" i="32"/>
  <c r="H83" i="39"/>
  <c r="H83" i="37"/>
  <c r="H83" i="36"/>
  <c r="G83" i="32"/>
  <c r="J84" i="39"/>
  <c r="J84" i="38"/>
  <c r="K86" i="38"/>
  <c r="K86" i="36"/>
  <c r="K86" i="35"/>
  <c r="I86" i="32"/>
  <c r="K86" i="34"/>
  <c r="L87" i="38"/>
  <c r="L87" i="36"/>
  <c r="L87" i="37"/>
  <c r="L87" i="33"/>
  <c r="L87" i="35"/>
  <c r="M89" i="38"/>
  <c r="K89" i="32"/>
  <c r="J91" i="32"/>
  <c r="J106" i="39"/>
  <c r="H106" i="32"/>
  <c r="J106" i="36"/>
  <c r="L109" i="38"/>
  <c r="L109" i="37"/>
  <c r="L109" i="35"/>
  <c r="L109" i="33"/>
  <c r="J109" i="32"/>
  <c r="M23" i="33"/>
  <c r="M39" i="33"/>
  <c r="M55" i="33"/>
  <c r="I83" i="33"/>
  <c r="J58" i="34"/>
  <c r="I83" i="34"/>
  <c r="L87" i="34"/>
  <c r="J106" i="34"/>
  <c r="J110" i="34"/>
  <c r="M105" i="35"/>
  <c r="J62" i="39"/>
  <c r="J62" i="38"/>
  <c r="H62" i="32"/>
  <c r="J62" i="33"/>
  <c r="L65" i="39"/>
  <c r="L65" i="37"/>
  <c r="L65" i="36"/>
  <c r="L65" i="38"/>
  <c r="L65" i="35"/>
  <c r="L65" i="34"/>
  <c r="J65" i="32"/>
  <c r="I67" i="32"/>
  <c r="H68" i="32"/>
  <c r="I71" i="37"/>
  <c r="H71" i="38"/>
  <c r="I71" i="36"/>
  <c r="H71" i="37"/>
  <c r="H71" i="36"/>
  <c r="G71" i="32"/>
  <c r="H71" i="33"/>
  <c r="H71" i="34"/>
  <c r="K74" i="38"/>
  <c r="K74" i="39"/>
  <c r="I74" i="32"/>
  <c r="K74" i="34"/>
  <c r="L75" i="39"/>
  <c r="L75" i="36"/>
  <c r="L75" i="38"/>
  <c r="L75" i="37"/>
  <c r="L75" i="34"/>
  <c r="M77" i="38"/>
  <c r="M77" i="37"/>
  <c r="K77" i="32"/>
  <c r="J94" i="39"/>
  <c r="J94" i="38"/>
  <c r="H94" i="32"/>
  <c r="J94" i="34"/>
  <c r="L97" i="38"/>
  <c r="L97" i="37"/>
  <c r="L97" i="36"/>
  <c r="L97" i="35"/>
  <c r="J97" i="32"/>
  <c r="I99" i="32"/>
  <c r="H100" i="32"/>
  <c r="H103" i="39"/>
  <c r="H103" i="37"/>
  <c r="H103" i="34"/>
  <c r="G103" i="32"/>
  <c r="H103" i="33"/>
  <c r="J104" i="39"/>
  <c r="J104" i="36"/>
  <c r="K106" i="39"/>
  <c r="K106" i="37"/>
  <c r="K106" i="36"/>
  <c r="K106" i="35"/>
  <c r="K106" i="34"/>
  <c r="I106" i="32"/>
  <c r="L107" i="38"/>
  <c r="L107" i="37"/>
  <c r="L107" i="35"/>
  <c r="L107" i="34"/>
  <c r="L107" i="33"/>
  <c r="M109" i="38"/>
  <c r="K109" i="32"/>
  <c r="M61" i="33"/>
  <c r="M65" i="33"/>
  <c r="M69" i="33"/>
  <c r="M73" i="33"/>
  <c r="M77" i="33"/>
  <c r="M81" i="33"/>
  <c r="I91" i="33"/>
  <c r="K106" i="33"/>
  <c r="J110" i="33"/>
  <c r="J66" i="34"/>
  <c r="L71" i="34"/>
  <c r="J82" i="34"/>
  <c r="J90" i="34"/>
  <c r="M101" i="34"/>
  <c r="J80" i="35"/>
  <c r="I59" i="36"/>
  <c r="I59" i="37"/>
  <c r="H59" i="37"/>
  <c r="H59" i="34"/>
  <c r="G59" i="32"/>
  <c r="H59" i="33"/>
  <c r="H59" i="35"/>
  <c r="J60" i="39"/>
  <c r="J60" i="38"/>
  <c r="J60" i="33"/>
  <c r="K62" i="38"/>
  <c r="K62" i="39"/>
  <c r="K62" i="35"/>
  <c r="I62" i="32"/>
  <c r="K62" i="34"/>
  <c r="L63" i="39"/>
  <c r="L63" i="36"/>
  <c r="L63" i="37"/>
  <c r="L63" i="35"/>
  <c r="M65" i="37"/>
  <c r="K65" i="32"/>
  <c r="J67" i="32"/>
  <c r="J82" i="39"/>
  <c r="J82" i="37"/>
  <c r="H82" i="32"/>
  <c r="L85" i="38"/>
  <c r="L85" i="37"/>
  <c r="L85" i="36"/>
  <c r="L85" i="35"/>
  <c r="J85" i="32"/>
  <c r="L85" i="34"/>
  <c r="I87" i="32"/>
  <c r="H88" i="32"/>
  <c r="H91" i="39"/>
  <c r="H91" i="37"/>
  <c r="H91" i="36"/>
  <c r="G91" i="32"/>
  <c r="H91" i="34"/>
  <c r="J92" i="39"/>
  <c r="J92" i="38"/>
  <c r="J92" i="34"/>
  <c r="K94" i="39"/>
  <c r="K94" i="37"/>
  <c r="I94" i="32"/>
  <c r="K94" i="33"/>
  <c r="K94" i="35"/>
  <c r="L95" i="38"/>
  <c r="L95" i="37"/>
  <c r="L95" i="33"/>
  <c r="L95" i="35"/>
  <c r="M97" i="38"/>
  <c r="K97" i="32"/>
  <c r="J99" i="32"/>
  <c r="M19" i="33"/>
  <c r="M35" i="33"/>
  <c r="M51" i="33"/>
  <c r="H83" i="33"/>
  <c r="I87" i="33"/>
  <c r="J90" i="33"/>
  <c r="I99" i="33"/>
  <c r="L59" i="34"/>
  <c r="J74" i="34"/>
  <c r="M85" i="34"/>
  <c r="L95" i="34"/>
  <c r="H59" i="32"/>
  <c r="K63" i="32"/>
  <c r="J70" i="39"/>
  <c r="J70" i="38"/>
  <c r="H70" i="32"/>
  <c r="J70" i="33"/>
  <c r="L73" i="39"/>
  <c r="L73" i="37"/>
  <c r="L73" i="38"/>
  <c r="L73" i="36"/>
  <c r="L73" i="34"/>
  <c r="J73" i="32"/>
  <c r="I75" i="32"/>
  <c r="H76" i="32"/>
  <c r="H79" i="38"/>
  <c r="I79" i="37"/>
  <c r="H79" i="37"/>
  <c r="H79" i="36"/>
  <c r="H79" i="34"/>
  <c r="G79" i="32"/>
  <c r="H79" i="33"/>
  <c r="K82" i="38"/>
  <c r="K82" i="37"/>
  <c r="I82" i="32"/>
  <c r="K82" i="35"/>
  <c r="L83" i="36"/>
  <c r="L83" i="37"/>
  <c r="L83" i="35"/>
  <c r="L83" i="33"/>
  <c r="L83" i="34"/>
  <c r="M85" i="38"/>
  <c r="K85" i="32"/>
  <c r="J87" i="32"/>
  <c r="J102" i="39"/>
  <c r="J102" i="36"/>
  <c r="H102" i="32"/>
  <c r="L105" i="38"/>
  <c r="L105" i="37"/>
  <c r="L105" i="35"/>
  <c r="J105" i="32"/>
  <c r="I107" i="32"/>
  <c r="H108" i="32"/>
  <c r="K58" i="33"/>
  <c r="L59" i="33"/>
  <c r="L61" i="33"/>
  <c r="K62" i="33"/>
  <c r="L63" i="33"/>
  <c r="L65" i="33"/>
  <c r="K66" i="33"/>
  <c r="L67" i="33"/>
  <c r="L69" i="33"/>
  <c r="K70" i="33"/>
  <c r="L71" i="33"/>
  <c r="L73" i="33"/>
  <c r="K74" i="33"/>
  <c r="L75" i="33"/>
  <c r="L77" i="33"/>
  <c r="K78" i="33"/>
  <c r="L79" i="33"/>
  <c r="J88" i="33"/>
  <c r="J98" i="33"/>
  <c r="I107" i="33"/>
  <c r="L67" i="34"/>
  <c r="K94" i="34"/>
  <c r="M13" i="39"/>
  <c r="M13" i="38"/>
  <c r="M21" i="39"/>
  <c r="M21" i="38"/>
  <c r="M21" i="37"/>
  <c r="M29" i="39"/>
  <c r="M29" i="38"/>
  <c r="M29" i="36"/>
  <c r="M37" i="39"/>
  <c r="M37" i="38"/>
  <c r="M53" i="39"/>
  <c r="M53" i="37"/>
  <c r="L58" i="37"/>
  <c r="L58" i="35"/>
  <c r="K59" i="32"/>
  <c r="I60" i="32"/>
  <c r="G61" i="32"/>
  <c r="J63" i="38"/>
  <c r="J63" i="35"/>
  <c r="L66" i="36"/>
  <c r="L66" i="37"/>
  <c r="L70" i="37"/>
  <c r="L70" i="36"/>
  <c r="L74" i="37"/>
  <c r="L74" i="38"/>
  <c r="L74" i="35"/>
  <c r="L78" i="37"/>
  <c r="L78" i="36"/>
  <c r="J79" i="38"/>
  <c r="J79" i="35"/>
  <c r="G81" i="32"/>
  <c r="L82" i="39"/>
  <c r="L82" i="38"/>
  <c r="L82" i="37"/>
  <c r="L82" i="36"/>
  <c r="J83" i="39"/>
  <c r="J83" i="38"/>
  <c r="J83" i="36"/>
  <c r="K83" i="32"/>
  <c r="I84" i="32"/>
  <c r="G85" i="32"/>
  <c r="L86" i="39"/>
  <c r="L86" i="37"/>
  <c r="L86" i="36"/>
  <c r="K87" i="32"/>
  <c r="I88" i="32"/>
  <c r="L90" i="39"/>
  <c r="L90" i="37"/>
  <c r="L90" i="38"/>
  <c r="L90" i="36"/>
  <c r="J91" i="39"/>
  <c r="J91" i="38"/>
  <c r="J91" i="36"/>
  <c r="K91" i="32"/>
  <c r="I92" i="32"/>
  <c r="G93" i="32"/>
  <c r="L94" i="39"/>
  <c r="L94" i="38"/>
  <c r="L94" i="37"/>
  <c r="L94" i="34"/>
  <c r="J95" i="39"/>
  <c r="J95" i="38"/>
  <c r="J95" i="35"/>
  <c r="K95" i="32"/>
  <c r="G97" i="32"/>
  <c r="L98" i="39"/>
  <c r="L98" i="37"/>
  <c r="J99" i="39"/>
  <c r="J99" i="36"/>
  <c r="K99" i="32"/>
  <c r="I100" i="32"/>
  <c r="G101" i="32"/>
  <c r="L102" i="39"/>
  <c r="L102" i="37"/>
  <c r="L102" i="34"/>
  <c r="J103" i="38"/>
  <c r="J103" i="36"/>
  <c r="K103" i="32"/>
  <c r="L106" i="39"/>
  <c r="L106" i="37"/>
  <c r="L106" i="34"/>
  <c r="J107" i="39"/>
  <c r="J107" i="38"/>
  <c r="J107" i="36"/>
  <c r="K107" i="32"/>
  <c r="I108" i="32"/>
  <c r="G109" i="32"/>
  <c r="L110" i="39"/>
  <c r="L110" i="37"/>
  <c r="I86" i="33"/>
  <c r="M86" i="33"/>
  <c r="L90" i="33"/>
  <c r="M93" i="33"/>
  <c r="J96" i="33"/>
  <c r="I97" i="33"/>
  <c r="L98" i="33"/>
  <c r="M101" i="33"/>
  <c r="J104" i="33"/>
  <c r="I105" i="33"/>
  <c r="L106" i="33"/>
  <c r="M109" i="33"/>
  <c r="J59" i="34"/>
  <c r="I60" i="34"/>
  <c r="M64" i="34"/>
  <c r="J67" i="34"/>
  <c r="I68" i="34"/>
  <c r="M72" i="34"/>
  <c r="J77" i="34"/>
  <c r="J78" i="34"/>
  <c r="I79" i="34"/>
  <c r="I80" i="34"/>
  <c r="L82" i="34"/>
  <c r="K84" i="34"/>
  <c r="M87" i="34"/>
  <c r="M88" i="34"/>
  <c r="M93" i="34"/>
  <c r="M98" i="34"/>
  <c r="K60" i="35"/>
  <c r="H61" i="35"/>
  <c r="H63" i="35"/>
  <c r="I64" i="35"/>
  <c r="J67" i="35"/>
  <c r="M70" i="35"/>
  <c r="J71" i="35"/>
  <c r="I75" i="35"/>
  <c r="I78" i="35"/>
  <c r="M81" i="35"/>
  <c r="M83" i="35"/>
  <c r="I92" i="35"/>
  <c r="L94" i="35"/>
  <c r="M98" i="35"/>
  <c r="J99" i="35"/>
  <c r="M104" i="35"/>
  <c r="M109" i="35"/>
  <c r="I66" i="36"/>
  <c r="M77" i="36"/>
  <c r="I92" i="36"/>
  <c r="M18" i="38"/>
  <c r="M34" i="38"/>
  <c r="M46" i="39"/>
  <c r="M46" i="38"/>
  <c r="M54" i="39"/>
  <c r="M54" i="38"/>
  <c r="M58" i="36"/>
  <c r="M58" i="37"/>
  <c r="K59" i="38"/>
  <c r="K59" i="35"/>
  <c r="H60" i="39"/>
  <c r="H60" i="38"/>
  <c r="I60" i="37"/>
  <c r="H60" i="37"/>
  <c r="I60" i="36"/>
  <c r="H60" i="35"/>
  <c r="J60" i="32"/>
  <c r="H64" i="38"/>
  <c r="I64" i="39"/>
  <c r="H64" i="36"/>
  <c r="I64" i="37"/>
  <c r="H64" i="39"/>
  <c r="H64" i="37"/>
  <c r="J64" i="32"/>
  <c r="M66" i="37"/>
  <c r="M66" i="36"/>
  <c r="K67" i="38"/>
  <c r="K67" i="36"/>
  <c r="K67" i="35"/>
  <c r="H68" i="38"/>
  <c r="H68" i="39"/>
  <c r="H68" i="36"/>
  <c r="I68" i="37"/>
  <c r="H68" i="37"/>
  <c r="I68" i="36"/>
  <c r="H68" i="35"/>
  <c r="J68" i="32"/>
  <c r="M70" i="37"/>
  <c r="M70" i="36"/>
  <c r="I72" i="39"/>
  <c r="H72" i="39"/>
  <c r="I72" i="38"/>
  <c r="H72" i="38"/>
  <c r="H72" i="36"/>
  <c r="I72" i="37"/>
  <c r="H72" i="37"/>
  <c r="I72" i="36"/>
  <c r="J72" i="32"/>
  <c r="M74" i="37"/>
  <c r="M74" i="36"/>
  <c r="K75" i="35"/>
  <c r="K75" i="34"/>
  <c r="K75" i="36"/>
  <c r="H76" i="39"/>
  <c r="I76" i="38"/>
  <c r="H76" i="38"/>
  <c r="I76" i="37"/>
  <c r="H76" i="37"/>
  <c r="H76" i="36"/>
  <c r="H76" i="35"/>
  <c r="I76" i="36"/>
  <c r="J76" i="32"/>
  <c r="K79" i="38"/>
  <c r="K79" i="36"/>
  <c r="K79" i="34"/>
  <c r="I80" i="38"/>
  <c r="H80" i="38"/>
  <c r="H80" i="36"/>
  <c r="I80" i="37"/>
  <c r="J80" i="32"/>
  <c r="K83" i="39"/>
  <c r="K83" i="37"/>
  <c r="K83" i="36"/>
  <c r="K83" i="34"/>
  <c r="K83" i="35"/>
  <c r="I84" i="38"/>
  <c r="H84" i="36"/>
  <c r="H84" i="37"/>
  <c r="H84" i="35"/>
  <c r="J84" i="32"/>
  <c r="K87" i="36"/>
  <c r="K87" i="37"/>
  <c r="K87" i="35"/>
  <c r="K87" i="34"/>
  <c r="I88" i="38"/>
  <c r="H88" i="38"/>
  <c r="H88" i="36"/>
  <c r="H88" i="37"/>
  <c r="H88" i="35"/>
  <c r="J88" i="32"/>
  <c r="K91" i="39"/>
  <c r="K91" i="38"/>
  <c r="K91" i="37"/>
  <c r="K91" i="36"/>
  <c r="K91" i="35"/>
  <c r="K91" i="34"/>
  <c r="I92" i="38"/>
  <c r="H92" i="38"/>
  <c r="H92" i="37"/>
  <c r="H92" i="36"/>
  <c r="H92" i="35"/>
  <c r="J92" i="32"/>
  <c r="K95" i="38"/>
  <c r="K95" i="36"/>
  <c r="K95" i="37"/>
  <c r="I96" i="38"/>
  <c r="H96" i="38"/>
  <c r="H96" i="37"/>
  <c r="J96" i="32"/>
  <c r="K99" i="38"/>
  <c r="K99" i="37"/>
  <c r="K99" i="36"/>
  <c r="K99" i="34"/>
  <c r="K99" i="35"/>
  <c r="I100" i="38"/>
  <c r="H100" i="38"/>
  <c r="H100" i="37"/>
  <c r="H100" i="36"/>
  <c r="H100" i="35"/>
  <c r="J100" i="32"/>
  <c r="K103" i="36"/>
  <c r="K103" i="37"/>
  <c r="K103" i="35"/>
  <c r="H104" i="38"/>
  <c r="I104" i="38"/>
  <c r="H104" i="37"/>
  <c r="H104" i="35"/>
  <c r="J104" i="32"/>
  <c r="K107" i="39"/>
  <c r="K107" i="36"/>
  <c r="K107" i="37"/>
  <c r="K107" i="34"/>
  <c r="K107" i="35"/>
  <c r="H108" i="38"/>
  <c r="I108" i="38"/>
  <c r="H108" i="37"/>
  <c r="H108" i="35"/>
  <c r="J108" i="32"/>
  <c r="I80" i="33"/>
  <c r="M80" i="33"/>
  <c r="M85" i="33"/>
  <c r="J86" i="33"/>
  <c r="J87" i="33"/>
  <c r="I90" i="33"/>
  <c r="M94" i="33"/>
  <c r="J97" i="33"/>
  <c r="I98" i="33"/>
  <c r="K100" i="33"/>
  <c r="M102" i="33"/>
  <c r="J105" i="33"/>
  <c r="I106" i="33"/>
  <c r="M110" i="33"/>
  <c r="J60" i="34"/>
  <c r="I61" i="34"/>
  <c r="L62" i="34"/>
  <c r="K63" i="34"/>
  <c r="H64" i="34"/>
  <c r="M65" i="34"/>
  <c r="J68" i="34"/>
  <c r="I69" i="34"/>
  <c r="L70" i="34"/>
  <c r="K71" i="34"/>
  <c r="H72" i="34"/>
  <c r="M73" i="34"/>
  <c r="M74" i="34"/>
  <c r="J79" i="34"/>
  <c r="J80" i="34"/>
  <c r="I81" i="34"/>
  <c r="I82" i="34"/>
  <c r="H88" i="34"/>
  <c r="M89" i="34"/>
  <c r="M90" i="34"/>
  <c r="K95" i="34"/>
  <c r="L98" i="34"/>
  <c r="L109" i="34"/>
  <c r="M110" i="34"/>
  <c r="J61" i="35"/>
  <c r="J64" i="35"/>
  <c r="L70" i="35"/>
  <c r="K71" i="35"/>
  <c r="H73" i="35"/>
  <c r="J75" i="35"/>
  <c r="K81" i="35"/>
  <c r="H82" i="35"/>
  <c r="J83" i="35"/>
  <c r="I85" i="35"/>
  <c r="I91" i="35"/>
  <c r="K95" i="35"/>
  <c r="H96" i="35"/>
  <c r="J97" i="35"/>
  <c r="M103" i="35"/>
  <c r="L108" i="35"/>
  <c r="M17" i="36"/>
  <c r="M32" i="36"/>
  <c r="M62" i="36"/>
  <c r="K63" i="36"/>
  <c r="J66" i="36"/>
  <c r="L105" i="36"/>
  <c r="M109" i="34"/>
  <c r="H71" i="35"/>
  <c r="J74" i="35"/>
  <c r="M93" i="35"/>
  <c r="M25" i="36"/>
  <c r="M33" i="36"/>
  <c r="K70" i="36"/>
  <c r="K60" i="39"/>
  <c r="K60" i="38"/>
  <c r="I61" i="37"/>
  <c r="H61" i="37"/>
  <c r="M63" i="39"/>
  <c r="M63" i="37"/>
  <c r="M63" i="36"/>
  <c r="K64" i="38"/>
  <c r="K64" i="39"/>
  <c r="K64" i="36"/>
  <c r="K64" i="35"/>
  <c r="I65" i="37"/>
  <c r="I65" i="36"/>
  <c r="H65" i="36"/>
  <c r="H65" i="37"/>
  <c r="M67" i="37"/>
  <c r="M67" i="36"/>
  <c r="K68" i="39"/>
  <c r="K68" i="38"/>
  <c r="K68" i="36"/>
  <c r="K68" i="35"/>
  <c r="I69" i="37"/>
  <c r="I69" i="36"/>
  <c r="H69" i="36"/>
  <c r="H69" i="37"/>
  <c r="H69" i="35"/>
  <c r="M71" i="37"/>
  <c r="M71" i="36"/>
  <c r="K72" i="38"/>
  <c r="K72" i="39"/>
  <c r="K72" i="36"/>
  <c r="K72" i="35"/>
  <c r="I73" i="37"/>
  <c r="I73" i="36"/>
  <c r="H73" i="36"/>
  <c r="H73" i="37"/>
  <c r="M75" i="38"/>
  <c r="M75" i="37"/>
  <c r="M75" i="36"/>
  <c r="K76" i="38"/>
  <c r="K76" i="39"/>
  <c r="K76" i="36"/>
  <c r="H77" i="38"/>
  <c r="I77" i="37"/>
  <c r="H77" i="37"/>
  <c r="I77" i="36"/>
  <c r="H77" i="36"/>
  <c r="M79" i="38"/>
  <c r="M79" i="37"/>
  <c r="M79" i="36"/>
  <c r="K80" i="38"/>
  <c r="K80" i="36"/>
  <c r="K80" i="35"/>
  <c r="H81" i="39"/>
  <c r="H81" i="37"/>
  <c r="I81" i="37"/>
  <c r="H81" i="36"/>
  <c r="K84" i="38"/>
  <c r="K84" i="37"/>
  <c r="K84" i="36"/>
  <c r="K84" i="35"/>
  <c r="H85" i="39"/>
  <c r="H85" i="38"/>
  <c r="H85" i="37"/>
  <c r="I85" i="37"/>
  <c r="H85" i="36"/>
  <c r="I85" i="36"/>
  <c r="K88" i="39"/>
  <c r="K88" i="38"/>
  <c r="K88" i="37"/>
  <c r="K88" i="36"/>
  <c r="H89" i="39"/>
  <c r="H89" i="38"/>
  <c r="H89" i="36"/>
  <c r="H89" i="37"/>
  <c r="K92" i="39"/>
  <c r="K92" i="37"/>
  <c r="K92" i="36"/>
  <c r="K92" i="35"/>
  <c r="H93" i="39"/>
  <c r="H93" i="38"/>
  <c r="H93" i="37"/>
  <c r="H93" i="36"/>
  <c r="H93" i="34"/>
  <c r="I93" i="36"/>
  <c r="K96" i="37"/>
  <c r="K96" i="36"/>
  <c r="K96" i="34"/>
  <c r="H97" i="39"/>
  <c r="H97" i="37"/>
  <c r="K100" i="37"/>
  <c r="K100" i="36"/>
  <c r="K100" i="35"/>
  <c r="I101" i="39"/>
  <c r="H101" i="39"/>
  <c r="H101" i="37"/>
  <c r="H101" i="34"/>
  <c r="K104" i="39"/>
  <c r="K104" i="36"/>
  <c r="K104" i="37"/>
  <c r="K104" i="35"/>
  <c r="H105" i="39"/>
  <c r="H105" i="37"/>
  <c r="H105" i="34"/>
  <c r="K108" i="37"/>
  <c r="K108" i="36"/>
  <c r="K108" i="35"/>
  <c r="H109" i="39"/>
  <c r="H109" i="37"/>
  <c r="L58" i="33"/>
  <c r="L60" i="33"/>
  <c r="H61" i="33"/>
  <c r="L62" i="33"/>
  <c r="L64" i="33"/>
  <c r="H65" i="33"/>
  <c r="L66" i="33"/>
  <c r="H69" i="33"/>
  <c r="L70" i="33"/>
  <c r="L72" i="33"/>
  <c r="H73" i="33"/>
  <c r="L74" i="33"/>
  <c r="H77" i="33"/>
  <c r="L78" i="33"/>
  <c r="I84" i="33"/>
  <c r="I85" i="33"/>
  <c r="M89" i="33"/>
  <c r="J91" i="33"/>
  <c r="I92" i="33"/>
  <c r="M96" i="33"/>
  <c r="J99" i="33"/>
  <c r="I100" i="33"/>
  <c r="M104" i="33"/>
  <c r="J107" i="33"/>
  <c r="I108" i="33"/>
  <c r="H58" i="34"/>
  <c r="M59" i="34"/>
  <c r="J62" i="34"/>
  <c r="I63" i="34"/>
  <c r="K65" i="34"/>
  <c r="H66" i="34"/>
  <c r="M67" i="34"/>
  <c r="J70" i="34"/>
  <c r="I71" i="34"/>
  <c r="H76" i="34"/>
  <c r="M77" i="34"/>
  <c r="M78" i="34"/>
  <c r="J83" i="34"/>
  <c r="J84" i="34"/>
  <c r="I85" i="34"/>
  <c r="I86" i="34"/>
  <c r="I96" i="34"/>
  <c r="H98" i="34"/>
  <c r="I99" i="34"/>
  <c r="I101" i="34"/>
  <c r="J104" i="34"/>
  <c r="M107" i="34"/>
  <c r="H109" i="34"/>
  <c r="I59" i="35"/>
  <c r="I62" i="35"/>
  <c r="M65" i="35"/>
  <c r="M67" i="35"/>
  <c r="J73" i="35"/>
  <c r="L78" i="35"/>
  <c r="K79" i="35"/>
  <c r="H81" i="35"/>
  <c r="I84" i="35"/>
  <c r="J90" i="35"/>
  <c r="H95" i="35"/>
  <c r="M102" i="35"/>
  <c r="M107" i="35"/>
  <c r="M26" i="36"/>
  <c r="M49" i="36"/>
  <c r="M59" i="36"/>
  <c r="L60" i="36"/>
  <c r="J69" i="36"/>
  <c r="L62" i="37"/>
  <c r="M9" i="38"/>
  <c r="M9" i="36"/>
  <c r="M41" i="38"/>
  <c r="M41" i="36"/>
  <c r="L64" i="36"/>
  <c r="L64" i="37"/>
  <c r="L64" i="35"/>
  <c r="L68" i="36"/>
  <c r="L68" i="37"/>
  <c r="L72" i="38"/>
  <c r="L72" i="36"/>
  <c r="L72" i="37"/>
  <c r="L76" i="38"/>
  <c r="L76" i="37"/>
  <c r="L76" i="36"/>
  <c r="L80" i="37"/>
  <c r="L80" i="36"/>
  <c r="L80" i="35"/>
  <c r="J81" i="39"/>
  <c r="J81" i="36"/>
  <c r="J81" i="35"/>
  <c r="L84" i="39"/>
  <c r="L84" i="38"/>
  <c r="L84" i="37"/>
  <c r="L84" i="36"/>
  <c r="J85" i="39"/>
  <c r="J85" i="38"/>
  <c r="J85" i="36"/>
  <c r="L88" i="39"/>
  <c r="L88" i="38"/>
  <c r="L88" i="37"/>
  <c r="L88" i="36"/>
  <c r="J89" i="39"/>
  <c r="J89" i="38"/>
  <c r="J89" i="36"/>
  <c r="L92" i="39"/>
  <c r="L92" i="37"/>
  <c r="L92" i="36"/>
  <c r="L92" i="34"/>
  <c r="J93" i="39"/>
  <c r="J93" i="36"/>
  <c r="J93" i="35"/>
  <c r="L96" i="39"/>
  <c r="L96" i="37"/>
  <c r="L100" i="39"/>
  <c r="L100" i="37"/>
  <c r="L100" i="34"/>
  <c r="J101" i="39"/>
  <c r="J101" i="38"/>
  <c r="J101" i="36"/>
  <c r="L104" i="39"/>
  <c r="L104" i="37"/>
  <c r="L104" i="34"/>
  <c r="J105" i="39"/>
  <c r="J105" i="38"/>
  <c r="J105" i="36"/>
  <c r="L108" i="39"/>
  <c r="L108" i="37"/>
  <c r="L108" i="34"/>
  <c r="J109" i="39"/>
  <c r="J109" i="38"/>
  <c r="J109" i="36"/>
  <c r="M83" i="33"/>
  <c r="J84" i="33"/>
  <c r="J92" i="33"/>
  <c r="I93" i="33"/>
  <c r="L94" i="33"/>
  <c r="K95" i="33"/>
  <c r="H96" i="33"/>
  <c r="M97" i="33"/>
  <c r="J100" i="33"/>
  <c r="I101" i="33"/>
  <c r="L102" i="33"/>
  <c r="K103" i="33"/>
  <c r="H104" i="33"/>
  <c r="M105" i="33"/>
  <c r="J108" i="33"/>
  <c r="I109" i="33"/>
  <c r="L110" i="33"/>
  <c r="M60" i="34"/>
  <c r="J63" i="34"/>
  <c r="I64" i="34"/>
  <c r="M68" i="34"/>
  <c r="J71" i="34"/>
  <c r="I72" i="34"/>
  <c r="L74" i="34"/>
  <c r="K76" i="34"/>
  <c r="H77" i="34"/>
  <c r="M79" i="34"/>
  <c r="M80" i="34"/>
  <c r="J85" i="34"/>
  <c r="J86" i="34"/>
  <c r="I87" i="34"/>
  <c r="I88" i="34"/>
  <c r="L90" i="34"/>
  <c r="H92" i="34"/>
  <c r="I93" i="34"/>
  <c r="J96" i="34"/>
  <c r="I98" i="34"/>
  <c r="J99" i="34"/>
  <c r="K102" i="34"/>
  <c r="K104" i="34"/>
  <c r="K108" i="34"/>
  <c r="H110" i="34"/>
  <c r="J59" i="35"/>
  <c r="K65" i="35"/>
  <c r="I70" i="35"/>
  <c r="J72" i="35"/>
  <c r="M78" i="35"/>
  <c r="I81" i="35"/>
  <c r="H87" i="35"/>
  <c r="J89" i="35"/>
  <c r="M92" i="35"/>
  <c r="M101" i="35"/>
  <c r="L106" i="35"/>
  <c r="J107" i="35"/>
  <c r="M20" i="36"/>
  <c r="H60" i="36"/>
  <c r="K73" i="36"/>
  <c r="H58" i="39"/>
  <c r="I58" i="37"/>
  <c r="H58" i="37"/>
  <c r="H58" i="35"/>
  <c r="J58" i="32"/>
  <c r="K61" i="38"/>
  <c r="K61" i="36"/>
  <c r="K61" i="35"/>
  <c r="H62" i="39"/>
  <c r="I62" i="39"/>
  <c r="I62" i="37"/>
  <c r="H62" i="37"/>
  <c r="H62" i="36"/>
  <c r="H62" i="35"/>
  <c r="J62" i="32"/>
  <c r="H63" i="32"/>
  <c r="I66" i="39"/>
  <c r="H66" i="39"/>
  <c r="I66" i="37"/>
  <c r="H66" i="37"/>
  <c r="H66" i="36"/>
  <c r="J66" i="32"/>
  <c r="K69" i="38"/>
  <c r="K69" i="35"/>
  <c r="I70" i="39"/>
  <c r="H70" i="39"/>
  <c r="I70" i="37"/>
  <c r="H70" i="37"/>
  <c r="H70" i="35"/>
  <c r="J70" i="32"/>
  <c r="K73" i="38"/>
  <c r="K73" i="35"/>
  <c r="K73" i="34"/>
  <c r="I74" i="38"/>
  <c r="H74" i="39"/>
  <c r="H74" i="38"/>
  <c r="I74" i="37"/>
  <c r="H74" i="37"/>
  <c r="H74" i="36"/>
  <c r="H74" i="35"/>
  <c r="J74" i="32"/>
  <c r="H75" i="32"/>
  <c r="K77" i="34"/>
  <c r="K77" i="35"/>
  <c r="H78" i="39"/>
  <c r="I78" i="38"/>
  <c r="I78" i="37"/>
  <c r="H78" i="36"/>
  <c r="H78" i="37"/>
  <c r="H78" i="35"/>
  <c r="J78" i="32"/>
  <c r="H79" i="32"/>
  <c r="K81" i="39"/>
  <c r="K81" i="38"/>
  <c r="K81" i="36"/>
  <c r="K81" i="34"/>
  <c r="H82" i="38"/>
  <c r="I82" i="38"/>
  <c r="H82" i="36"/>
  <c r="J82" i="32"/>
  <c r="H83" i="32"/>
  <c r="K85" i="39"/>
  <c r="K85" i="38"/>
  <c r="K85" i="37"/>
  <c r="K85" i="36"/>
  <c r="K85" i="34"/>
  <c r="K85" i="35"/>
  <c r="I86" i="38"/>
  <c r="H86" i="37"/>
  <c r="H86" i="36"/>
  <c r="H86" i="35"/>
  <c r="J86" i="32"/>
  <c r="H87" i="32"/>
  <c r="K89" i="39"/>
  <c r="K89" i="38"/>
  <c r="K89" i="37"/>
  <c r="K89" i="36"/>
  <c r="K89" i="34"/>
  <c r="I90" i="38"/>
  <c r="H90" i="38"/>
  <c r="H90" i="37"/>
  <c r="H90" i="36"/>
  <c r="J90" i="32"/>
  <c r="H91" i="32"/>
  <c r="M92" i="34"/>
  <c r="M92" i="36"/>
  <c r="K93" i="39"/>
  <c r="K93" i="37"/>
  <c r="K93" i="35"/>
  <c r="K93" i="36"/>
  <c r="I94" i="38"/>
  <c r="H94" i="37"/>
  <c r="H94" i="35"/>
  <c r="H94" i="36"/>
  <c r="J94" i="32"/>
  <c r="H95" i="32"/>
  <c r="K97" i="37"/>
  <c r="K97" i="36"/>
  <c r="K97" i="34"/>
  <c r="H98" i="38"/>
  <c r="I98" i="38"/>
  <c r="H98" i="37"/>
  <c r="H98" i="36"/>
  <c r="J98" i="32"/>
  <c r="H99" i="32"/>
  <c r="K101" i="38"/>
  <c r="K101" i="37"/>
  <c r="K101" i="36"/>
  <c r="K101" i="34"/>
  <c r="K101" i="35"/>
  <c r="I102" i="38"/>
  <c r="H102" i="38"/>
  <c r="H102" i="37"/>
  <c r="H102" i="34"/>
  <c r="H102" i="35"/>
  <c r="J102" i="32"/>
  <c r="H103" i="32"/>
  <c r="K105" i="39"/>
  <c r="K105" i="36"/>
  <c r="K105" i="37"/>
  <c r="K105" i="34"/>
  <c r="K105" i="35"/>
  <c r="H106" i="38"/>
  <c r="I106" i="38"/>
  <c r="H106" i="37"/>
  <c r="H106" i="34"/>
  <c r="H106" i="35"/>
  <c r="J106" i="32"/>
  <c r="H107" i="32"/>
  <c r="K109" i="39"/>
  <c r="K109" i="37"/>
  <c r="K109" i="36"/>
  <c r="K109" i="35"/>
  <c r="K109" i="34"/>
  <c r="H110" i="38"/>
  <c r="I110" i="38"/>
  <c r="H110" i="37"/>
  <c r="H110" i="35"/>
  <c r="J110" i="32"/>
  <c r="K85" i="33"/>
  <c r="H86" i="33"/>
  <c r="I88" i="33"/>
  <c r="M90" i="33"/>
  <c r="J93" i="33"/>
  <c r="I94" i="33"/>
  <c r="K96" i="33"/>
  <c r="H97" i="33"/>
  <c r="M98" i="33"/>
  <c r="J101" i="33"/>
  <c r="I102" i="33"/>
  <c r="K104" i="33"/>
  <c r="H105" i="33"/>
  <c r="M106" i="33"/>
  <c r="J109" i="33"/>
  <c r="I110" i="33"/>
  <c r="L58" i="34"/>
  <c r="K59" i="34"/>
  <c r="H60" i="34"/>
  <c r="M61" i="34"/>
  <c r="J64" i="34"/>
  <c r="I65" i="34"/>
  <c r="L66" i="34"/>
  <c r="K67" i="34"/>
  <c r="H68" i="34"/>
  <c r="M69" i="34"/>
  <c r="J72" i="34"/>
  <c r="I73" i="34"/>
  <c r="I74" i="34"/>
  <c r="L76" i="34"/>
  <c r="H80" i="34"/>
  <c r="M81" i="34"/>
  <c r="M82" i="34"/>
  <c r="J87" i="34"/>
  <c r="J88" i="34"/>
  <c r="I89" i="34"/>
  <c r="I90" i="34"/>
  <c r="J98" i="34"/>
  <c r="L103" i="34"/>
  <c r="H108" i="34"/>
  <c r="I110" i="34"/>
  <c r="J58" i="35"/>
  <c r="H64" i="35"/>
  <c r="K76" i="35"/>
  <c r="H77" i="35"/>
  <c r="H79" i="35"/>
  <c r="I80" i="35"/>
  <c r="M85" i="35"/>
  <c r="J88" i="35"/>
  <c r="H93" i="35"/>
  <c r="J98" i="35"/>
  <c r="L100" i="35"/>
  <c r="M106" i="35"/>
  <c r="M21" i="36"/>
  <c r="H58" i="36"/>
  <c r="L74" i="36"/>
  <c r="L95" i="36"/>
  <c r="H97" i="36"/>
  <c r="J93" i="34"/>
  <c r="M95" i="34"/>
  <c r="I100" i="34"/>
  <c r="M105" i="34"/>
  <c r="J107" i="34"/>
  <c r="I108" i="34"/>
  <c r="I60" i="35"/>
  <c r="M63" i="35"/>
  <c r="M68" i="35"/>
  <c r="J70" i="35"/>
  <c r="I71" i="35"/>
  <c r="I76" i="35"/>
  <c r="M79" i="35"/>
  <c r="M86" i="35"/>
  <c r="M87" i="35"/>
  <c r="L88" i="35"/>
  <c r="J92" i="35"/>
  <c r="I94" i="35"/>
  <c r="I95" i="35"/>
  <c r="H97" i="35"/>
  <c r="M14" i="36"/>
  <c r="M40" i="36"/>
  <c r="M46" i="36"/>
  <c r="H59" i="36"/>
  <c r="I62" i="36"/>
  <c r="K66" i="36"/>
  <c r="K69" i="36"/>
  <c r="M73" i="36"/>
  <c r="I78" i="36"/>
  <c r="I84" i="36"/>
  <c r="I91" i="36"/>
  <c r="L104" i="36"/>
  <c r="I106" i="37"/>
  <c r="I94" i="34"/>
  <c r="J103" i="34"/>
  <c r="M106" i="34"/>
  <c r="M58" i="35"/>
  <c r="J60" i="35"/>
  <c r="I61" i="35"/>
  <c r="I66" i="35"/>
  <c r="M69" i="35"/>
  <c r="M74" i="35"/>
  <c r="J76" i="35"/>
  <c r="I77" i="35"/>
  <c r="I82" i="35"/>
  <c r="H83" i="35"/>
  <c r="M88" i="35"/>
  <c r="M89" i="35"/>
  <c r="L90" i="35"/>
  <c r="J94" i="35"/>
  <c r="I96" i="35"/>
  <c r="I97" i="35"/>
  <c r="H99" i="35"/>
  <c r="H101" i="35"/>
  <c r="H103" i="35"/>
  <c r="H105" i="35"/>
  <c r="H107" i="35"/>
  <c r="H109" i="35"/>
  <c r="M28" i="36"/>
  <c r="M34" i="36"/>
  <c r="I61" i="36"/>
  <c r="J62" i="36"/>
  <c r="J65" i="36"/>
  <c r="M72" i="36"/>
  <c r="J78" i="36"/>
  <c r="H96" i="36"/>
  <c r="J97" i="36"/>
  <c r="M17" i="37"/>
  <c r="K75" i="38"/>
  <c r="J97" i="34"/>
  <c r="M99" i="34"/>
  <c r="I104" i="34"/>
  <c r="I109" i="34"/>
  <c r="M59" i="35"/>
  <c r="M64" i="35"/>
  <c r="J66" i="35"/>
  <c r="I67" i="35"/>
  <c r="I72" i="35"/>
  <c r="M75" i="35"/>
  <c r="M80" i="35"/>
  <c r="J82" i="35"/>
  <c r="I83" i="35"/>
  <c r="H85" i="35"/>
  <c r="M90" i="35"/>
  <c r="M91" i="35"/>
  <c r="L92" i="35"/>
  <c r="J96" i="35"/>
  <c r="I98" i="35"/>
  <c r="I99" i="35"/>
  <c r="I101" i="35"/>
  <c r="I103" i="35"/>
  <c r="I105" i="35"/>
  <c r="I107" i="35"/>
  <c r="I109" i="35"/>
  <c r="M16" i="36"/>
  <c r="M22" i="36"/>
  <c r="M48" i="36"/>
  <c r="M54" i="36"/>
  <c r="K58" i="36"/>
  <c r="J59" i="36"/>
  <c r="K62" i="36"/>
  <c r="K65" i="36"/>
  <c r="M69" i="36"/>
  <c r="I74" i="36"/>
  <c r="K78" i="36"/>
  <c r="I83" i="36"/>
  <c r="M88" i="36"/>
  <c r="I96" i="36"/>
  <c r="M18" i="37"/>
  <c r="M83" i="37"/>
  <c r="I97" i="37"/>
  <c r="I104" i="35"/>
  <c r="I106" i="35"/>
  <c r="I108" i="35"/>
  <c r="I110" i="35"/>
  <c r="M10" i="36"/>
  <c r="M36" i="36"/>
  <c r="M42" i="36"/>
  <c r="L58" i="36"/>
  <c r="K59" i="36"/>
  <c r="M68" i="36"/>
  <c r="H70" i="36"/>
  <c r="J74" i="36"/>
  <c r="J77" i="36"/>
  <c r="M87" i="36"/>
  <c r="J90" i="36"/>
  <c r="H95" i="36"/>
  <c r="I73" i="38"/>
  <c r="I92" i="34"/>
  <c r="J101" i="34"/>
  <c r="M103" i="34"/>
  <c r="I105" i="34"/>
  <c r="M108" i="34"/>
  <c r="M60" i="35"/>
  <c r="J62" i="35"/>
  <c r="I63" i="35"/>
  <c r="I68" i="35"/>
  <c r="M71" i="35"/>
  <c r="M76" i="35"/>
  <c r="J78" i="35"/>
  <c r="I79" i="35"/>
  <c r="J84" i="35"/>
  <c r="I86" i="35"/>
  <c r="I87" i="35"/>
  <c r="H89" i="35"/>
  <c r="M94" i="35"/>
  <c r="M95" i="35"/>
  <c r="L96" i="35"/>
  <c r="J100" i="35"/>
  <c r="J102" i="35"/>
  <c r="J104" i="35"/>
  <c r="J106" i="35"/>
  <c r="J108" i="35"/>
  <c r="J110" i="35"/>
  <c r="M24" i="36"/>
  <c r="M30" i="36"/>
  <c r="M56" i="36"/>
  <c r="L59" i="36"/>
  <c r="M60" i="36"/>
  <c r="M65" i="36"/>
  <c r="I70" i="36"/>
  <c r="K74" i="36"/>
  <c r="K77" i="36"/>
  <c r="M80" i="36"/>
  <c r="I89" i="36"/>
  <c r="K90" i="36"/>
  <c r="M49" i="37"/>
  <c r="K81" i="37"/>
  <c r="M86" i="37"/>
  <c r="J95" i="34"/>
  <c r="M97" i="34"/>
  <c r="I102" i="34"/>
  <c r="J105" i="34"/>
  <c r="I106" i="34"/>
  <c r="I58" i="35"/>
  <c r="M61" i="35"/>
  <c r="M66" i="35"/>
  <c r="J68" i="35"/>
  <c r="I69" i="35"/>
  <c r="I74" i="35"/>
  <c r="M77" i="35"/>
  <c r="M82" i="35"/>
  <c r="J86" i="35"/>
  <c r="I88" i="35"/>
  <c r="I89" i="35"/>
  <c r="H91" i="35"/>
  <c r="M96" i="35"/>
  <c r="M97" i="35"/>
  <c r="L98" i="35"/>
  <c r="M12" i="36"/>
  <c r="M18" i="36"/>
  <c r="M44" i="36"/>
  <c r="M50" i="36"/>
  <c r="M61" i="36"/>
  <c r="M64" i="36"/>
  <c r="J70" i="36"/>
  <c r="J73" i="36"/>
  <c r="J82" i="36"/>
  <c r="H99" i="36"/>
  <c r="M50" i="37"/>
  <c r="J92" i="37"/>
  <c r="M81" i="36"/>
  <c r="J84" i="36"/>
  <c r="M89" i="36"/>
  <c r="J92" i="36"/>
  <c r="I95" i="36"/>
  <c r="I98" i="36"/>
  <c r="L103" i="36"/>
  <c r="M19" i="37"/>
  <c r="M25" i="37"/>
  <c r="M38" i="37"/>
  <c r="M51" i="37"/>
  <c r="M57" i="37"/>
  <c r="J77" i="37"/>
  <c r="K80" i="37"/>
  <c r="L81" i="37"/>
  <c r="I101" i="37"/>
  <c r="I110" i="37"/>
  <c r="J60" i="36"/>
  <c r="I86" i="36"/>
  <c r="J95" i="36"/>
  <c r="L102" i="36"/>
  <c r="L110" i="36"/>
  <c r="M13" i="37"/>
  <c r="M26" i="37"/>
  <c r="M32" i="37"/>
  <c r="M45" i="37"/>
  <c r="J75" i="37"/>
  <c r="K76" i="37"/>
  <c r="J101" i="37"/>
  <c r="H58" i="38"/>
  <c r="J59" i="38"/>
  <c r="J63" i="36"/>
  <c r="J67" i="36"/>
  <c r="J71" i="36"/>
  <c r="J75" i="36"/>
  <c r="J79" i="36"/>
  <c r="M83" i="36"/>
  <c r="J86" i="36"/>
  <c r="M91" i="36"/>
  <c r="J94" i="36"/>
  <c r="L101" i="36"/>
  <c r="L109" i="36"/>
  <c r="M33" i="37"/>
  <c r="M97" i="37"/>
  <c r="M106" i="37"/>
  <c r="I109" i="37"/>
  <c r="I77" i="39"/>
  <c r="I80" i="36"/>
  <c r="I88" i="36"/>
  <c r="K94" i="36"/>
  <c r="L100" i="36"/>
  <c r="L108" i="36"/>
  <c r="M34" i="37"/>
  <c r="J58" i="37"/>
  <c r="J59" i="37"/>
  <c r="J62" i="37"/>
  <c r="J63" i="37"/>
  <c r="J66" i="37"/>
  <c r="J67" i="37"/>
  <c r="J70" i="37"/>
  <c r="J71" i="37"/>
  <c r="J74" i="37"/>
  <c r="J71" i="38"/>
  <c r="J61" i="36"/>
  <c r="J64" i="36"/>
  <c r="J68" i="36"/>
  <c r="J72" i="36"/>
  <c r="J76" i="36"/>
  <c r="J80" i="36"/>
  <c r="M85" i="36"/>
  <c r="J88" i="36"/>
  <c r="M93" i="36"/>
  <c r="L94" i="36"/>
  <c r="M98" i="36"/>
  <c r="M99" i="36"/>
  <c r="M100" i="36"/>
  <c r="L107" i="36"/>
  <c r="M9" i="37"/>
  <c r="M22" i="37"/>
  <c r="M35" i="37"/>
  <c r="M41" i="37"/>
  <c r="M54" i="37"/>
  <c r="J61" i="37"/>
  <c r="J65" i="37"/>
  <c r="J69" i="37"/>
  <c r="J73" i="37"/>
  <c r="K74" i="37"/>
  <c r="M84" i="37"/>
  <c r="I86" i="37"/>
  <c r="J88" i="37"/>
  <c r="M101" i="37"/>
  <c r="M105" i="37"/>
  <c r="M110" i="37"/>
  <c r="I82" i="36"/>
  <c r="I90" i="36"/>
  <c r="L106" i="36"/>
  <c r="M10" i="37"/>
  <c r="M16" i="37"/>
  <c r="M29" i="37"/>
  <c r="M42" i="37"/>
  <c r="K61" i="37"/>
  <c r="K65" i="37"/>
  <c r="K69" i="37"/>
  <c r="K73" i="37"/>
  <c r="J93" i="37"/>
  <c r="M48" i="38"/>
  <c r="H78" i="38"/>
  <c r="M82" i="37"/>
  <c r="J100" i="37"/>
  <c r="I108" i="37"/>
  <c r="M12" i="38"/>
  <c r="M64" i="38"/>
  <c r="H66" i="38"/>
  <c r="L69" i="38"/>
  <c r="I97" i="38"/>
  <c r="M68" i="39"/>
  <c r="M94" i="36"/>
  <c r="I97" i="36"/>
  <c r="M101" i="36"/>
  <c r="M102" i="36"/>
  <c r="M103" i="36"/>
  <c r="M104" i="36"/>
  <c r="M105" i="36"/>
  <c r="M106" i="36"/>
  <c r="M107" i="36"/>
  <c r="M108" i="36"/>
  <c r="M109" i="36"/>
  <c r="M110" i="36"/>
  <c r="M12" i="37"/>
  <c r="M28" i="37"/>
  <c r="M44" i="37"/>
  <c r="K58" i="37"/>
  <c r="K62" i="37"/>
  <c r="K66" i="37"/>
  <c r="K70" i="37"/>
  <c r="K75" i="37"/>
  <c r="J76" i="37"/>
  <c r="I89" i="37"/>
  <c r="M93" i="37"/>
  <c r="I107" i="37"/>
  <c r="M20" i="38"/>
  <c r="L63" i="38"/>
  <c r="J67" i="38"/>
  <c r="H81" i="38"/>
  <c r="K93" i="38"/>
  <c r="K102" i="38"/>
  <c r="K106" i="38"/>
  <c r="K110" i="38"/>
  <c r="M59" i="39"/>
  <c r="M95" i="36"/>
  <c r="L96" i="36"/>
  <c r="I99" i="36"/>
  <c r="M24" i="37"/>
  <c r="M40" i="37"/>
  <c r="K59" i="37"/>
  <c r="K63" i="37"/>
  <c r="K67" i="37"/>
  <c r="K71" i="37"/>
  <c r="K77" i="37"/>
  <c r="J78" i="37"/>
  <c r="H80" i="37"/>
  <c r="H82" i="37"/>
  <c r="I83" i="37"/>
  <c r="I84" i="37"/>
  <c r="J86" i="37"/>
  <c r="I94" i="37"/>
  <c r="J96" i="37"/>
  <c r="I105" i="37"/>
  <c r="M109" i="37"/>
  <c r="M28" i="38"/>
  <c r="I60" i="38"/>
  <c r="J65" i="38"/>
  <c r="K71" i="38"/>
  <c r="H75" i="38"/>
  <c r="L78" i="38"/>
  <c r="M96" i="36"/>
  <c r="I100" i="36"/>
  <c r="H101" i="36"/>
  <c r="H102" i="36"/>
  <c r="H103" i="36"/>
  <c r="H104" i="36"/>
  <c r="H105" i="36"/>
  <c r="H106" i="36"/>
  <c r="H107" i="36"/>
  <c r="H108" i="36"/>
  <c r="H109" i="36"/>
  <c r="H110" i="36"/>
  <c r="M14" i="37"/>
  <c r="M30" i="37"/>
  <c r="M46" i="37"/>
  <c r="J60" i="37"/>
  <c r="J64" i="37"/>
  <c r="J68" i="37"/>
  <c r="J72" i="37"/>
  <c r="K78" i="37"/>
  <c r="J79" i="37"/>
  <c r="I82" i="37"/>
  <c r="K86" i="37"/>
  <c r="M90" i="37"/>
  <c r="I102" i="37"/>
  <c r="J104" i="37"/>
  <c r="M108" i="37"/>
  <c r="M36" i="38"/>
  <c r="H69" i="38"/>
  <c r="K96" i="38"/>
  <c r="I94" i="36"/>
  <c r="M97" i="36"/>
  <c r="L98" i="36"/>
  <c r="I101" i="36"/>
  <c r="I102" i="36"/>
  <c r="I103" i="36"/>
  <c r="I104" i="36"/>
  <c r="I105" i="36"/>
  <c r="I106" i="36"/>
  <c r="I107" i="36"/>
  <c r="I108" i="36"/>
  <c r="I109" i="36"/>
  <c r="I110" i="36"/>
  <c r="M20" i="37"/>
  <c r="M36" i="37"/>
  <c r="K60" i="37"/>
  <c r="K64" i="37"/>
  <c r="K68" i="37"/>
  <c r="K72" i="37"/>
  <c r="K79" i="37"/>
  <c r="M89" i="37"/>
  <c r="I93" i="37"/>
  <c r="M98" i="37"/>
  <c r="M107" i="37"/>
  <c r="M61" i="38"/>
  <c r="J80" i="38"/>
  <c r="M41" i="39"/>
  <c r="M49" i="39"/>
  <c r="M57" i="39"/>
  <c r="I59" i="39"/>
  <c r="J83" i="37"/>
  <c r="M85" i="37"/>
  <c r="I87" i="37"/>
  <c r="M91" i="37"/>
  <c r="J94" i="37"/>
  <c r="I95" i="37"/>
  <c r="M99" i="37"/>
  <c r="J102" i="37"/>
  <c r="I103" i="37"/>
  <c r="M24" i="38"/>
  <c r="M40" i="38"/>
  <c r="L62" i="38"/>
  <c r="H65" i="38"/>
  <c r="I68" i="38"/>
  <c r="L86" i="38"/>
  <c r="H91" i="38"/>
  <c r="M16" i="39"/>
  <c r="M32" i="39"/>
  <c r="K71" i="39"/>
  <c r="I74" i="39"/>
  <c r="J81" i="37"/>
  <c r="J87" i="37"/>
  <c r="I88" i="37"/>
  <c r="M92" i="37"/>
  <c r="J95" i="37"/>
  <c r="I96" i="37"/>
  <c r="M100" i="37"/>
  <c r="J103" i="37"/>
  <c r="I104" i="37"/>
  <c r="M14" i="38"/>
  <c r="M30" i="38"/>
  <c r="M47" i="38"/>
  <c r="I65" i="38"/>
  <c r="L70" i="38"/>
  <c r="M71" i="38"/>
  <c r="H73" i="38"/>
  <c r="J77" i="38"/>
  <c r="M86" i="38"/>
  <c r="J104" i="38"/>
  <c r="J108" i="38"/>
  <c r="M9" i="39"/>
  <c r="M17" i="39"/>
  <c r="M25" i="39"/>
  <c r="M33" i="39"/>
  <c r="M48" i="39"/>
  <c r="M67" i="39"/>
  <c r="J84" i="37"/>
  <c r="J89" i="37"/>
  <c r="I90" i="37"/>
  <c r="M94" i="37"/>
  <c r="J97" i="37"/>
  <c r="I98" i="37"/>
  <c r="M102" i="37"/>
  <c r="J105" i="37"/>
  <c r="J106" i="37"/>
  <c r="J107" i="37"/>
  <c r="J108" i="37"/>
  <c r="J109" i="37"/>
  <c r="J110" i="37"/>
  <c r="M10" i="38"/>
  <c r="M26" i="38"/>
  <c r="M42" i="38"/>
  <c r="M49" i="38"/>
  <c r="M60" i="38"/>
  <c r="I64" i="38"/>
  <c r="M69" i="38"/>
  <c r="K83" i="38"/>
  <c r="J90" i="38"/>
  <c r="J97" i="38"/>
  <c r="J59" i="39"/>
  <c r="M66" i="39"/>
  <c r="I68" i="39"/>
  <c r="L70" i="39"/>
  <c r="J73" i="39"/>
  <c r="M87" i="37"/>
  <c r="J90" i="37"/>
  <c r="I91" i="37"/>
  <c r="M95" i="37"/>
  <c r="J98" i="37"/>
  <c r="I99" i="37"/>
  <c r="M103" i="37"/>
  <c r="M16" i="38"/>
  <c r="M32" i="38"/>
  <c r="M50" i="38"/>
  <c r="M56" i="38"/>
  <c r="H62" i="38"/>
  <c r="M68" i="38"/>
  <c r="L83" i="38"/>
  <c r="H86" i="38"/>
  <c r="J87" i="38"/>
  <c r="M12" i="39"/>
  <c r="M28" i="39"/>
  <c r="J85" i="37"/>
  <c r="M88" i="37"/>
  <c r="J91" i="37"/>
  <c r="I92" i="37"/>
  <c r="M96" i="37"/>
  <c r="J99" i="37"/>
  <c r="I100" i="37"/>
  <c r="M104" i="37"/>
  <c r="M22" i="38"/>
  <c r="M38" i="38"/>
  <c r="M44" i="38"/>
  <c r="M57" i="38"/>
  <c r="H61" i="38"/>
  <c r="H70" i="38"/>
  <c r="J72" i="38"/>
  <c r="H94" i="38"/>
  <c r="J106" i="38"/>
  <c r="J110" i="38"/>
  <c r="M44" i="39"/>
  <c r="H61" i="39"/>
  <c r="M65" i="39"/>
  <c r="M53" i="38"/>
  <c r="I58" i="38"/>
  <c r="H59" i="38"/>
  <c r="M62" i="38"/>
  <c r="I66" i="38"/>
  <c r="H67" i="38"/>
  <c r="M70" i="38"/>
  <c r="I75" i="38"/>
  <c r="L80" i="38"/>
  <c r="M82" i="38"/>
  <c r="I91" i="38"/>
  <c r="K97" i="38"/>
  <c r="L102" i="38"/>
  <c r="L106" i="38"/>
  <c r="L110" i="38"/>
  <c r="I58" i="39"/>
  <c r="H79" i="39"/>
  <c r="J80" i="39"/>
  <c r="L81" i="39"/>
  <c r="L85" i="39"/>
  <c r="L89" i="39"/>
  <c r="L93" i="39"/>
  <c r="L97" i="39"/>
  <c r="L101" i="39"/>
  <c r="L105" i="39"/>
  <c r="L109" i="39"/>
  <c r="M43" i="38"/>
  <c r="I59" i="38"/>
  <c r="M63" i="38"/>
  <c r="L64" i="38"/>
  <c r="I67" i="38"/>
  <c r="J74" i="38"/>
  <c r="H84" i="38"/>
  <c r="I87" i="38"/>
  <c r="J93" i="38"/>
  <c r="J96" i="38"/>
  <c r="M100" i="38"/>
  <c r="M102" i="38"/>
  <c r="K105" i="38"/>
  <c r="K109" i="38"/>
  <c r="M27" i="39"/>
  <c r="H63" i="39"/>
  <c r="M71" i="39"/>
  <c r="I73" i="39"/>
  <c r="M75" i="39"/>
  <c r="H77" i="39"/>
  <c r="M55" i="38"/>
  <c r="L58" i="38"/>
  <c r="I61" i="38"/>
  <c r="M65" i="38"/>
  <c r="L66" i="38"/>
  <c r="I69" i="38"/>
  <c r="I81" i="38"/>
  <c r="H83" i="38"/>
  <c r="K87" i="38"/>
  <c r="L93" i="38"/>
  <c r="L96" i="38"/>
  <c r="H99" i="38"/>
  <c r="K104" i="38"/>
  <c r="K108" i="38"/>
  <c r="I61" i="39"/>
  <c r="K69" i="39"/>
  <c r="M70" i="39"/>
  <c r="K73" i="39"/>
  <c r="I76" i="39"/>
  <c r="M45" i="38"/>
  <c r="M58" i="38"/>
  <c r="I62" i="38"/>
  <c r="H63" i="38"/>
  <c r="M66" i="38"/>
  <c r="I70" i="38"/>
  <c r="M74" i="38"/>
  <c r="K77" i="38"/>
  <c r="I79" i="38"/>
  <c r="J81" i="38"/>
  <c r="L92" i="38"/>
  <c r="I99" i="38"/>
  <c r="L104" i="38"/>
  <c r="L108" i="38"/>
  <c r="I60" i="39"/>
  <c r="J72" i="39"/>
  <c r="H75" i="39"/>
  <c r="M51" i="38"/>
  <c r="M59" i="38"/>
  <c r="L60" i="38"/>
  <c r="I63" i="38"/>
  <c r="M67" i="38"/>
  <c r="L68" i="38"/>
  <c r="I71" i="38"/>
  <c r="M76" i="38"/>
  <c r="L77" i="38"/>
  <c r="J82" i="38"/>
  <c r="L89" i="38"/>
  <c r="M92" i="38"/>
  <c r="J99" i="38"/>
  <c r="K103" i="38"/>
  <c r="K107" i="38"/>
  <c r="M11" i="39"/>
  <c r="M43" i="39"/>
  <c r="H59" i="39"/>
  <c r="L68" i="39"/>
  <c r="M69" i="39"/>
  <c r="M73" i="39"/>
  <c r="I75" i="39"/>
  <c r="M80" i="38"/>
  <c r="I85" i="38"/>
  <c r="M96" i="38"/>
  <c r="J98" i="38"/>
  <c r="H101" i="38"/>
  <c r="M104" i="38"/>
  <c r="M106" i="38"/>
  <c r="M108" i="38"/>
  <c r="M110" i="38"/>
  <c r="M23" i="39"/>
  <c r="M39" i="39"/>
  <c r="M55" i="39"/>
  <c r="L58" i="39"/>
  <c r="K59" i="39"/>
  <c r="J61" i="39"/>
  <c r="I63" i="39"/>
  <c r="H65" i="39"/>
  <c r="M72" i="39"/>
  <c r="L74" i="39"/>
  <c r="K75" i="39"/>
  <c r="J77" i="39"/>
  <c r="J78" i="39"/>
  <c r="I79" i="39"/>
  <c r="K80" i="39"/>
  <c r="M81" i="39"/>
  <c r="I83" i="39"/>
  <c r="K84" i="39"/>
  <c r="M85" i="39"/>
  <c r="I87" i="39"/>
  <c r="M89" i="39"/>
  <c r="I91" i="39"/>
  <c r="M93" i="39"/>
  <c r="I95" i="39"/>
  <c r="K96" i="39"/>
  <c r="M97" i="39"/>
  <c r="I99" i="39"/>
  <c r="K100" i="39"/>
  <c r="M101" i="39"/>
  <c r="I103" i="39"/>
  <c r="M105" i="39"/>
  <c r="I107" i="39"/>
  <c r="K108" i="39"/>
  <c r="M109" i="39"/>
  <c r="M90" i="38"/>
  <c r="K94" i="38"/>
  <c r="I95" i="38"/>
  <c r="K98" i="38"/>
  <c r="I101" i="38"/>
  <c r="M24" i="39"/>
  <c r="M40" i="39"/>
  <c r="M56" i="39"/>
  <c r="M58" i="39"/>
  <c r="L60" i="39"/>
  <c r="K61" i="39"/>
  <c r="J63" i="39"/>
  <c r="J64" i="39"/>
  <c r="I65" i="39"/>
  <c r="H67" i="39"/>
  <c r="M74" i="39"/>
  <c r="L76" i="39"/>
  <c r="K77" i="39"/>
  <c r="J79" i="39"/>
  <c r="L80" i="39"/>
  <c r="H82" i="39"/>
  <c r="H86" i="39"/>
  <c r="J87" i="39"/>
  <c r="H90" i="39"/>
  <c r="H94" i="39"/>
  <c r="H98" i="39"/>
  <c r="H102" i="39"/>
  <c r="J103" i="39"/>
  <c r="H106" i="39"/>
  <c r="H110" i="39"/>
  <c r="M84" i="38"/>
  <c r="I89" i="38"/>
  <c r="L98" i="38"/>
  <c r="J100" i="38"/>
  <c r="H103" i="38"/>
  <c r="H105" i="38"/>
  <c r="H107" i="38"/>
  <c r="H109" i="38"/>
  <c r="M19" i="39"/>
  <c r="M35" i="39"/>
  <c r="M51" i="39"/>
  <c r="M60" i="39"/>
  <c r="L62" i="39"/>
  <c r="K63" i="39"/>
  <c r="J65" i="39"/>
  <c r="I67" i="39"/>
  <c r="H69" i="39"/>
  <c r="M76" i="39"/>
  <c r="L78" i="39"/>
  <c r="K79" i="39"/>
  <c r="M80" i="39"/>
  <c r="I82" i="39"/>
  <c r="M84" i="39"/>
  <c r="I86" i="39"/>
  <c r="K87" i="39"/>
  <c r="M88" i="39"/>
  <c r="I90" i="39"/>
  <c r="M92" i="39"/>
  <c r="I94" i="39"/>
  <c r="K95" i="39"/>
  <c r="M96" i="39"/>
  <c r="I98" i="39"/>
  <c r="K99" i="39"/>
  <c r="M100" i="39"/>
  <c r="I102" i="39"/>
  <c r="K103" i="39"/>
  <c r="M104" i="39"/>
  <c r="I106" i="39"/>
  <c r="M108" i="39"/>
  <c r="I110" i="39"/>
  <c r="M78" i="38"/>
  <c r="I83" i="38"/>
  <c r="M94" i="38"/>
  <c r="M98" i="38"/>
  <c r="K100" i="38"/>
  <c r="I103" i="38"/>
  <c r="I105" i="38"/>
  <c r="I107" i="38"/>
  <c r="I109" i="38"/>
  <c r="M20" i="39"/>
  <c r="M36" i="39"/>
  <c r="M52" i="39"/>
  <c r="M62" i="39"/>
  <c r="L64" i="39"/>
  <c r="K65" i="39"/>
  <c r="J67" i="39"/>
  <c r="I69" i="39"/>
  <c r="H71" i="39"/>
  <c r="M78" i="39"/>
  <c r="L79" i="39"/>
  <c r="L83" i="39"/>
  <c r="L87" i="39"/>
  <c r="L91" i="39"/>
  <c r="L95" i="39"/>
  <c r="L99" i="39"/>
  <c r="L103" i="39"/>
  <c r="L107" i="39"/>
  <c r="M72" i="38"/>
  <c r="I77" i="38"/>
  <c r="M88" i="38"/>
  <c r="K92" i="38"/>
  <c r="I93" i="38"/>
  <c r="H97" i="38"/>
  <c r="L100" i="38"/>
  <c r="J102" i="38"/>
  <c r="M15" i="39"/>
  <c r="M31" i="39"/>
  <c r="M47" i="39"/>
  <c r="M64" i="39"/>
  <c r="L66" i="39"/>
  <c r="K67" i="39"/>
  <c r="J69" i="39"/>
  <c r="I71" i="39"/>
  <c r="H73" i="39"/>
  <c r="M79" i="39"/>
  <c r="I81" i="39"/>
  <c r="K82" i="39"/>
  <c r="M83" i="39"/>
  <c r="I85" i="39"/>
  <c r="K86" i="39"/>
  <c r="M87" i="39"/>
  <c r="I89" i="39"/>
  <c r="M91" i="39"/>
  <c r="I93" i="39"/>
  <c r="M95" i="39"/>
  <c r="I97" i="39"/>
  <c r="K98" i="39"/>
  <c r="M99" i="39"/>
  <c r="M103" i="39"/>
  <c r="I105" i="39"/>
  <c r="M107" i="39"/>
  <c r="I109" i="39"/>
  <c r="K110" i="39"/>
  <c r="G99" i="7"/>
  <c r="E99" i="8" s="1"/>
  <c r="AD99" i="3"/>
  <c r="AB99" i="3"/>
  <c r="AC99" i="3"/>
  <c r="AE99" i="3" s="1"/>
  <c r="T109" i="3"/>
  <c r="D109" i="7" s="1"/>
  <c r="D111" i="3"/>
  <c r="D113" i="7"/>
  <c r="W126" i="3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M26" i="8" s="1"/>
  <c r="J27" i="7"/>
  <c r="M27" i="8" s="1"/>
  <c r="J28" i="7"/>
  <c r="M28" i="8" s="1"/>
  <c r="J29" i="7"/>
  <c r="M29" i="8" s="1"/>
  <c r="J30" i="7"/>
  <c r="M30" i="8" s="1"/>
  <c r="J31" i="7"/>
  <c r="M31" i="8" s="1"/>
  <c r="J32" i="7"/>
  <c r="M32" i="8" s="1"/>
  <c r="J33" i="7"/>
  <c r="M33" i="8" s="1"/>
  <c r="J34" i="7"/>
  <c r="M34" i="8" s="1"/>
  <c r="J35" i="7"/>
  <c r="M35" i="8" s="1"/>
  <c r="J36" i="7"/>
  <c r="M36" i="8" s="1"/>
  <c r="J37" i="7"/>
  <c r="M37" i="8" s="1"/>
  <c r="J38" i="7"/>
  <c r="M38" i="8" s="1"/>
  <c r="J39" i="7"/>
  <c r="M39" i="8" s="1"/>
  <c r="J40" i="7"/>
  <c r="M40" i="8" s="1"/>
  <c r="D113" i="3"/>
  <c r="E10" i="7"/>
  <c r="C10" i="8" s="1"/>
  <c r="E11" i="7"/>
  <c r="C11" i="8" s="1"/>
  <c r="E12" i="7"/>
  <c r="C12" i="8" s="1"/>
  <c r="E13" i="7"/>
  <c r="C13" i="8" s="1"/>
  <c r="E14" i="7"/>
  <c r="C14" i="8" s="1"/>
  <c r="E15" i="7"/>
  <c r="C15" i="8" s="1"/>
  <c r="E16" i="7"/>
  <c r="C16" i="8" s="1"/>
  <c r="E17" i="7"/>
  <c r="C17" i="8" s="1"/>
  <c r="E18" i="7"/>
  <c r="C18" i="8" s="1"/>
  <c r="E19" i="7"/>
  <c r="C19" i="8" s="1"/>
  <c r="E20" i="7"/>
  <c r="C20" i="8" s="1"/>
  <c r="E21" i="7"/>
  <c r="C21" i="8" s="1"/>
  <c r="E22" i="7"/>
  <c r="C22" i="8" s="1"/>
  <c r="L109" i="3"/>
  <c r="C10" i="7"/>
  <c r="B10" i="8" s="1"/>
  <c r="F10" i="8" s="1"/>
  <c r="K10" i="8" s="1"/>
  <c r="C11" i="7"/>
  <c r="B11" i="8" s="1"/>
  <c r="F11" i="8" s="1"/>
  <c r="K11" i="8" s="1"/>
  <c r="C12" i="7"/>
  <c r="B12" i="8" s="1"/>
  <c r="F12" i="8" s="1"/>
  <c r="K12" i="8" s="1"/>
  <c r="C13" i="7"/>
  <c r="C14" i="7"/>
  <c r="B14" i="8" s="1"/>
  <c r="F14" i="8" s="1"/>
  <c r="K14" i="8" s="1"/>
  <c r="C15" i="7"/>
  <c r="B15" i="8" s="1"/>
  <c r="F15" i="8" s="1"/>
  <c r="K15" i="8" s="1"/>
  <c r="C16" i="7"/>
  <c r="B16" i="8" s="1"/>
  <c r="F16" i="8" s="1"/>
  <c r="K16" i="8" s="1"/>
  <c r="C17" i="7"/>
  <c r="B17" i="8" s="1"/>
  <c r="F17" i="8" s="1"/>
  <c r="K17" i="8" s="1"/>
  <c r="C18" i="7"/>
  <c r="C19" i="7"/>
  <c r="B19" i="8" s="1"/>
  <c r="F19" i="8" s="1"/>
  <c r="K19" i="8" s="1"/>
  <c r="C20" i="7"/>
  <c r="B20" i="8" s="1"/>
  <c r="F20" i="8" s="1"/>
  <c r="K20" i="8" s="1"/>
  <c r="C21" i="7"/>
  <c r="C22" i="7"/>
  <c r="B22" i="8" s="1"/>
  <c r="F22" i="8" s="1"/>
  <c r="K22" i="8" s="1"/>
  <c r="B23" i="8"/>
  <c r="F23" i="8" s="1"/>
  <c r="K23" i="8" s="1"/>
  <c r="P23" i="7"/>
  <c r="G103" i="7"/>
  <c r="E103" i="8" s="1"/>
  <c r="F103" i="7"/>
  <c r="D103" i="8" s="1"/>
  <c r="I103" i="8" s="1"/>
  <c r="E103" i="7"/>
  <c r="C103" i="8" s="1"/>
  <c r="H103" i="8" s="1"/>
  <c r="AD103" i="3"/>
  <c r="AE103" i="3" s="1"/>
  <c r="AB103" i="3"/>
  <c r="D109" i="3"/>
  <c r="T111" i="3"/>
  <c r="V127" i="3"/>
  <c r="F107" i="7"/>
  <c r="D107" i="8" s="1"/>
  <c r="I107" i="8" s="1"/>
  <c r="E107" i="7"/>
  <c r="C107" i="8" s="1"/>
  <c r="H107" i="8" s="1"/>
  <c r="G107" i="7"/>
  <c r="E107" i="8" s="1"/>
  <c r="AD107" i="3"/>
  <c r="AB107" i="3"/>
  <c r="L111" i="3"/>
  <c r="J112" i="7"/>
  <c r="M112" i="8" s="1"/>
  <c r="V123" i="3"/>
  <c r="G68" i="7"/>
  <c r="E68" i="8" s="1"/>
  <c r="F68" i="7"/>
  <c r="D68" i="8" s="1"/>
  <c r="I68" i="8" s="1"/>
  <c r="E70" i="7"/>
  <c r="C70" i="8" s="1"/>
  <c r="H70" i="8" s="1"/>
  <c r="G70" i="7"/>
  <c r="E70" i="8" s="1"/>
  <c r="F70" i="7"/>
  <c r="D70" i="8" s="1"/>
  <c r="I70" i="8" s="1"/>
  <c r="AC70" i="3"/>
  <c r="AE70" i="3" s="1"/>
  <c r="G72" i="7"/>
  <c r="E72" i="8" s="1"/>
  <c r="F72" i="7"/>
  <c r="D72" i="8" s="1"/>
  <c r="I72" i="8" s="1"/>
  <c r="G74" i="7"/>
  <c r="E74" i="8" s="1"/>
  <c r="F74" i="7"/>
  <c r="D74" i="8" s="1"/>
  <c r="I74" i="8" s="1"/>
  <c r="E74" i="7"/>
  <c r="C74" i="8" s="1"/>
  <c r="H74" i="8" s="1"/>
  <c r="AC74" i="3"/>
  <c r="AE74" i="3" s="1"/>
  <c r="G76" i="7"/>
  <c r="E76" i="8" s="1"/>
  <c r="F76" i="7"/>
  <c r="D76" i="8" s="1"/>
  <c r="I76" i="8" s="1"/>
  <c r="E78" i="7"/>
  <c r="C78" i="8" s="1"/>
  <c r="H78" i="8" s="1"/>
  <c r="F78" i="7"/>
  <c r="D78" i="8" s="1"/>
  <c r="I78" i="8" s="1"/>
  <c r="AC78" i="3"/>
  <c r="AE78" i="3" s="1"/>
  <c r="G80" i="7"/>
  <c r="E80" i="8" s="1"/>
  <c r="G82" i="7"/>
  <c r="E82" i="8" s="1"/>
  <c r="F82" i="7"/>
  <c r="D82" i="8" s="1"/>
  <c r="I82" i="8" s="1"/>
  <c r="AC82" i="3"/>
  <c r="AE82" i="3" s="1"/>
  <c r="F84" i="7"/>
  <c r="D84" i="8" s="1"/>
  <c r="I84" i="8" s="1"/>
  <c r="G86" i="7"/>
  <c r="E86" i="8" s="1"/>
  <c r="F86" i="7"/>
  <c r="D86" i="8" s="1"/>
  <c r="I86" i="8" s="1"/>
  <c r="AC86" i="3"/>
  <c r="AE86" i="3" s="1"/>
  <c r="F88" i="7"/>
  <c r="D88" i="8" s="1"/>
  <c r="I88" i="8" s="1"/>
  <c r="G90" i="7"/>
  <c r="E90" i="8" s="1"/>
  <c r="F90" i="7"/>
  <c r="D90" i="8" s="1"/>
  <c r="I90" i="8" s="1"/>
  <c r="E90" i="7"/>
  <c r="C90" i="8" s="1"/>
  <c r="H90" i="8" s="1"/>
  <c r="AC90" i="3"/>
  <c r="AE90" i="3" s="1"/>
  <c r="G92" i="7"/>
  <c r="E92" i="8" s="1"/>
  <c r="F92" i="7"/>
  <c r="D92" i="8" s="1"/>
  <c r="I92" i="8" s="1"/>
  <c r="E94" i="7"/>
  <c r="C94" i="8" s="1"/>
  <c r="H94" i="8" s="1"/>
  <c r="G94" i="7"/>
  <c r="E94" i="8" s="1"/>
  <c r="F94" i="7"/>
  <c r="D94" i="8" s="1"/>
  <c r="I94" i="8" s="1"/>
  <c r="AC94" i="3"/>
  <c r="AE94" i="3" s="1"/>
  <c r="G96" i="7"/>
  <c r="E96" i="8" s="1"/>
  <c r="F96" i="7"/>
  <c r="D96" i="8" s="1"/>
  <c r="I96" i="8" s="1"/>
  <c r="P19" i="7"/>
  <c r="G98" i="7"/>
  <c r="E98" i="8" s="1"/>
  <c r="F98" i="7"/>
  <c r="D98" i="8" s="1"/>
  <c r="I98" i="8" s="1"/>
  <c r="E98" i="7"/>
  <c r="C98" i="8" s="1"/>
  <c r="H98" i="8" s="1"/>
  <c r="AC98" i="3"/>
  <c r="G100" i="7"/>
  <c r="E100" i="8" s="1"/>
  <c r="F100" i="7"/>
  <c r="D100" i="8" s="1"/>
  <c r="I100" i="8" s="1"/>
  <c r="E102" i="7"/>
  <c r="C102" i="8" s="1"/>
  <c r="H102" i="8" s="1"/>
  <c r="G102" i="7"/>
  <c r="E102" i="8" s="1"/>
  <c r="F102" i="7"/>
  <c r="D102" i="8" s="1"/>
  <c r="I102" i="8" s="1"/>
  <c r="AC102" i="3"/>
  <c r="G104" i="7"/>
  <c r="E104" i="8" s="1"/>
  <c r="F104" i="7"/>
  <c r="D104" i="8" s="1"/>
  <c r="I104" i="8" s="1"/>
  <c r="G106" i="7"/>
  <c r="E106" i="8" s="1"/>
  <c r="F106" i="7"/>
  <c r="D106" i="8" s="1"/>
  <c r="I106" i="8" s="1"/>
  <c r="E106" i="7"/>
  <c r="C106" i="8" s="1"/>
  <c r="H106" i="8" s="1"/>
  <c r="AC106" i="3"/>
  <c r="V124" i="3"/>
  <c r="AD98" i="3"/>
  <c r="AD100" i="3"/>
  <c r="AD102" i="3"/>
  <c r="AD104" i="3"/>
  <c r="AD106" i="3"/>
  <c r="D108" i="3"/>
  <c r="L108" i="3"/>
  <c r="T108" i="3"/>
  <c r="D108" i="7" s="1"/>
  <c r="D110" i="3"/>
  <c r="L110" i="3"/>
  <c r="T110" i="3"/>
  <c r="D110" i="7" s="1"/>
  <c r="H121" i="7"/>
  <c r="J111" i="7"/>
  <c r="M111" i="8" s="1"/>
  <c r="W124" i="3"/>
  <c r="H123" i="7"/>
  <c r="J113" i="7"/>
  <c r="M113" i="8" s="1"/>
  <c r="F26" i="7"/>
  <c r="D26" i="8" s="1"/>
  <c r="I26" i="8" s="1"/>
  <c r="E26" i="7"/>
  <c r="C26" i="8" s="1"/>
  <c r="H26" i="8" s="1"/>
  <c r="F27" i="7"/>
  <c r="D27" i="8" s="1"/>
  <c r="I27" i="8" s="1"/>
  <c r="E27" i="7"/>
  <c r="C27" i="8" s="1"/>
  <c r="H27" i="8" s="1"/>
  <c r="E28" i="7"/>
  <c r="C28" i="8" s="1"/>
  <c r="H28" i="8" s="1"/>
  <c r="F28" i="7"/>
  <c r="D28" i="8" s="1"/>
  <c r="I28" i="8" s="1"/>
  <c r="F29" i="7"/>
  <c r="D29" i="8" s="1"/>
  <c r="I29" i="8" s="1"/>
  <c r="E29" i="7"/>
  <c r="C29" i="8" s="1"/>
  <c r="H29" i="8" s="1"/>
  <c r="F30" i="7"/>
  <c r="D30" i="8" s="1"/>
  <c r="I30" i="8" s="1"/>
  <c r="E30" i="7"/>
  <c r="C30" i="8" s="1"/>
  <c r="H30" i="8" s="1"/>
  <c r="F31" i="7"/>
  <c r="D31" i="8" s="1"/>
  <c r="I31" i="8" s="1"/>
  <c r="E31" i="7"/>
  <c r="C31" i="8" s="1"/>
  <c r="H31" i="8" s="1"/>
  <c r="E32" i="7"/>
  <c r="C32" i="8" s="1"/>
  <c r="H32" i="8" s="1"/>
  <c r="F32" i="7"/>
  <c r="D32" i="8" s="1"/>
  <c r="I32" i="8" s="1"/>
  <c r="F33" i="7"/>
  <c r="D33" i="8" s="1"/>
  <c r="I33" i="8" s="1"/>
  <c r="E33" i="7"/>
  <c r="C33" i="8" s="1"/>
  <c r="H33" i="8" s="1"/>
  <c r="F34" i="7"/>
  <c r="D34" i="8" s="1"/>
  <c r="I34" i="8" s="1"/>
  <c r="E34" i="7"/>
  <c r="C34" i="8" s="1"/>
  <c r="H34" i="8" s="1"/>
  <c r="F35" i="7"/>
  <c r="D35" i="8" s="1"/>
  <c r="I35" i="8" s="1"/>
  <c r="E35" i="7"/>
  <c r="C35" i="8" s="1"/>
  <c r="H35" i="8" s="1"/>
  <c r="E36" i="7"/>
  <c r="C36" i="8" s="1"/>
  <c r="H36" i="8" s="1"/>
  <c r="F36" i="7"/>
  <c r="D36" i="8" s="1"/>
  <c r="I36" i="8" s="1"/>
  <c r="F37" i="7"/>
  <c r="D37" i="8" s="1"/>
  <c r="I37" i="8" s="1"/>
  <c r="E37" i="7"/>
  <c r="C37" i="8" s="1"/>
  <c r="H37" i="8" s="1"/>
  <c r="F38" i="7"/>
  <c r="D38" i="8" s="1"/>
  <c r="I38" i="8" s="1"/>
  <c r="E38" i="7"/>
  <c r="C38" i="8" s="1"/>
  <c r="H38" i="8" s="1"/>
  <c r="F39" i="7"/>
  <c r="D39" i="8" s="1"/>
  <c r="I39" i="8" s="1"/>
  <c r="E39" i="7"/>
  <c r="C39" i="8" s="1"/>
  <c r="H39" i="8" s="1"/>
  <c r="E40" i="7"/>
  <c r="C40" i="8" s="1"/>
  <c r="H40" i="8" s="1"/>
  <c r="F40" i="7"/>
  <c r="D40" i="8" s="1"/>
  <c r="I40" i="8" s="1"/>
  <c r="F41" i="7"/>
  <c r="D41" i="8" s="1"/>
  <c r="I41" i="8" s="1"/>
  <c r="E41" i="7"/>
  <c r="C41" i="8" s="1"/>
  <c r="H41" i="8" s="1"/>
  <c r="F42" i="7"/>
  <c r="D42" i="8" s="1"/>
  <c r="I42" i="8" s="1"/>
  <c r="E42" i="7"/>
  <c r="C42" i="8" s="1"/>
  <c r="H42" i="8" s="1"/>
  <c r="F43" i="7"/>
  <c r="D43" i="8" s="1"/>
  <c r="I43" i="8" s="1"/>
  <c r="E43" i="7"/>
  <c r="C43" i="8" s="1"/>
  <c r="H43" i="8" s="1"/>
  <c r="F44" i="7"/>
  <c r="D44" i="8" s="1"/>
  <c r="I44" i="8" s="1"/>
  <c r="E44" i="7"/>
  <c r="C44" i="8" s="1"/>
  <c r="H44" i="8" s="1"/>
  <c r="F45" i="7"/>
  <c r="D45" i="8" s="1"/>
  <c r="I45" i="8" s="1"/>
  <c r="E45" i="7"/>
  <c r="C45" i="8" s="1"/>
  <c r="H45" i="8" s="1"/>
  <c r="F46" i="7"/>
  <c r="D46" i="8" s="1"/>
  <c r="I46" i="8" s="1"/>
  <c r="E46" i="7"/>
  <c r="C46" i="8" s="1"/>
  <c r="H46" i="8" s="1"/>
  <c r="F47" i="7"/>
  <c r="D47" i="8" s="1"/>
  <c r="I47" i="8" s="1"/>
  <c r="E47" i="7"/>
  <c r="C47" i="8" s="1"/>
  <c r="H47" i="8" s="1"/>
  <c r="F48" i="7"/>
  <c r="D48" i="8" s="1"/>
  <c r="I48" i="8" s="1"/>
  <c r="E48" i="7"/>
  <c r="C48" i="8" s="1"/>
  <c r="H48" i="8" s="1"/>
  <c r="F49" i="7"/>
  <c r="D49" i="8" s="1"/>
  <c r="I49" i="8" s="1"/>
  <c r="E49" i="7"/>
  <c r="C49" i="8" s="1"/>
  <c r="H49" i="8" s="1"/>
  <c r="F50" i="7"/>
  <c r="D50" i="8" s="1"/>
  <c r="I50" i="8" s="1"/>
  <c r="E50" i="7"/>
  <c r="C50" i="8" s="1"/>
  <c r="H50" i="8" s="1"/>
  <c r="F51" i="7"/>
  <c r="D51" i="8" s="1"/>
  <c r="I51" i="8" s="1"/>
  <c r="E51" i="7"/>
  <c r="C51" i="8" s="1"/>
  <c r="H51" i="8" s="1"/>
  <c r="F52" i="7"/>
  <c r="D52" i="8" s="1"/>
  <c r="I52" i="8" s="1"/>
  <c r="E52" i="7"/>
  <c r="C52" i="8" s="1"/>
  <c r="H52" i="8" s="1"/>
  <c r="F53" i="7"/>
  <c r="D53" i="8" s="1"/>
  <c r="I53" i="8" s="1"/>
  <c r="E53" i="7"/>
  <c r="C53" i="8" s="1"/>
  <c r="H53" i="8" s="1"/>
  <c r="F54" i="7"/>
  <c r="D54" i="8" s="1"/>
  <c r="I54" i="8" s="1"/>
  <c r="E54" i="7"/>
  <c r="C54" i="8" s="1"/>
  <c r="H54" i="8" s="1"/>
  <c r="F55" i="7"/>
  <c r="D55" i="8" s="1"/>
  <c r="I55" i="8" s="1"/>
  <c r="E55" i="7"/>
  <c r="C55" i="8" s="1"/>
  <c r="H55" i="8" s="1"/>
  <c r="F56" i="7"/>
  <c r="D56" i="8" s="1"/>
  <c r="I56" i="8" s="1"/>
  <c r="E56" i="7"/>
  <c r="C56" i="8" s="1"/>
  <c r="H56" i="8" s="1"/>
  <c r="F57" i="7"/>
  <c r="D57" i="8" s="1"/>
  <c r="I57" i="8" s="1"/>
  <c r="E57" i="7"/>
  <c r="C57" i="8" s="1"/>
  <c r="H57" i="8" s="1"/>
  <c r="F58" i="7"/>
  <c r="D58" i="8" s="1"/>
  <c r="I58" i="8" s="1"/>
  <c r="E58" i="7"/>
  <c r="C58" i="8" s="1"/>
  <c r="H58" i="8" s="1"/>
  <c r="F59" i="7"/>
  <c r="D59" i="8" s="1"/>
  <c r="I59" i="8" s="1"/>
  <c r="E59" i="7"/>
  <c r="C59" i="8" s="1"/>
  <c r="H59" i="8" s="1"/>
  <c r="F60" i="7"/>
  <c r="D60" i="8" s="1"/>
  <c r="I60" i="8" s="1"/>
  <c r="E60" i="7"/>
  <c r="C60" i="8" s="1"/>
  <c r="H60" i="8" s="1"/>
  <c r="F61" i="7"/>
  <c r="D61" i="8" s="1"/>
  <c r="I61" i="8" s="1"/>
  <c r="E61" i="7"/>
  <c r="C61" i="8" s="1"/>
  <c r="H61" i="8" s="1"/>
  <c r="F62" i="7"/>
  <c r="D62" i="8" s="1"/>
  <c r="I62" i="8" s="1"/>
  <c r="E62" i="7"/>
  <c r="C62" i="8" s="1"/>
  <c r="H62" i="8" s="1"/>
  <c r="F67" i="7"/>
  <c r="D67" i="8" s="1"/>
  <c r="I67" i="8" s="1"/>
  <c r="G67" i="7"/>
  <c r="AC67" i="3"/>
  <c r="AE67" i="3" s="1"/>
  <c r="AC69" i="3"/>
  <c r="G71" i="7"/>
  <c r="E71" i="8" s="1"/>
  <c r="F71" i="7"/>
  <c r="D71" i="8" s="1"/>
  <c r="I71" i="8" s="1"/>
  <c r="E71" i="7"/>
  <c r="C71" i="8" s="1"/>
  <c r="H71" i="8" s="1"/>
  <c r="AC71" i="3"/>
  <c r="AE71" i="3" s="1"/>
  <c r="F73" i="7"/>
  <c r="D73" i="8" s="1"/>
  <c r="I73" i="8" s="1"/>
  <c r="AC73" i="3"/>
  <c r="AE73" i="3" s="1"/>
  <c r="F75" i="7"/>
  <c r="D75" i="8" s="1"/>
  <c r="I75" i="8" s="1"/>
  <c r="E75" i="7"/>
  <c r="C75" i="8" s="1"/>
  <c r="H75" i="8" s="1"/>
  <c r="G75" i="7"/>
  <c r="E75" i="8" s="1"/>
  <c r="AC75" i="3"/>
  <c r="AE75" i="3" s="1"/>
  <c r="F77" i="7"/>
  <c r="D77" i="8" s="1"/>
  <c r="I77" i="8" s="1"/>
  <c r="AC77" i="3"/>
  <c r="AE77" i="3" s="1"/>
  <c r="G79" i="7"/>
  <c r="E79" i="8" s="1"/>
  <c r="F79" i="7"/>
  <c r="D79" i="8" s="1"/>
  <c r="I79" i="8" s="1"/>
  <c r="E79" i="7"/>
  <c r="C79" i="8" s="1"/>
  <c r="H79" i="8" s="1"/>
  <c r="AC79" i="3"/>
  <c r="AE79" i="3" s="1"/>
  <c r="F83" i="7"/>
  <c r="D83" i="8" s="1"/>
  <c r="I83" i="8" s="1"/>
  <c r="E83" i="7"/>
  <c r="C83" i="8" s="1"/>
  <c r="H83" i="8" s="1"/>
  <c r="G83" i="7"/>
  <c r="E83" i="8" s="1"/>
  <c r="AC83" i="3"/>
  <c r="AE83" i="3" s="1"/>
  <c r="G87" i="7"/>
  <c r="E87" i="8" s="1"/>
  <c r="F87" i="7"/>
  <c r="D87" i="8" s="1"/>
  <c r="I87" i="8" s="1"/>
  <c r="E87" i="7"/>
  <c r="C87" i="8" s="1"/>
  <c r="H87" i="8" s="1"/>
  <c r="AC87" i="3"/>
  <c r="AE87" i="3" s="1"/>
  <c r="F91" i="7"/>
  <c r="D91" i="8" s="1"/>
  <c r="I91" i="8" s="1"/>
  <c r="E91" i="7"/>
  <c r="C91" i="8" s="1"/>
  <c r="H91" i="8" s="1"/>
  <c r="G91" i="7"/>
  <c r="E91" i="8" s="1"/>
  <c r="AC91" i="3"/>
  <c r="AE91" i="3" s="1"/>
  <c r="AC93" i="3"/>
  <c r="AE93" i="3" s="1"/>
  <c r="G95" i="7"/>
  <c r="E95" i="8" s="1"/>
  <c r="E95" i="7"/>
  <c r="C95" i="8" s="1"/>
  <c r="H95" i="8" s="1"/>
  <c r="AC95" i="3"/>
  <c r="AE95" i="3" s="1"/>
  <c r="C103" i="7"/>
  <c r="C107" i="7"/>
  <c r="W122" i="3"/>
  <c r="D108" i="4"/>
  <c r="L108" i="4"/>
  <c r="T108" i="4"/>
  <c r="D109" i="4"/>
  <c r="L109" i="4"/>
  <c r="T109" i="4"/>
  <c r="D110" i="4"/>
  <c r="L110" i="4"/>
  <c r="T110" i="4"/>
  <c r="D111" i="4"/>
  <c r="L111" i="4"/>
  <c r="T111" i="4"/>
  <c r="D112" i="4"/>
  <c r="L112" i="4"/>
  <c r="T112" i="4"/>
  <c r="D113" i="4"/>
  <c r="L113" i="4"/>
  <c r="T113" i="4"/>
  <c r="P10" i="7"/>
  <c r="P14" i="7"/>
  <c r="P22" i="7"/>
  <c r="P12" i="7"/>
  <c r="L37" i="8"/>
  <c r="J37" i="8" s="1"/>
  <c r="P17" i="7"/>
  <c r="J38" i="8"/>
  <c r="L38" i="8"/>
  <c r="P16" i="7"/>
  <c r="P20" i="7"/>
  <c r="E86" i="7"/>
  <c r="C86" i="8" s="1"/>
  <c r="H86" i="8" s="1"/>
  <c r="G88" i="7"/>
  <c r="E88" i="8" s="1"/>
  <c r="F99" i="7"/>
  <c r="D99" i="8" s="1"/>
  <c r="I99" i="8" s="1"/>
  <c r="P25" i="7"/>
  <c r="L29" i="8"/>
  <c r="J29" i="8"/>
  <c r="J57" i="8"/>
  <c r="L57" i="8"/>
  <c r="E67" i="7"/>
  <c r="C67" i="8" s="1"/>
  <c r="H67" i="8" s="1"/>
  <c r="G78" i="7"/>
  <c r="E78" i="8" s="1"/>
  <c r="F80" i="7"/>
  <c r="D80" i="8" s="1"/>
  <c r="I80" i="8" s="1"/>
  <c r="E82" i="7"/>
  <c r="C82" i="8" s="1"/>
  <c r="H82" i="8" s="1"/>
  <c r="G84" i="7"/>
  <c r="E84" i="8" s="1"/>
  <c r="F93" i="7"/>
  <c r="D93" i="8" s="1"/>
  <c r="I93" i="8" s="1"/>
  <c r="F95" i="7"/>
  <c r="D95" i="8" s="1"/>
  <c r="I95" i="8" s="1"/>
  <c r="V33" i="9"/>
  <c r="U33" i="9"/>
  <c r="G97" i="7" s="1"/>
  <c r="E97" i="8" s="1"/>
  <c r="E99" i="7"/>
  <c r="C99" i="8" s="1"/>
  <c r="H99" i="8" s="1"/>
  <c r="P24" i="7"/>
  <c r="L26" i="8"/>
  <c r="J26" i="8" s="1"/>
  <c r="L33" i="8"/>
  <c r="J33" i="8" s="1"/>
  <c r="L41" i="8"/>
  <c r="J41" i="8" s="1"/>
  <c r="W5" i="9"/>
  <c r="V9" i="9"/>
  <c r="E73" i="7" s="1"/>
  <c r="C73" i="8" s="1"/>
  <c r="H73" i="8" s="1"/>
  <c r="U9" i="9"/>
  <c r="G73" i="7" s="1"/>
  <c r="E73" i="8" s="1"/>
  <c r="W37" i="9"/>
  <c r="F101" i="7" s="1"/>
  <c r="D101" i="8" s="1"/>
  <c r="I101" i="8" s="1"/>
  <c r="W41" i="9"/>
  <c r="F105" i="7" s="1"/>
  <c r="D105" i="8" s="1"/>
  <c r="I105" i="8" s="1"/>
  <c r="V41" i="9"/>
  <c r="U41" i="9"/>
  <c r="G105" i="7" s="1"/>
  <c r="E105" i="8" s="1"/>
  <c r="J54" i="8"/>
  <c r="V5" i="9"/>
  <c r="E69" i="7" s="1"/>
  <c r="C69" i="8" s="1"/>
  <c r="H69" i="8" s="1"/>
  <c r="U5" i="9"/>
  <c r="G69" i="7" s="1"/>
  <c r="E69" i="8" s="1"/>
  <c r="W33" i="9"/>
  <c r="V37" i="9"/>
  <c r="U37" i="9"/>
  <c r="G101" i="7" s="1"/>
  <c r="E101" i="8" s="1"/>
  <c r="J45" i="9"/>
  <c r="K44" i="9"/>
  <c r="V44" i="9" s="1"/>
  <c r="E108" i="7" s="1"/>
  <c r="C108" i="8" s="1"/>
  <c r="H108" i="8" s="1"/>
  <c r="V29" i="9"/>
  <c r="E93" i="7" s="1"/>
  <c r="C93" i="8" s="1"/>
  <c r="H93" i="8" s="1"/>
  <c r="U29" i="9"/>
  <c r="G93" i="7" s="1"/>
  <c r="E93" i="8" s="1"/>
  <c r="W25" i="9"/>
  <c r="V25" i="9"/>
  <c r="E89" i="7" s="1"/>
  <c r="C89" i="8" s="1"/>
  <c r="H89" i="8" s="1"/>
  <c r="U25" i="9"/>
  <c r="G89" i="7" s="1"/>
  <c r="E89" i="8" s="1"/>
  <c r="L45" i="8"/>
  <c r="J45" i="8"/>
  <c r="W21" i="9"/>
  <c r="V21" i="9"/>
  <c r="E85" i="7" s="1"/>
  <c r="C85" i="8" s="1"/>
  <c r="H85" i="8" s="1"/>
  <c r="U21" i="9"/>
  <c r="G85" i="7" s="1"/>
  <c r="E85" i="8" s="1"/>
  <c r="H120" i="7"/>
  <c r="J27" i="8"/>
  <c r="J31" i="8"/>
  <c r="J35" i="8"/>
  <c r="W17" i="9"/>
  <c r="V17" i="9"/>
  <c r="E81" i="7" s="1"/>
  <c r="C81" i="8" s="1"/>
  <c r="H81" i="8" s="1"/>
  <c r="U17" i="9"/>
  <c r="G81" i="7" s="1"/>
  <c r="E81" i="8" s="1"/>
  <c r="L49" i="8"/>
  <c r="J49" i="8" s="1"/>
  <c r="V13" i="9"/>
  <c r="E77" i="7" s="1"/>
  <c r="C77" i="8" s="1"/>
  <c r="H77" i="8" s="1"/>
  <c r="U13" i="9"/>
  <c r="G77" i="7" s="1"/>
  <c r="E77" i="8" s="1"/>
  <c r="P46" i="13"/>
  <c r="J53" i="8"/>
  <c r="P31" i="13"/>
  <c r="V4" i="9"/>
  <c r="E68" i="7" s="1"/>
  <c r="C68" i="8" s="1"/>
  <c r="H68" i="8" s="1"/>
  <c r="V8" i="9"/>
  <c r="E72" i="7" s="1"/>
  <c r="C72" i="8" s="1"/>
  <c r="H72" i="8" s="1"/>
  <c r="V12" i="9"/>
  <c r="E76" i="7" s="1"/>
  <c r="C76" i="8" s="1"/>
  <c r="H76" i="8" s="1"/>
  <c r="V16" i="9"/>
  <c r="E80" i="7" s="1"/>
  <c r="C80" i="8" s="1"/>
  <c r="H80" i="8" s="1"/>
  <c r="V20" i="9"/>
  <c r="E84" i="7" s="1"/>
  <c r="C84" i="8" s="1"/>
  <c r="H84" i="8" s="1"/>
  <c r="V24" i="9"/>
  <c r="E88" i="7" s="1"/>
  <c r="C88" i="8" s="1"/>
  <c r="H88" i="8" s="1"/>
  <c r="V28" i="9"/>
  <c r="E92" i="7" s="1"/>
  <c r="C92" i="8" s="1"/>
  <c r="H92" i="8" s="1"/>
  <c r="V32" i="9"/>
  <c r="E96" i="7" s="1"/>
  <c r="C96" i="8" s="1"/>
  <c r="H96" i="8" s="1"/>
  <c r="V36" i="9"/>
  <c r="E100" i="7" s="1"/>
  <c r="C100" i="8" s="1"/>
  <c r="H100" i="8" s="1"/>
  <c r="V40" i="9"/>
  <c r="E104" i="7" s="1"/>
  <c r="C104" i="8" s="1"/>
  <c r="H104" i="8" s="1"/>
  <c r="P63" i="13"/>
  <c r="P50" i="13"/>
  <c r="P73" i="13"/>
  <c r="P35" i="13"/>
  <c r="P30" i="13"/>
  <c r="P38" i="13"/>
  <c r="K12" i="12"/>
  <c r="K16" i="12"/>
  <c r="K20" i="12"/>
  <c r="K24" i="12"/>
  <c r="I29" i="22"/>
  <c r="H29" i="22"/>
  <c r="P29" i="22" s="1"/>
  <c r="H29" i="19"/>
  <c r="M31" i="22"/>
  <c r="M31" i="20"/>
  <c r="M31" i="19"/>
  <c r="M31" i="18"/>
  <c r="K31" i="12"/>
  <c r="H36" i="22"/>
  <c r="P36" i="22" s="1"/>
  <c r="I36" i="20"/>
  <c r="H36" i="20"/>
  <c r="H36" i="19"/>
  <c r="M43" i="20"/>
  <c r="M43" i="19"/>
  <c r="M43" i="18"/>
  <c r="K43" i="12"/>
  <c r="I46" i="20"/>
  <c r="H46" i="20"/>
  <c r="I46" i="19"/>
  <c r="I46" i="18"/>
  <c r="H46" i="18"/>
  <c r="M51" i="22"/>
  <c r="M51" i="18"/>
  <c r="K51" i="12"/>
  <c r="I54" i="19"/>
  <c r="I54" i="18"/>
  <c r="H54" i="18"/>
  <c r="I54" i="13"/>
  <c r="M58" i="19"/>
  <c r="M58" i="17"/>
  <c r="M58" i="18"/>
  <c r="M58" i="14"/>
  <c r="L59" i="20"/>
  <c r="L59" i="18"/>
  <c r="L59" i="17"/>
  <c r="K61" i="19"/>
  <c r="K61" i="18"/>
  <c r="K61" i="17"/>
  <c r="K61" i="13"/>
  <c r="K62" i="17"/>
  <c r="I62" i="12"/>
  <c r="I65" i="22"/>
  <c r="H65" i="22"/>
  <c r="P65" i="22" s="1"/>
  <c r="I65" i="20"/>
  <c r="H65" i="20"/>
  <c r="I65" i="18"/>
  <c r="I65" i="17"/>
  <c r="H65" i="17"/>
  <c r="G65" i="12"/>
  <c r="I65" i="14"/>
  <c r="I66" i="20"/>
  <c r="H66" i="18"/>
  <c r="I66" i="19"/>
  <c r="H66" i="17"/>
  <c r="I66" i="14"/>
  <c r="M73" i="20"/>
  <c r="M73" i="19"/>
  <c r="M73" i="14"/>
  <c r="K73" i="12"/>
  <c r="M74" i="19"/>
  <c r="M74" i="17"/>
  <c r="M74" i="18"/>
  <c r="M74" i="14"/>
  <c r="L75" i="22"/>
  <c r="L75" i="20"/>
  <c r="L75" i="18"/>
  <c r="L75" i="17"/>
  <c r="K77" i="18"/>
  <c r="K77" i="17"/>
  <c r="K77" i="13"/>
  <c r="K78" i="17"/>
  <c r="I78" i="12"/>
  <c r="J80" i="19"/>
  <c r="J80" i="14"/>
  <c r="F81" i="21"/>
  <c r="I81" i="20"/>
  <c r="H81" i="20"/>
  <c r="I81" i="19"/>
  <c r="I81" i="18"/>
  <c r="H81" i="17"/>
  <c r="I81" i="14"/>
  <c r="F81" i="15"/>
  <c r="G81" i="12"/>
  <c r="I82" i="20"/>
  <c r="H82" i="18"/>
  <c r="I82" i="19"/>
  <c r="H82" i="17"/>
  <c r="I82" i="14"/>
  <c r="K82" i="12"/>
  <c r="J83" i="12"/>
  <c r="M89" i="20"/>
  <c r="M89" i="19"/>
  <c r="M89" i="14"/>
  <c r="K89" i="12"/>
  <c r="M90" i="19"/>
  <c r="M90" i="18"/>
  <c r="M90" i="17"/>
  <c r="M90" i="14"/>
  <c r="M90" i="13"/>
  <c r="L91" i="20"/>
  <c r="L91" i="18"/>
  <c r="L91" i="17"/>
  <c r="L91" i="13"/>
  <c r="K93" i="18"/>
  <c r="K93" i="17"/>
  <c r="K93" i="13"/>
  <c r="K94" i="22"/>
  <c r="K94" i="17"/>
  <c r="K94" i="13"/>
  <c r="I94" i="12"/>
  <c r="F97" i="21"/>
  <c r="I97" i="20"/>
  <c r="H97" i="19"/>
  <c r="H97" i="20"/>
  <c r="I97" i="19"/>
  <c r="I97" i="18"/>
  <c r="I97" i="17"/>
  <c r="H97" i="17"/>
  <c r="I97" i="14"/>
  <c r="F97" i="15"/>
  <c r="G97" i="12"/>
  <c r="H97" i="13"/>
  <c r="P97" i="13" s="1"/>
  <c r="I98" i="20"/>
  <c r="H98" i="20"/>
  <c r="I98" i="19"/>
  <c r="H98" i="18"/>
  <c r="H98" i="17"/>
  <c r="I98" i="14"/>
  <c r="I98" i="13"/>
  <c r="M105" i="20"/>
  <c r="M105" i="19"/>
  <c r="M105" i="18"/>
  <c r="M105" i="14"/>
  <c r="K105" i="12"/>
  <c r="M106" i="20"/>
  <c r="M106" i="19"/>
  <c r="M106" i="17"/>
  <c r="M106" i="14"/>
  <c r="M106" i="13"/>
  <c r="L107" i="22"/>
  <c r="L107" i="20"/>
  <c r="L107" i="17"/>
  <c r="L107" i="14"/>
  <c r="L107" i="13"/>
  <c r="K109" i="22"/>
  <c r="K109" i="18"/>
  <c r="K109" i="17"/>
  <c r="K109" i="14"/>
  <c r="K109" i="13"/>
  <c r="K110" i="22"/>
  <c r="K110" i="17"/>
  <c r="K110" i="14"/>
  <c r="K110" i="13"/>
  <c r="I110" i="12"/>
  <c r="B120" i="12"/>
  <c r="H42" i="13"/>
  <c r="P42" i="13" s="1"/>
  <c r="I44" i="13"/>
  <c r="I52" i="13"/>
  <c r="H56" i="13"/>
  <c r="P56" i="13" s="1"/>
  <c r="H58" i="13"/>
  <c r="P58" i="13" s="1"/>
  <c r="H61" i="13"/>
  <c r="P61" i="13" s="1"/>
  <c r="H62" i="13"/>
  <c r="P62" i="13" s="1"/>
  <c r="I65" i="13"/>
  <c r="I68" i="13"/>
  <c r="J72" i="13"/>
  <c r="K74" i="13"/>
  <c r="K75" i="13"/>
  <c r="L77" i="13"/>
  <c r="M81" i="13"/>
  <c r="M84" i="13"/>
  <c r="H86" i="13"/>
  <c r="P86" i="13" s="1"/>
  <c r="K92" i="13"/>
  <c r="H95" i="13"/>
  <c r="P95" i="13" s="1"/>
  <c r="M98" i="13"/>
  <c r="H9" i="22"/>
  <c r="P9" i="22" s="1"/>
  <c r="H9" i="18"/>
  <c r="H11" i="19"/>
  <c r="I11" i="18"/>
  <c r="I13" i="22"/>
  <c r="H13" i="22"/>
  <c r="P13" i="22" s="1"/>
  <c r="H13" i="19"/>
  <c r="H15" i="19"/>
  <c r="I15" i="19"/>
  <c r="I15" i="18"/>
  <c r="H15" i="18"/>
  <c r="I17" i="22"/>
  <c r="H17" i="22"/>
  <c r="P17" i="22" s="1"/>
  <c r="H19" i="19"/>
  <c r="I19" i="19"/>
  <c r="I19" i="18"/>
  <c r="I21" i="22"/>
  <c r="H21" i="22"/>
  <c r="P21" i="22" s="1"/>
  <c r="I21" i="18"/>
  <c r="H23" i="19"/>
  <c r="I23" i="18"/>
  <c r="H25" i="22"/>
  <c r="P25" i="22" s="1"/>
  <c r="I25" i="18"/>
  <c r="H27" i="19"/>
  <c r="I27" i="19"/>
  <c r="I27" i="18"/>
  <c r="M29" i="20"/>
  <c r="K29" i="12"/>
  <c r="I34" i="22"/>
  <c r="I34" i="20"/>
  <c r="H34" i="20"/>
  <c r="I34" i="19"/>
  <c r="I34" i="18"/>
  <c r="H34" i="18"/>
  <c r="M46" i="22"/>
  <c r="M46" i="18"/>
  <c r="K46" i="12"/>
  <c r="I49" i="22"/>
  <c r="H49" i="18"/>
  <c r="M54" i="20"/>
  <c r="M54" i="18"/>
  <c r="M54" i="19"/>
  <c r="K54" i="12"/>
  <c r="H57" i="20"/>
  <c r="H57" i="18"/>
  <c r="H57" i="13"/>
  <c r="P57" i="13" s="1"/>
  <c r="M59" i="20"/>
  <c r="M59" i="19"/>
  <c r="M59" i="14"/>
  <c r="K59" i="12"/>
  <c r="M59" i="13"/>
  <c r="M60" i="20"/>
  <c r="M60" i="19"/>
  <c r="M60" i="18"/>
  <c r="M60" i="17"/>
  <c r="M60" i="14"/>
  <c r="L61" i="22"/>
  <c r="L61" i="18"/>
  <c r="L61" i="17"/>
  <c r="K63" i="22"/>
  <c r="K63" i="20"/>
  <c r="K63" i="18"/>
  <c r="K63" i="17"/>
  <c r="K64" i="17"/>
  <c r="I64" i="12"/>
  <c r="J66" i="20"/>
  <c r="J66" i="19"/>
  <c r="J66" i="13"/>
  <c r="J66" i="14"/>
  <c r="I67" i="22"/>
  <c r="H67" i="20"/>
  <c r="H67" i="17"/>
  <c r="I67" i="18"/>
  <c r="I67" i="13"/>
  <c r="I67" i="14"/>
  <c r="G67" i="12"/>
  <c r="I68" i="22"/>
  <c r="I68" i="20"/>
  <c r="H68" i="20"/>
  <c r="I68" i="19"/>
  <c r="H68" i="18"/>
  <c r="H68" i="17"/>
  <c r="I68" i="14"/>
  <c r="H68" i="13"/>
  <c r="P68" i="13" s="1"/>
  <c r="M75" i="20"/>
  <c r="M75" i="19"/>
  <c r="M75" i="14"/>
  <c r="K75" i="12"/>
  <c r="M75" i="13"/>
  <c r="M76" i="20"/>
  <c r="M76" i="19"/>
  <c r="M76" i="18"/>
  <c r="M76" i="17"/>
  <c r="M76" i="14"/>
  <c r="L77" i="22"/>
  <c r="L77" i="18"/>
  <c r="L77" i="17"/>
  <c r="K79" i="22"/>
  <c r="K79" i="20"/>
  <c r="K79" i="18"/>
  <c r="K79" i="17"/>
  <c r="K80" i="22"/>
  <c r="I80" i="12"/>
  <c r="J82" i="20"/>
  <c r="J82" i="14"/>
  <c r="J82" i="13"/>
  <c r="I83" i="22"/>
  <c r="F83" i="21"/>
  <c r="H83" i="20"/>
  <c r="I83" i="19"/>
  <c r="I83" i="18"/>
  <c r="H83" i="17"/>
  <c r="I83" i="14"/>
  <c r="F83" i="15"/>
  <c r="I83" i="13"/>
  <c r="G83" i="12"/>
  <c r="F84" i="21"/>
  <c r="I84" i="20"/>
  <c r="H84" i="20"/>
  <c r="I84" i="19"/>
  <c r="H84" i="18"/>
  <c r="H84" i="17"/>
  <c r="F84" i="15"/>
  <c r="I84" i="14"/>
  <c r="H84" i="13"/>
  <c r="P84" i="13" s="1"/>
  <c r="M91" i="20"/>
  <c r="M91" i="19"/>
  <c r="M91" i="14"/>
  <c r="K91" i="12"/>
  <c r="M91" i="13"/>
  <c r="M92" i="22"/>
  <c r="M92" i="20"/>
  <c r="M92" i="19"/>
  <c r="M92" i="18"/>
  <c r="M92" i="17"/>
  <c r="M92" i="14"/>
  <c r="M92" i="13"/>
  <c r="L93" i="20"/>
  <c r="L93" i="18"/>
  <c r="L93" i="17"/>
  <c r="K95" i="18"/>
  <c r="K95" i="17"/>
  <c r="K96" i="17"/>
  <c r="I96" i="12"/>
  <c r="K96" i="13"/>
  <c r="J98" i="14"/>
  <c r="J98" i="13"/>
  <c r="I99" i="22"/>
  <c r="F99" i="21"/>
  <c r="H99" i="20"/>
  <c r="H99" i="19"/>
  <c r="I99" i="20"/>
  <c r="I99" i="19"/>
  <c r="H99" i="17"/>
  <c r="I99" i="14"/>
  <c r="F99" i="15"/>
  <c r="I99" i="13"/>
  <c r="G99" i="12"/>
  <c r="F100" i="21"/>
  <c r="I100" i="20"/>
  <c r="H100" i="20"/>
  <c r="I100" i="19"/>
  <c r="I100" i="18"/>
  <c r="H100" i="18"/>
  <c r="H100" i="17"/>
  <c r="F100" i="15"/>
  <c r="I100" i="14"/>
  <c r="H100" i="13"/>
  <c r="P100" i="13" s="1"/>
  <c r="M107" i="22"/>
  <c r="M107" i="20"/>
  <c r="M107" i="19"/>
  <c r="M107" i="18"/>
  <c r="M107" i="13"/>
  <c r="K107" i="12"/>
  <c r="M108" i="22"/>
  <c r="M108" i="20"/>
  <c r="M108" i="19"/>
  <c r="M108" i="18"/>
  <c r="M108" i="17"/>
  <c r="M108" i="13"/>
  <c r="L109" i="20"/>
  <c r="L109" i="17"/>
  <c r="L109" i="14"/>
  <c r="K111" i="22"/>
  <c r="K111" i="17"/>
  <c r="K112" i="13"/>
  <c r="I112" i="12"/>
  <c r="I41" i="13"/>
  <c r="I49" i="13"/>
  <c r="I56" i="13"/>
  <c r="I60" i="13"/>
  <c r="I61" i="13"/>
  <c r="I64" i="13"/>
  <c r="J68" i="13"/>
  <c r="K71" i="13"/>
  <c r="L73" i="13"/>
  <c r="M77" i="13"/>
  <c r="M80" i="13"/>
  <c r="H83" i="13"/>
  <c r="P83" i="13" s="1"/>
  <c r="H85" i="13"/>
  <c r="P85" i="13" s="1"/>
  <c r="K87" i="13"/>
  <c r="M88" i="13"/>
  <c r="P90" i="13"/>
  <c r="H99" i="13"/>
  <c r="P99" i="13" s="1"/>
  <c r="I100" i="13"/>
  <c r="M11" i="22"/>
  <c r="M11" i="20"/>
  <c r="M11" i="19"/>
  <c r="M11" i="18"/>
  <c r="M13" i="20"/>
  <c r="M13" i="19"/>
  <c r="M15" i="22"/>
  <c r="M15" i="20"/>
  <c r="M15" i="19"/>
  <c r="M15" i="18"/>
  <c r="M19" i="22"/>
  <c r="M19" i="20"/>
  <c r="M19" i="18"/>
  <c r="M23" i="22"/>
  <c r="M23" i="20"/>
  <c r="M23" i="18"/>
  <c r="M25" i="20"/>
  <c r="M25" i="19"/>
  <c r="M27" i="22"/>
  <c r="M27" i="20"/>
  <c r="M27" i="19"/>
  <c r="M27" i="18"/>
  <c r="K27" i="12"/>
  <c r="I32" i="20"/>
  <c r="H32" i="20"/>
  <c r="H32" i="19"/>
  <c r="M34" i="22"/>
  <c r="M34" i="19"/>
  <c r="K38" i="12"/>
  <c r="M41" i="20"/>
  <c r="K41" i="12"/>
  <c r="I44" i="22"/>
  <c r="H44" i="22"/>
  <c r="P44" i="22" s="1"/>
  <c r="I44" i="20"/>
  <c r="H44" i="20"/>
  <c r="I44" i="19"/>
  <c r="H44" i="19"/>
  <c r="M49" i="20"/>
  <c r="K49" i="12"/>
  <c r="I52" i="20"/>
  <c r="H52" i="20"/>
  <c r="M57" i="20"/>
  <c r="M57" i="19"/>
  <c r="K57" i="12"/>
  <c r="H59" i="12"/>
  <c r="G60" i="12"/>
  <c r="M61" i="22"/>
  <c r="M61" i="20"/>
  <c r="M61" i="19"/>
  <c r="M61" i="14"/>
  <c r="K61" i="12"/>
  <c r="M62" i="18"/>
  <c r="M62" i="14"/>
  <c r="L63" i="20"/>
  <c r="L63" i="18"/>
  <c r="L63" i="17"/>
  <c r="K65" i="22"/>
  <c r="K65" i="18"/>
  <c r="K65" i="19"/>
  <c r="K65" i="17"/>
  <c r="K65" i="13"/>
  <c r="K66" i="22"/>
  <c r="I66" i="12"/>
  <c r="J68" i="22"/>
  <c r="J68" i="19"/>
  <c r="J68" i="14"/>
  <c r="I69" i="20"/>
  <c r="H69" i="20"/>
  <c r="I69" i="19"/>
  <c r="H69" i="19"/>
  <c r="I69" i="18"/>
  <c r="I69" i="14"/>
  <c r="G69" i="12"/>
  <c r="H70" i="22"/>
  <c r="P70" i="22" s="1"/>
  <c r="I70" i="20"/>
  <c r="I70" i="19"/>
  <c r="H70" i="18"/>
  <c r="H70" i="17"/>
  <c r="I70" i="14"/>
  <c r="K70" i="12"/>
  <c r="J71" i="12"/>
  <c r="H75" i="12"/>
  <c r="G76" i="12"/>
  <c r="M77" i="22"/>
  <c r="M77" i="20"/>
  <c r="M77" i="19"/>
  <c r="M77" i="14"/>
  <c r="K77" i="12"/>
  <c r="M78" i="22"/>
  <c r="M78" i="19"/>
  <c r="M78" i="18"/>
  <c r="M78" i="14"/>
  <c r="L79" i="20"/>
  <c r="L79" i="18"/>
  <c r="L79" i="17"/>
  <c r="K81" i="18"/>
  <c r="K81" i="17"/>
  <c r="K81" i="13"/>
  <c r="H85" i="22"/>
  <c r="P85" i="22" s="1"/>
  <c r="I85" i="20"/>
  <c r="H85" i="20"/>
  <c r="I85" i="19"/>
  <c r="I85" i="18"/>
  <c r="I85" i="14"/>
  <c r="F85" i="15"/>
  <c r="G85" i="12"/>
  <c r="I86" i="20"/>
  <c r="H86" i="18"/>
  <c r="I86" i="19"/>
  <c r="H86" i="17"/>
  <c r="I86" i="14"/>
  <c r="I86" i="13"/>
  <c r="H91" i="12"/>
  <c r="G92" i="12"/>
  <c r="M93" i="20"/>
  <c r="M93" i="19"/>
  <c r="M93" i="14"/>
  <c r="K93" i="12"/>
  <c r="M94" i="20"/>
  <c r="M94" i="19"/>
  <c r="M94" i="18"/>
  <c r="M94" i="17"/>
  <c r="M94" i="14"/>
  <c r="L95" i="20"/>
  <c r="L95" i="18"/>
  <c r="L95" i="17"/>
  <c r="L95" i="13"/>
  <c r="K97" i="22"/>
  <c r="K97" i="18"/>
  <c r="K97" i="17"/>
  <c r="K97" i="13"/>
  <c r="K98" i="18"/>
  <c r="I98" i="12"/>
  <c r="J100" i="18"/>
  <c r="J100" i="14"/>
  <c r="H101" i="22"/>
  <c r="P101" i="22" s="1"/>
  <c r="I101" i="20"/>
  <c r="H101" i="19"/>
  <c r="H101" i="20"/>
  <c r="I101" i="19"/>
  <c r="H101" i="18"/>
  <c r="I101" i="14"/>
  <c r="F101" i="15"/>
  <c r="H101" i="13"/>
  <c r="P101" i="13" s="1"/>
  <c r="G101" i="12"/>
  <c r="I102" i="20"/>
  <c r="H102" i="20"/>
  <c r="I102" i="19"/>
  <c r="I102" i="18"/>
  <c r="H102" i="17"/>
  <c r="I102" i="14"/>
  <c r="I102" i="13"/>
  <c r="H107" i="12"/>
  <c r="G108" i="12"/>
  <c r="M109" i="20"/>
  <c r="M109" i="19"/>
  <c r="M109" i="18"/>
  <c r="K109" i="12"/>
  <c r="M110" i="22"/>
  <c r="M110" i="20"/>
  <c r="M110" i="19"/>
  <c r="M110" i="17"/>
  <c r="M110" i="13"/>
  <c r="L111" i="20"/>
  <c r="L111" i="17"/>
  <c r="L111" i="14"/>
  <c r="L111" i="13"/>
  <c r="M12" i="13"/>
  <c r="M20" i="13"/>
  <c r="M28" i="13"/>
  <c r="M32" i="13"/>
  <c r="M36" i="13"/>
  <c r="M41" i="13"/>
  <c r="H43" i="13"/>
  <c r="P43" i="13" s="1"/>
  <c r="M49" i="13"/>
  <c r="H51" i="13"/>
  <c r="P51" i="13" s="1"/>
  <c r="M54" i="13"/>
  <c r="J60" i="13"/>
  <c r="J64" i="13"/>
  <c r="K66" i="13"/>
  <c r="K67" i="13"/>
  <c r="L69" i="13"/>
  <c r="M73" i="13"/>
  <c r="M76" i="13"/>
  <c r="I78" i="13"/>
  <c r="H79" i="13"/>
  <c r="P79" i="13" s="1"/>
  <c r="K80" i="13"/>
  <c r="I85" i="13"/>
  <c r="H89" i="13"/>
  <c r="H103" i="13"/>
  <c r="P103" i="13" s="1"/>
  <c r="L105" i="13"/>
  <c r="L109" i="13"/>
  <c r="I112" i="13"/>
  <c r="G9" i="12"/>
  <c r="G11" i="12"/>
  <c r="G13" i="12"/>
  <c r="G15" i="12"/>
  <c r="G17" i="12"/>
  <c r="G19" i="12"/>
  <c r="G21" i="12"/>
  <c r="G23" i="12"/>
  <c r="G25" i="12"/>
  <c r="G27" i="12"/>
  <c r="I30" i="22"/>
  <c r="I30" i="20"/>
  <c r="H30" i="20"/>
  <c r="I30" i="19"/>
  <c r="H30" i="19"/>
  <c r="I30" i="18"/>
  <c r="H30" i="18"/>
  <c r="G34" i="12"/>
  <c r="K36" i="12"/>
  <c r="H39" i="19"/>
  <c r="I39" i="19"/>
  <c r="I39" i="18"/>
  <c r="G41" i="12"/>
  <c r="M44" i="22"/>
  <c r="M44" i="19"/>
  <c r="K44" i="12"/>
  <c r="H47" i="19"/>
  <c r="I47" i="18"/>
  <c r="I47" i="19"/>
  <c r="G49" i="12"/>
  <c r="M52" i="22"/>
  <c r="M52" i="19"/>
  <c r="K52" i="12"/>
  <c r="H55" i="19"/>
  <c r="I55" i="18"/>
  <c r="G57" i="12"/>
  <c r="H61" i="12"/>
  <c r="M63" i="22"/>
  <c r="M63" i="20"/>
  <c r="M63" i="19"/>
  <c r="M63" i="13"/>
  <c r="K63" i="12"/>
  <c r="M63" i="14"/>
  <c r="M64" i="22"/>
  <c r="M64" i="20"/>
  <c r="M64" i="19"/>
  <c r="M64" i="18"/>
  <c r="M64" i="17"/>
  <c r="M64" i="14"/>
  <c r="L65" i="18"/>
  <c r="L65" i="17"/>
  <c r="K67" i="20"/>
  <c r="K67" i="18"/>
  <c r="K67" i="17"/>
  <c r="I68" i="12"/>
  <c r="J70" i="22"/>
  <c r="J70" i="20"/>
  <c r="J70" i="13"/>
  <c r="J70" i="14"/>
  <c r="H71" i="20"/>
  <c r="H71" i="19"/>
  <c r="I71" i="17"/>
  <c r="I71" i="18"/>
  <c r="H71" i="17"/>
  <c r="I71" i="14"/>
  <c r="I71" i="13"/>
  <c r="G71" i="12"/>
  <c r="H72" i="22"/>
  <c r="P72" i="22" s="1"/>
  <c r="I72" i="20"/>
  <c r="H72" i="20"/>
  <c r="I72" i="19"/>
  <c r="H72" i="18"/>
  <c r="H72" i="17"/>
  <c r="I72" i="14"/>
  <c r="H72" i="13"/>
  <c r="P72" i="13" s="1"/>
  <c r="H77" i="12"/>
  <c r="M79" i="22"/>
  <c r="M79" i="20"/>
  <c r="M79" i="19"/>
  <c r="M79" i="14"/>
  <c r="M79" i="13"/>
  <c r="K79" i="12"/>
  <c r="M80" i="20"/>
  <c r="M80" i="19"/>
  <c r="M80" i="18"/>
  <c r="M80" i="14"/>
  <c r="L81" i="18"/>
  <c r="L81" i="17"/>
  <c r="K83" i="20"/>
  <c r="K83" i="18"/>
  <c r="K83" i="17"/>
  <c r="K84" i="13"/>
  <c r="I84" i="12"/>
  <c r="J86" i="22"/>
  <c r="J86" i="20"/>
  <c r="J86" i="14"/>
  <c r="J86" i="13"/>
  <c r="F87" i="21"/>
  <c r="H87" i="20"/>
  <c r="I87" i="19"/>
  <c r="I87" i="18"/>
  <c r="I87" i="17"/>
  <c r="H87" i="17"/>
  <c r="I87" i="14"/>
  <c r="F87" i="15"/>
  <c r="I87" i="13"/>
  <c r="H87" i="13"/>
  <c r="P87" i="13" s="1"/>
  <c r="G87" i="12"/>
  <c r="I88" i="22"/>
  <c r="H88" i="22"/>
  <c r="P88" i="22" s="1"/>
  <c r="F88" i="21"/>
  <c r="I88" i="20"/>
  <c r="H88" i="20"/>
  <c r="I88" i="19"/>
  <c r="H88" i="18"/>
  <c r="H88" i="17"/>
  <c r="F88" i="15"/>
  <c r="I88" i="14"/>
  <c r="H88" i="13"/>
  <c r="P88" i="13" s="1"/>
  <c r="H92" i="12"/>
  <c r="H93" i="12"/>
  <c r="M95" i="22"/>
  <c r="M95" i="20"/>
  <c r="M95" i="19"/>
  <c r="M95" i="14"/>
  <c r="M95" i="13"/>
  <c r="K95" i="12"/>
  <c r="M96" i="20"/>
  <c r="M96" i="19"/>
  <c r="M96" i="18"/>
  <c r="M96" i="14"/>
  <c r="L97" i="22"/>
  <c r="L97" i="20"/>
  <c r="L97" i="18"/>
  <c r="L97" i="17"/>
  <c r="L97" i="13"/>
  <c r="K99" i="18"/>
  <c r="K99" i="17"/>
  <c r="K100" i="18"/>
  <c r="K100" i="13"/>
  <c r="I100" i="12"/>
  <c r="J102" i="22"/>
  <c r="J102" i="14"/>
  <c r="J102" i="13"/>
  <c r="F103" i="21"/>
  <c r="H103" i="20"/>
  <c r="H103" i="19"/>
  <c r="I103" i="20"/>
  <c r="I103" i="19"/>
  <c r="I103" i="17"/>
  <c r="H103" i="17"/>
  <c r="I103" i="14"/>
  <c r="F103" i="15"/>
  <c r="I103" i="13"/>
  <c r="G103" i="12"/>
  <c r="I104" i="22"/>
  <c r="H104" i="22"/>
  <c r="P104" i="22" s="1"/>
  <c r="F104" i="21"/>
  <c r="I104" i="20"/>
  <c r="H104" i="20"/>
  <c r="I104" i="19"/>
  <c r="I104" i="18"/>
  <c r="H104" i="17"/>
  <c r="F104" i="15"/>
  <c r="I104" i="14"/>
  <c r="I104" i="13"/>
  <c r="H104" i="13"/>
  <c r="P104" i="13" s="1"/>
  <c r="H108" i="12"/>
  <c r="H109" i="12"/>
  <c r="M111" i="20"/>
  <c r="M111" i="19"/>
  <c r="M111" i="18"/>
  <c r="M111" i="14"/>
  <c r="K111" i="12"/>
  <c r="M111" i="13"/>
  <c r="M112" i="20"/>
  <c r="M112" i="19"/>
  <c r="M112" i="14"/>
  <c r="F120" i="12"/>
  <c r="H11" i="13"/>
  <c r="P11" i="13" s="1"/>
  <c r="H15" i="13"/>
  <c r="P15" i="13" s="1"/>
  <c r="H19" i="13"/>
  <c r="P19" i="13" s="1"/>
  <c r="H23" i="13"/>
  <c r="P23" i="13" s="1"/>
  <c r="H27" i="13"/>
  <c r="P27" i="13" s="1"/>
  <c r="M38" i="13"/>
  <c r="H40" i="13"/>
  <c r="P40" i="13" s="1"/>
  <c r="H41" i="13"/>
  <c r="P41" i="13" s="1"/>
  <c r="M46" i="13"/>
  <c r="H48" i="13"/>
  <c r="P48" i="13" s="1"/>
  <c r="H49" i="13"/>
  <c r="P49" i="13" s="1"/>
  <c r="H54" i="13"/>
  <c r="P54" i="13" s="1"/>
  <c r="K58" i="13"/>
  <c r="K59" i="13"/>
  <c r="K62" i="13"/>
  <c r="K63" i="13"/>
  <c r="L65" i="13"/>
  <c r="M69" i="13"/>
  <c r="M72" i="13"/>
  <c r="H75" i="13"/>
  <c r="P75" i="13" s="1"/>
  <c r="M78" i="13"/>
  <c r="L79" i="13"/>
  <c r="H81" i="13"/>
  <c r="P81" i="13" s="1"/>
  <c r="H82" i="13"/>
  <c r="P82" i="13" s="1"/>
  <c r="K86" i="13"/>
  <c r="I89" i="13"/>
  <c r="J90" i="13"/>
  <c r="H93" i="13"/>
  <c r="P93" i="13" s="1"/>
  <c r="I94" i="13"/>
  <c r="M96" i="13"/>
  <c r="K104" i="13"/>
  <c r="K108" i="13"/>
  <c r="H111" i="13"/>
  <c r="P111" i="13" s="1"/>
  <c r="K9" i="12"/>
  <c r="K11" i="12"/>
  <c r="K13" i="12"/>
  <c r="K15" i="12"/>
  <c r="K17" i="12"/>
  <c r="K19" i="12"/>
  <c r="K21" i="12"/>
  <c r="K23" i="12"/>
  <c r="K25" i="12"/>
  <c r="H28" i="22"/>
  <c r="P28" i="22" s="1"/>
  <c r="I28" i="20"/>
  <c r="H28" i="20"/>
  <c r="I28" i="19"/>
  <c r="M30" i="22"/>
  <c r="M30" i="19"/>
  <c r="G32" i="12"/>
  <c r="K34" i="12"/>
  <c r="I37" i="22"/>
  <c r="H37" i="22"/>
  <c r="P37" i="22" s="1"/>
  <c r="M39" i="22"/>
  <c r="M39" i="20"/>
  <c r="M39" i="19"/>
  <c r="M39" i="18"/>
  <c r="K39" i="12"/>
  <c r="I42" i="22"/>
  <c r="I42" i="20"/>
  <c r="H42" i="20"/>
  <c r="I42" i="19"/>
  <c r="H42" i="19"/>
  <c r="I42" i="18"/>
  <c r="H42" i="18"/>
  <c r="G44" i="12"/>
  <c r="M47" i="20"/>
  <c r="M47" i="19"/>
  <c r="M47" i="18"/>
  <c r="K47" i="12"/>
  <c r="I50" i="22"/>
  <c r="H50" i="22"/>
  <c r="P50" i="22" s="1"/>
  <c r="H50" i="20"/>
  <c r="I50" i="19"/>
  <c r="H50" i="18"/>
  <c r="I50" i="18"/>
  <c r="G52" i="12"/>
  <c r="M55" i="20"/>
  <c r="M55" i="18"/>
  <c r="M55" i="13"/>
  <c r="K55" i="12"/>
  <c r="I58" i="20"/>
  <c r="H58" i="18"/>
  <c r="I58" i="19"/>
  <c r="H58" i="17"/>
  <c r="I58" i="14"/>
  <c r="K58" i="12"/>
  <c r="H63" i="12"/>
  <c r="M65" i="20"/>
  <c r="M65" i="19"/>
  <c r="M65" i="14"/>
  <c r="K65" i="12"/>
  <c r="M66" i="18"/>
  <c r="M66" i="14"/>
  <c r="L67" i="20"/>
  <c r="L67" i="18"/>
  <c r="L67" i="17"/>
  <c r="K69" i="18"/>
  <c r="K69" i="17"/>
  <c r="K69" i="13"/>
  <c r="I70" i="12"/>
  <c r="J72" i="19"/>
  <c r="J72" i="14"/>
  <c r="I73" i="22"/>
  <c r="H73" i="22"/>
  <c r="P73" i="22" s="1"/>
  <c r="I73" i="20"/>
  <c r="H73" i="20"/>
  <c r="H73" i="19"/>
  <c r="H73" i="17"/>
  <c r="I73" i="18"/>
  <c r="G73" i="12"/>
  <c r="I73" i="14"/>
  <c r="I74" i="22"/>
  <c r="I74" i="20"/>
  <c r="H74" i="18"/>
  <c r="I74" i="19"/>
  <c r="H74" i="17"/>
  <c r="I74" i="14"/>
  <c r="K74" i="12"/>
  <c r="M81" i="20"/>
  <c r="M81" i="19"/>
  <c r="M81" i="14"/>
  <c r="K81" i="12"/>
  <c r="M82" i="19"/>
  <c r="M82" i="18"/>
  <c r="M82" i="14"/>
  <c r="L83" i="20"/>
  <c r="L83" i="18"/>
  <c r="L83" i="17"/>
  <c r="K85" i="18"/>
  <c r="K85" i="17"/>
  <c r="K85" i="13"/>
  <c r="K86" i="22"/>
  <c r="I86" i="12"/>
  <c r="F89" i="21"/>
  <c r="I89" i="20"/>
  <c r="H89" i="20"/>
  <c r="I89" i="19"/>
  <c r="I89" i="18"/>
  <c r="I89" i="17"/>
  <c r="H89" i="17"/>
  <c r="I89" i="14"/>
  <c r="F89" i="15"/>
  <c r="G89" i="12"/>
  <c r="I90" i="20"/>
  <c r="H90" i="18"/>
  <c r="I90" i="19"/>
  <c r="H90" i="17"/>
  <c r="I90" i="14"/>
  <c r="I90" i="13"/>
  <c r="K90" i="12"/>
  <c r="M97" i="20"/>
  <c r="M97" i="19"/>
  <c r="M97" i="14"/>
  <c r="K97" i="12"/>
  <c r="M98" i="20"/>
  <c r="M98" i="19"/>
  <c r="M98" i="14"/>
  <c r="L99" i="20"/>
  <c r="L99" i="18"/>
  <c r="L99" i="17"/>
  <c r="K101" i="17"/>
  <c r="K101" i="13"/>
  <c r="K102" i="22"/>
  <c r="I102" i="12"/>
  <c r="F105" i="21"/>
  <c r="I105" i="20"/>
  <c r="H105" i="19"/>
  <c r="H105" i="20"/>
  <c r="I105" i="19"/>
  <c r="I105" i="18"/>
  <c r="I105" i="17"/>
  <c r="H105" i="17"/>
  <c r="I105" i="14"/>
  <c r="F105" i="15"/>
  <c r="G105" i="12"/>
  <c r="I106" i="22"/>
  <c r="I106" i="20"/>
  <c r="H106" i="20"/>
  <c r="I106" i="19"/>
  <c r="I106" i="18"/>
  <c r="H106" i="17"/>
  <c r="I106" i="14"/>
  <c r="H106" i="14"/>
  <c r="K106" i="12"/>
  <c r="M10" i="13"/>
  <c r="M14" i="13"/>
  <c r="M18" i="13"/>
  <c r="M22" i="13"/>
  <c r="M26" i="13"/>
  <c r="M30" i="13"/>
  <c r="M34" i="13"/>
  <c r="I40" i="13"/>
  <c r="I48" i="13"/>
  <c r="H55" i="13"/>
  <c r="P55" i="13" s="1"/>
  <c r="L61" i="13"/>
  <c r="M65" i="13"/>
  <c r="M68" i="13"/>
  <c r="I70" i="13"/>
  <c r="H71" i="13"/>
  <c r="P71" i="13" s="1"/>
  <c r="K72" i="13"/>
  <c r="M74" i="13"/>
  <c r="L75" i="13"/>
  <c r="H77" i="13"/>
  <c r="P77" i="13" s="1"/>
  <c r="H78" i="13"/>
  <c r="P78" i="13" s="1"/>
  <c r="I81" i="13"/>
  <c r="I84" i="13"/>
  <c r="K90" i="13"/>
  <c r="I10" i="22"/>
  <c r="I10" i="20"/>
  <c r="H10" i="20"/>
  <c r="I10" i="19"/>
  <c r="H10" i="19"/>
  <c r="H10" i="18"/>
  <c r="H12" i="22"/>
  <c r="P12" i="22" s="1"/>
  <c r="I12" i="20"/>
  <c r="H12" i="20"/>
  <c r="I14" i="22"/>
  <c r="I14" i="20"/>
  <c r="I14" i="19"/>
  <c r="H14" i="20"/>
  <c r="H14" i="18"/>
  <c r="H16" i="22"/>
  <c r="P16" i="22" s="1"/>
  <c r="I16" i="20"/>
  <c r="H16" i="20"/>
  <c r="I16" i="19"/>
  <c r="H16" i="19"/>
  <c r="I18" i="22"/>
  <c r="I18" i="20"/>
  <c r="H18" i="20"/>
  <c r="I18" i="19"/>
  <c r="I18" i="18"/>
  <c r="H18" i="18"/>
  <c r="H20" i="22"/>
  <c r="P20" i="22" s="1"/>
  <c r="I20" i="20"/>
  <c r="H20" i="20"/>
  <c r="I22" i="22"/>
  <c r="I22" i="20"/>
  <c r="H22" i="20"/>
  <c r="I22" i="19"/>
  <c r="H22" i="19"/>
  <c r="H22" i="18"/>
  <c r="I24" i="20"/>
  <c r="H24" i="20"/>
  <c r="H24" i="19"/>
  <c r="I26" i="22"/>
  <c r="I26" i="20"/>
  <c r="H26" i="20"/>
  <c r="I26" i="19"/>
  <c r="I26" i="18"/>
  <c r="H26" i="18"/>
  <c r="H35" i="19"/>
  <c r="I35" i="18"/>
  <c r="I35" i="19"/>
  <c r="M37" i="20"/>
  <c r="M37" i="19"/>
  <c r="K37" i="12"/>
  <c r="M42" i="22"/>
  <c r="M42" i="19"/>
  <c r="K42" i="12"/>
  <c r="I45" i="22"/>
  <c r="H45" i="18"/>
  <c r="H45" i="19"/>
  <c r="M50" i="22"/>
  <c r="M50" i="18"/>
  <c r="K50" i="12"/>
  <c r="I53" i="20"/>
  <c r="H53" i="20"/>
  <c r="H53" i="18"/>
  <c r="H53" i="19"/>
  <c r="H53" i="13"/>
  <c r="P53" i="13" s="1"/>
  <c r="J58" i="20"/>
  <c r="J58" i="13"/>
  <c r="J58" i="14"/>
  <c r="I59" i="22"/>
  <c r="H59" i="20"/>
  <c r="I59" i="18"/>
  <c r="H59" i="17"/>
  <c r="I59" i="13"/>
  <c r="I59" i="14"/>
  <c r="G59" i="12"/>
  <c r="I60" i="22"/>
  <c r="I60" i="20"/>
  <c r="H60" i="20"/>
  <c r="H60" i="18"/>
  <c r="I60" i="19"/>
  <c r="H60" i="17"/>
  <c r="I60" i="14"/>
  <c r="H60" i="13"/>
  <c r="P60" i="13" s="1"/>
  <c r="K60" i="12"/>
  <c r="M67" i="20"/>
  <c r="M67" i="19"/>
  <c r="M67" i="14"/>
  <c r="K67" i="12"/>
  <c r="M67" i="13"/>
  <c r="M68" i="20"/>
  <c r="M68" i="18"/>
  <c r="M68" i="14"/>
  <c r="L69" i="22"/>
  <c r="L69" i="18"/>
  <c r="L69" i="17"/>
  <c r="K71" i="22"/>
  <c r="K71" i="20"/>
  <c r="K71" i="18"/>
  <c r="K71" i="17"/>
  <c r="J74" i="20"/>
  <c r="J74" i="13"/>
  <c r="J74" i="14"/>
  <c r="I75" i="22"/>
  <c r="H75" i="20"/>
  <c r="F75" i="21"/>
  <c r="I75" i="19"/>
  <c r="I75" i="18"/>
  <c r="H75" i="17"/>
  <c r="F75" i="15"/>
  <c r="I75" i="13"/>
  <c r="I75" i="14"/>
  <c r="G75" i="12"/>
  <c r="I76" i="22"/>
  <c r="F76" i="21"/>
  <c r="I76" i="20"/>
  <c r="H76" i="20"/>
  <c r="H76" i="18"/>
  <c r="I76" i="19"/>
  <c r="H76" i="17"/>
  <c r="F76" i="15"/>
  <c r="I76" i="14"/>
  <c r="H76" i="13"/>
  <c r="P76" i="13" s="1"/>
  <c r="K76" i="12"/>
  <c r="M83" i="20"/>
  <c r="M83" i="19"/>
  <c r="M83" i="14"/>
  <c r="K83" i="12"/>
  <c r="M83" i="13"/>
  <c r="M84" i="22"/>
  <c r="M84" i="20"/>
  <c r="M84" i="19"/>
  <c r="M84" i="18"/>
  <c r="M84" i="14"/>
  <c r="L85" i="18"/>
  <c r="L85" i="17"/>
  <c r="K87" i="20"/>
  <c r="K87" i="18"/>
  <c r="K87" i="17"/>
  <c r="I88" i="12"/>
  <c r="K88" i="13"/>
  <c r="J90" i="20"/>
  <c r="J90" i="14"/>
  <c r="I91" i="22"/>
  <c r="F91" i="21"/>
  <c r="H91" i="20"/>
  <c r="I91" i="19"/>
  <c r="H91" i="19"/>
  <c r="I91" i="18"/>
  <c r="H91" i="17"/>
  <c r="I91" i="14"/>
  <c r="F91" i="15"/>
  <c r="I91" i="13"/>
  <c r="H91" i="13"/>
  <c r="P91" i="13" s="1"/>
  <c r="G91" i="12"/>
  <c r="F92" i="21"/>
  <c r="I92" i="20"/>
  <c r="H92" i="20"/>
  <c r="I92" i="19"/>
  <c r="H92" i="18"/>
  <c r="H92" i="17"/>
  <c r="F92" i="15"/>
  <c r="I92" i="14"/>
  <c r="H92" i="13"/>
  <c r="P92" i="13" s="1"/>
  <c r="K92" i="12"/>
  <c r="M99" i="20"/>
  <c r="M99" i="19"/>
  <c r="M99" i="18"/>
  <c r="M99" i="14"/>
  <c r="M99" i="13"/>
  <c r="K99" i="12"/>
  <c r="M100" i="22"/>
  <c r="M100" i="20"/>
  <c r="M100" i="19"/>
  <c r="M100" i="14"/>
  <c r="L101" i="20"/>
  <c r="L101" i="17"/>
  <c r="L101" i="13"/>
  <c r="K103" i="18"/>
  <c r="K103" i="17"/>
  <c r="K104" i="22"/>
  <c r="I104" i="12"/>
  <c r="J106" i="22"/>
  <c r="J106" i="19"/>
  <c r="J106" i="18"/>
  <c r="J106" i="13"/>
  <c r="I107" i="22"/>
  <c r="F107" i="21"/>
  <c r="H107" i="20"/>
  <c r="I107" i="20"/>
  <c r="H107" i="19"/>
  <c r="I107" i="19"/>
  <c r="I107" i="18"/>
  <c r="H107" i="18"/>
  <c r="H107" i="17"/>
  <c r="F107" i="15"/>
  <c r="I107" i="13"/>
  <c r="H107" i="13"/>
  <c r="P107" i="13" s="1"/>
  <c r="G107" i="12"/>
  <c r="H108" i="22"/>
  <c r="P108" i="22" s="1"/>
  <c r="F108" i="21"/>
  <c r="H108" i="20"/>
  <c r="I108" i="20"/>
  <c r="I108" i="19"/>
  <c r="I108" i="18"/>
  <c r="H108" i="17"/>
  <c r="F108" i="15"/>
  <c r="H108" i="14"/>
  <c r="I108" i="13"/>
  <c r="H108" i="13"/>
  <c r="P108" i="13" s="1"/>
  <c r="K108" i="12"/>
  <c r="I9" i="13"/>
  <c r="H10" i="13"/>
  <c r="P10" i="13" s="1"/>
  <c r="M11" i="13"/>
  <c r="I13" i="13"/>
  <c r="H14" i="13"/>
  <c r="P14" i="13" s="1"/>
  <c r="M15" i="13"/>
  <c r="I17" i="13"/>
  <c r="H18" i="13"/>
  <c r="P18" i="13" s="1"/>
  <c r="M19" i="13"/>
  <c r="I21" i="13"/>
  <c r="H22" i="13"/>
  <c r="P22" i="13" s="1"/>
  <c r="M23" i="13"/>
  <c r="I25" i="13"/>
  <c r="H26" i="13"/>
  <c r="P26" i="13" s="1"/>
  <c r="M27" i="13"/>
  <c r="I33" i="13"/>
  <c r="H34" i="13"/>
  <c r="P34" i="13" s="1"/>
  <c r="I45" i="13"/>
  <c r="I53" i="13"/>
  <c r="I57" i="13"/>
  <c r="M60" i="13"/>
  <c r="M61" i="13"/>
  <c r="M64" i="13"/>
  <c r="H67" i="13"/>
  <c r="P67" i="13" s="1"/>
  <c r="K68" i="13"/>
  <c r="P74" i="13"/>
  <c r="I77" i="13"/>
  <c r="I80" i="13"/>
  <c r="J84" i="13"/>
  <c r="L85" i="13"/>
  <c r="I88" i="13"/>
  <c r="M100" i="13"/>
  <c r="M14" i="22"/>
  <c r="M14" i="18"/>
  <c r="M16" i="19"/>
  <c r="M16" i="18"/>
  <c r="M18" i="22"/>
  <c r="M18" i="19"/>
  <c r="M22" i="22"/>
  <c r="M22" i="19"/>
  <c r="M24" i="19"/>
  <c r="M24" i="18"/>
  <c r="H33" i="22"/>
  <c r="P33" i="22" s="1"/>
  <c r="H33" i="19"/>
  <c r="M35" i="22"/>
  <c r="M35" i="20"/>
  <c r="M35" i="18"/>
  <c r="K35" i="12"/>
  <c r="H40" i="22"/>
  <c r="P40" i="22" s="1"/>
  <c r="I40" i="20"/>
  <c r="H40" i="20"/>
  <c r="M45" i="22"/>
  <c r="M45" i="20"/>
  <c r="M45" i="19"/>
  <c r="K45" i="12"/>
  <c r="H48" i="22"/>
  <c r="P48" i="22" s="1"/>
  <c r="I48" i="20"/>
  <c r="H48" i="20"/>
  <c r="H48" i="19"/>
  <c r="I48" i="19"/>
  <c r="M53" i="20"/>
  <c r="K53" i="12"/>
  <c r="I56" i="20"/>
  <c r="H56" i="20"/>
  <c r="I56" i="19"/>
  <c r="H56" i="19"/>
  <c r="K58" i="22"/>
  <c r="I58" i="12"/>
  <c r="J60" i="22"/>
  <c r="J60" i="14"/>
  <c r="I61" i="20"/>
  <c r="H61" i="20"/>
  <c r="I61" i="19"/>
  <c r="I61" i="18"/>
  <c r="I61" i="14"/>
  <c r="G61" i="12"/>
  <c r="H62" i="22"/>
  <c r="P62" i="22" s="1"/>
  <c r="I62" i="20"/>
  <c r="H62" i="18"/>
  <c r="I62" i="19"/>
  <c r="H62" i="17"/>
  <c r="I62" i="14"/>
  <c r="K62" i="12"/>
  <c r="H66" i="12"/>
  <c r="H67" i="12"/>
  <c r="G68" i="12"/>
  <c r="M69" i="22"/>
  <c r="M69" i="20"/>
  <c r="M69" i="19"/>
  <c r="M69" i="14"/>
  <c r="K69" i="12"/>
  <c r="M70" i="18"/>
  <c r="M70" i="17"/>
  <c r="M70" i="14"/>
  <c r="L71" i="20"/>
  <c r="L71" i="18"/>
  <c r="L71" i="17"/>
  <c r="K73" i="22"/>
  <c r="K73" i="19"/>
  <c r="K73" i="18"/>
  <c r="K73" i="17"/>
  <c r="K73" i="13"/>
  <c r="K74" i="22"/>
  <c r="K74" i="17"/>
  <c r="I74" i="12"/>
  <c r="J76" i="22"/>
  <c r="J76" i="19"/>
  <c r="J76" i="14"/>
  <c r="I77" i="20"/>
  <c r="H77" i="20"/>
  <c r="I77" i="19"/>
  <c r="I77" i="18"/>
  <c r="I77" i="14"/>
  <c r="F77" i="15"/>
  <c r="G77" i="12"/>
  <c r="H78" i="22"/>
  <c r="P78" i="22" s="1"/>
  <c r="I78" i="20"/>
  <c r="H78" i="18"/>
  <c r="I78" i="19"/>
  <c r="H78" i="17"/>
  <c r="I78" i="14"/>
  <c r="K78" i="12"/>
  <c r="H82" i="12"/>
  <c r="H83" i="12"/>
  <c r="G84" i="12"/>
  <c r="M85" i="20"/>
  <c r="M85" i="19"/>
  <c r="M85" i="14"/>
  <c r="K85" i="12"/>
  <c r="M86" i="19"/>
  <c r="M86" i="18"/>
  <c r="M86" i="17"/>
  <c r="M86" i="14"/>
  <c r="M86" i="13"/>
  <c r="L87" i="20"/>
  <c r="L87" i="18"/>
  <c r="L87" i="17"/>
  <c r="L87" i="13"/>
  <c r="K89" i="22"/>
  <c r="K89" i="18"/>
  <c r="K89" i="17"/>
  <c r="K89" i="13"/>
  <c r="K90" i="17"/>
  <c r="I90" i="12"/>
  <c r="H93" i="22"/>
  <c r="P93" i="22" s="1"/>
  <c r="I93" i="20"/>
  <c r="H93" i="19"/>
  <c r="H93" i="20"/>
  <c r="I93" i="19"/>
  <c r="I93" i="18"/>
  <c r="I93" i="14"/>
  <c r="F93" i="15"/>
  <c r="G93" i="12"/>
  <c r="I94" i="20"/>
  <c r="H94" i="20"/>
  <c r="I94" i="19"/>
  <c r="H94" i="18"/>
  <c r="H94" i="17"/>
  <c r="I94" i="14"/>
  <c r="K94" i="12"/>
  <c r="H98" i="12"/>
  <c r="H99" i="12"/>
  <c r="G100" i="12"/>
  <c r="M101" i="20"/>
  <c r="M101" i="19"/>
  <c r="M101" i="18"/>
  <c r="M101" i="14"/>
  <c r="K101" i="12"/>
  <c r="M102" i="20"/>
  <c r="M102" i="19"/>
  <c r="M102" i="18"/>
  <c r="M102" i="17"/>
  <c r="M102" i="14"/>
  <c r="M102" i="13"/>
  <c r="L103" i="20"/>
  <c r="L103" i="17"/>
  <c r="K105" i="22"/>
  <c r="K105" i="18"/>
  <c r="K105" i="17"/>
  <c r="K105" i="13"/>
  <c r="K106" i="13"/>
  <c r="I106" i="12"/>
  <c r="H109" i="22"/>
  <c r="P109" i="22" s="1"/>
  <c r="H109" i="20"/>
  <c r="I109" i="20"/>
  <c r="H109" i="19"/>
  <c r="I109" i="19"/>
  <c r="I109" i="17"/>
  <c r="H109" i="14"/>
  <c r="F109" i="15"/>
  <c r="G109" i="12"/>
  <c r="H110" i="22"/>
  <c r="P110" i="22" s="1"/>
  <c r="H110" i="20"/>
  <c r="I110" i="20"/>
  <c r="I110" i="19"/>
  <c r="I110" i="18"/>
  <c r="H110" i="17"/>
  <c r="H110" i="14"/>
  <c r="K110" i="12"/>
  <c r="I10" i="13"/>
  <c r="H12" i="13"/>
  <c r="P12" i="13" s="1"/>
  <c r="I14" i="13"/>
  <c r="H16" i="13"/>
  <c r="P16" i="13" s="1"/>
  <c r="I18" i="13"/>
  <c r="H20" i="13"/>
  <c r="P20" i="13" s="1"/>
  <c r="I22" i="13"/>
  <c r="H24" i="13"/>
  <c r="P24" i="13" s="1"/>
  <c r="I26" i="13"/>
  <c r="H28" i="13"/>
  <c r="P28" i="13" s="1"/>
  <c r="I30" i="13"/>
  <c r="H32" i="13"/>
  <c r="P32" i="13" s="1"/>
  <c r="I34" i="13"/>
  <c r="H36" i="13"/>
  <c r="P36" i="13" s="1"/>
  <c r="M37" i="13"/>
  <c r="H39" i="13"/>
  <c r="P39" i="13" s="1"/>
  <c r="M43" i="13"/>
  <c r="M45" i="13"/>
  <c r="H47" i="13"/>
  <c r="P47" i="13" s="1"/>
  <c r="M51" i="13"/>
  <c r="M53" i="13"/>
  <c r="M57" i="13"/>
  <c r="I58" i="13"/>
  <c r="H59" i="13"/>
  <c r="P59" i="13" s="1"/>
  <c r="I62" i="13"/>
  <c r="K64" i="13"/>
  <c r="M66" i="13"/>
  <c r="L67" i="13"/>
  <c r="H69" i="13"/>
  <c r="P69" i="13" s="1"/>
  <c r="H70" i="13"/>
  <c r="P70" i="13" s="1"/>
  <c r="I73" i="13"/>
  <c r="I76" i="13"/>
  <c r="J80" i="13"/>
  <c r="K82" i="13"/>
  <c r="K83" i="13"/>
  <c r="M85" i="13"/>
  <c r="J88" i="13"/>
  <c r="L89" i="13"/>
  <c r="I92" i="13"/>
  <c r="K98" i="13"/>
  <c r="L103" i="13"/>
  <c r="H105" i="13"/>
  <c r="P105" i="13" s="1"/>
  <c r="H109" i="13"/>
  <c r="P109" i="13" s="1"/>
  <c r="I110" i="13"/>
  <c r="M112" i="13"/>
  <c r="G10" i="12"/>
  <c r="G12" i="12"/>
  <c r="G14" i="12"/>
  <c r="G16" i="12"/>
  <c r="G18" i="12"/>
  <c r="G20" i="12"/>
  <c r="G22" i="12"/>
  <c r="G24" i="12"/>
  <c r="G26" i="12"/>
  <c r="K28" i="12"/>
  <c r="H31" i="19"/>
  <c r="I31" i="19"/>
  <c r="I31" i="18"/>
  <c r="M33" i="20"/>
  <c r="K33" i="12"/>
  <c r="G35" i="12"/>
  <c r="I38" i="22"/>
  <c r="I38" i="20"/>
  <c r="H38" i="20"/>
  <c r="I38" i="19"/>
  <c r="I38" i="18"/>
  <c r="H38" i="18"/>
  <c r="M40" i="19"/>
  <c r="K40" i="12"/>
  <c r="H43" i="22"/>
  <c r="P43" i="22" s="1"/>
  <c r="H43" i="19"/>
  <c r="I43" i="18"/>
  <c r="G45" i="12"/>
  <c r="M48" i="19"/>
  <c r="K48" i="12"/>
  <c r="I51" i="22"/>
  <c r="H51" i="19"/>
  <c r="H51" i="20"/>
  <c r="I51" i="19"/>
  <c r="I51" i="18"/>
  <c r="G53" i="12"/>
  <c r="M56" i="19"/>
  <c r="K56" i="12"/>
  <c r="K59" i="20"/>
  <c r="K59" i="18"/>
  <c r="K59" i="19"/>
  <c r="K59" i="17"/>
  <c r="I60" i="12"/>
  <c r="J62" i="22"/>
  <c r="J62" i="20"/>
  <c r="J62" i="19"/>
  <c r="J62" i="13"/>
  <c r="J62" i="14"/>
  <c r="H63" i="20"/>
  <c r="I63" i="19"/>
  <c r="H63" i="19"/>
  <c r="I63" i="17"/>
  <c r="I63" i="18"/>
  <c r="I63" i="14"/>
  <c r="I63" i="13"/>
  <c r="G63" i="12"/>
  <c r="H64" i="22"/>
  <c r="P64" i="22" s="1"/>
  <c r="I64" i="20"/>
  <c r="H64" i="20"/>
  <c r="I64" i="19"/>
  <c r="H64" i="18"/>
  <c r="H64" i="17"/>
  <c r="I64" i="14"/>
  <c r="H64" i="13"/>
  <c r="P64" i="13" s="1"/>
  <c r="K64" i="12"/>
  <c r="I67" i="12"/>
  <c r="H68" i="12"/>
  <c r="M71" i="22"/>
  <c r="M71" i="20"/>
  <c r="M71" i="19"/>
  <c r="M71" i="13"/>
  <c r="K71" i="12"/>
  <c r="M71" i="14"/>
  <c r="M72" i="22"/>
  <c r="M72" i="20"/>
  <c r="M72" i="17"/>
  <c r="M72" i="18"/>
  <c r="M72" i="14"/>
  <c r="L73" i="18"/>
  <c r="L73" i="17"/>
  <c r="K75" i="20"/>
  <c r="K75" i="18"/>
  <c r="K75" i="17"/>
  <c r="K76" i="17"/>
  <c r="I76" i="12"/>
  <c r="J78" i="22"/>
  <c r="J78" i="20"/>
  <c r="J78" i="13"/>
  <c r="J78" i="14"/>
  <c r="I79" i="22"/>
  <c r="H79" i="22"/>
  <c r="P79" i="22" s="1"/>
  <c r="F79" i="21"/>
  <c r="H79" i="20"/>
  <c r="I79" i="19"/>
  <c r="I79" i="18"/>
  <c r="I79" i="17"/>
  <c r="I79" i="14"/>
  <c r="F79" i="15"/>
  <c r="I79" i="13"/>
  <c r="G79" i="12"/>
  <c r="H80" i="22"/>
  <c r="P80" i="22" s="1"/>
  <c r="F80" i="21"/>
  <c r="I80" i="20"/>
  <c r="H80" i="20"/>
  <c r="H80" i="18"/>
  <c r="I80" i="19"/>
  <c r="H80" i="17"/>
  <c r="F80" i="15"/>
  <c r="I80" i="14"/>
  <c r="H80" i="13"/>
  <c r="P80" i="13" s="1"/>
  <c r="K80" i="12"/>
  <c r="I83" i="12"/>
  <c r="H84" i="12"/>
  <c r="M87" i="22"/>
  <c r="M87" i="20"/>
  <c r="M87" i="19"/>
  <c r="M87" i="14"/>
  <c r="M87" i="13"/>
  <c r="K87" i="12"/>
  <c r="M88" i="20"/>
  <c r="M88" i="19"/>
  <c r="M88" i="18"/>
  <c r="M88" i="17"/>
  <c r="M88" i="14"/>
  <c r="L89" i="22"/>
  <c r="L89" i="18"/>
  <c r="L89" i="17"/>
  <c r="K91" i="18"/>
  <c r="K91" i="17"/>
  <c r="K92" i="17"/>
  <c r="I92" i="12"/>
  <c r="J94" i="22"/>
  <c r="J94" i="14"/>
  <c r="J94" i="13"/>
  <c r="F95" i="21"/>
  <c r="H95" i="20"/>
  <c r="H95" i="19"/>
  <c r="I95" i="20"/>
  <c r="I95" i="19"/>
  <c r="I95" i="18"/>
  <c r="I95" i="17"/>
  <c r="I95" i="14"/>
  <c r="F95" i="15"/>
  <c r="I95" i="13"/>
  <c r="G95" i="12"/>
  <c r="I96" i="22"/>
  <c r="H96" i="22"/>
  <c r="P96" i="22" s="1"/>
  <c r="F96" i="21"/>
  <c r="I96" i="20"/>
  <c r="H96" i="20"/>
  <c r="I96" i="19"/>
  <c r="H96" i="18"/>
  <c r="H96" i="17"/>
  <c r="F96" i="15"/>
  <c r="I96" i="14"/>
  <c r="H96" i="13"/>
  <c r="P96" i="13" s="1"/>
  <c r="K96" i="12"/>
  <c r="I99" i="12"/>
  <c r="H100" i="12"/>
  <c r="H101" i="12"/>
  <c r="G102" i="12"/>
  <c r="M103" i="20"/>
  <c r="M103" i="19"/>
  <c r="M103" i="18"/>
  <c r="M103" i="14"/>
  <c r="K103" i="12"/>
  <c r="M103" i="13"/>
  <c r="M104" i="20"/>
  <c r="M104" i="19"/>
  <c r="M104" i="18"/>
  <c r="M104" i="17"/>
  <c r="M104" i="14"/>
  <c r="M104" i="13"/>
  <c r="L105" i="22"/>
  <c r="L105" i="20"/>
  <c r="L105" i="17"/>
  <c r="L105" i="14"/>
  <c r="K107" i="17"/>
  <c r="K107" i="14"/>
  <c r="K108" i="17"/>
  <c r="K108" i="14"/>
  <c r="I108" i="12"/>
  <c r="J110" i="22"/>
  <c r="J110" i="19"/>
  <c r="J110" i="18"/>
  <c r="J110" i="13"/>
  <c r="C120" i="12"/>
  <c r="I111" i="22"/>
  <c r="H111" i="22"/>
  <c r="F111" i="21"/>
  <c r="H111" i="20"/>
  <c r="I111" i="20"/>
  <c r="H111" i="19"/>
  <c r="I111" i="19"/>
  <c r="I111" i="17"/>
  <c r="F111" i="15"/>
  <c r="I111" i="14"/>
  <c r="H111" i="14"/>
  <c r="I111" i="13"/>
  <c r="G111" i="12"/>
  <c r="H112" i="20"/>
  <c r="I112" i="20"/>
  <c r="I112" i="19"/>
  <c r="I112" i="18"/>
  <c r="H112" i="17"/>
  <c r="F112" i="15"/>
  <c r="I112" i="14"/>
  <c r="H112" i="14"/>
  <c r="H112" i="13"/>
  <c r="K112" i="12"/>
  <c r="H9" i="13"/>
  <c r="P9" i="13" s="1"/>
  <c r="H13" i="13"/>
  <c r="P13" i="13" s="1"/>
  <c r="H17" i="13"/>
  <c r="P17" i="13" s="1"/>
  <c r="H21" i="13"/>
  <c r="P21" i="13" s="1"/>
  <c r="H25" i="13"/>
  <c r="P25" i="13" s="1"/>
  <c r="H29" i="13"/>
  <c r="P29" i="13" s="1"/>
  <c r="H33" i="13"/>
  <c r="P33" i="13" s="1"/>
  <c r="H37" i="13"/>
  <c r="P37" i="13" s="1"/>
  <c r="M42" i="13"/>
  <c r="H44" i="13"/>
  <c r="P44" i="13" s="1"/>
  <c r="H45" i="13"/>
  <c r="P45" i="13" s="1"/>
  <c r="M50" i="13"/>
  <c r="H52" i="13"/>
  <c r="P52" i="13" s="1"/>
  <c r="I55" i="13"/>
  <c r="M58" i="13"/>
  <c r="L59" i="13"/>
  <c r="M62" i="13"/>
  <c r="L63" i="13"/>
  <c r="H65" i="13"/>
  <c r="P65" i="13" s="1"/>
  <c r="H66" i="13"/>
  <c r="P66" i="13" s="1"/>
  <c r="I69" i="13"/>
  <c r="I72" i="13"/>
  <c r="J76" i="13"/>
  <c r="K78" i="13"/>
  <c r="K79" i="13"/>
  <c r="L81" i="13"/>
  <c r="M89" i="13"/>
  <c r="L93" i="13"/>
  <c r="M94" i="13"/>
  <c r="I96" i="13"/>
  <c r="K102" i="13"/>
  <c r="L60" i="22"/>
  <c r="L60" i="20"/>
  <c r="J61" i="19"/>
  <c r="J61" i="18"/>
  <c r="J61" i="17"/>
  <c r="L64" i="20"/>
  <c r="L64" i="17"/>
  <c r="J65" i="19"/>
  <c r="J65" i="18"/>
  <c r="L68" i="22"/>
  <c r="L68" i="20"/>
  <c r="L68" i="19"/>
  <c r="L68" i="17"/>
  <c r="J69" i="19"/>
  <c r="J69" i="17"/>
  <c r="J69" i="18"/>
  <c r="L72" i="20"/>
  <c r="L72" i="19"/>
  <c r="J73" i="19"/>
  <c r="J73" i="18"/>
  <c r="L76" i="22"/>
  <c r="L76" i="20"/>
  <c r="J77" i="22"/>
  <c r="J77" i="19"/>
  <c r="J77" i="18"/>
  <c r="J77" i="17"/>
  <c r="L80" i="22"/>
  <c r="L80" i="20"/>
  <c r="L80" i="17"/>
  <c r="J81" i="18"/>
  <c r="J81" i="19"/>
  <c r="J81" i="14"/>
  <c r="L84" i="22"/>
  <c r="L84" i="20"/>
  <c r="L84" i="17"/>
  <c r="J85" i="19"/>
  <c r="J85" i="18"/>
  <c r="J85" i="17"/>
  <c r="J85" i="14"/>
  <c r="J89" i="18"/>
  <c r="J89" i="19"/>
  <c r="J89" i="14"/>
  <c r="L92" i="22"/>
  <c r="L92" i="19"/>
  <c r="L92" i="20"/>
  <c r="J93" i="19"/>
  <c r="J93" i="18"/>
  <c r="J93" i="17"/>
  <c r="J93" i="14"/>
  <c r="L96" i="19"/>
  <c r="L96" i="20"/>
  <c r="J97" i="19"/>
  <c r="J97" i="18"/>
  <c r="J97" i="14"/>
  <c r="L100" i="22"/>
  <c r="L100" i="19"/>
  <c r="L100" i="20"/>
  <c r="L100" i="18"/>
  <c r="L100" i="17"/>
  <c r="J101" i="19"/>
  <c r="J101" i="18"/>
  <c r="J101" i="17"/>
  <c r="J101" i="14"/>
  <c r="L104" i="22"/>
  <c r="L104" i="19"/>
  <c r="L104" i="20"/>
  <c r="J105" i="19"/>
  <c r="J105" i="18"/>
  <c r="J105" i="14"/>
  <c r="L108" i="22"/>
  <c r="L108" i="20"/>
  <c r="L108" i="19"/>
  <c r="L108" i="18"/>
  <c r="J109" i="22"/>
  <c r="J109" i="19"/>
  <c r="J109" i="18"/>
  <c r="J109" i="17"/>
  <c r="L112" i="20"/>
  <c r="L112" i="19"/>
  <c r="L112" i="18"/>
  <c r="L112" i="14"/>
  <c r="I93" i="13"/>
  <c r="K95" i="13"/>
  <c r="J100" i="13"/>
  <c r="L102" i="13"/>
  <c r="M109" i="13"/>
  <c r="D120" i="13"/>
  <c r="L59" i="14"/>
  <c r="K60" i="14"/>
  <c r="H63" i="14"/>
  <c r="L67" i="14"/>
  <c r="K68" i="14"/>
  <c r="H71" i="14"/>
  <c r="L75" i="14"/>
  <c r="E120" i="14"/>
  <c r="K76" i="14"/>
  <c r="E121" i="14"/>
  <c r="K78" i="14"/>
  <c r="L79" i="14"/>
  <c r="H82" i="14"/>
  <c r="L84" i="14"/>
  <c r="H86" i="14"/>
  <c r="L88" i="14"/>
  <c r="H90" i="14"/>
  <c r="L92" i="14"/>
  <c r="H94" i="14"/>
  <c r="L96" i="14"/>
  <c r="H98" i="14"/>
  <c r="L100" i="14"/>
  <c r="H102" i="14"/>
  <c r="L104" i="14"/>
  <c r="L108" i="14"/>
  <c r="J111" i="14"/>
  <c r="M97" i="13"/>
  <c r="H106" i="13"/>
  <c r="P106" i="13" s="1"/>
  <c r="L108" i="13"/>
  <c r="L60" i="14"/>
  <c r="K61" i="14"/>
  <c r="H64" i="14"/>
  <c r="J65" i="14"/>
  <c r="L68" i="14"/>
  <c r="K69" i="14"/>
  <c r="H72" i="14"/>
  <c r="J73" i="14"/>
  <c r="L76" i="14"/>
  <c r="F121" i="14"/>
  <c r="K77" i="14"/>
  <c r="L78" i="14"/>
  <c r="K83" i="14"/>
  <c r="K87" i="14"/>
  <c r="K91" i="14"/>
  <c r="K95" i="14"/>
  <c r="K99" i="14"/>
  <c r="K103" i="14"/>
  <c r="M108" i="14"/>
  <c r="K111" i="14"/>
  <c r="F82" i="15"/>
  <c r="F90" i="15"/>
  <c r="F98" i="15"/>
  <c r="F106" i="15"/>
  <c r="H94" i="13"/>
  <c r="P94" i="13" s="1"/>
  <c r="I101" i="13"/>
  <c r="K103" i="13"/>
  <c r="J108" i="13"/>
  <c r="F120" i="13"/>
  <c r="L110" i="13"/>
  <c r="L61" i="14"/>
  <c r="K62" i="14"/>
  <c r="H65" i="14"/>
  <c r="L69" i="14"/>
  <c r="K70" i="14"/>
  <c r="H73" i="14"/>
  <c r="L77" i="14"/>
  <c r="H81" i="14"/>
  <c r="L83" i="14"/>
  <c r="H85" i="14"/>
  <c r="L87" i="14"/>
  <c r="H89" i="14"/>
  <c r="L91" i="14"/>
  <c r="H93" i="14"/>
  <c r="L95" i="14"/>
  <c r="H97" i="14"/>
  <c r="L99" i="14"/>
  <c r="H101" i="14"/>
  <c r="L103" i="14"/>
  <c r="H105" i="14"/>
  <c r="K58" i="17"/>
  <c r="L64" i="13"/>
  <c r="L72" i="13"/>
  <c r="L80" i="13"/>
  <c r="L88" i="13"/>
  <c r="K91" i="13"/>
  <c r="J96" i="13"/>
  <c r="L98" i="13"/>
  <c r="M105" i="13"/>
  <c r="G120" i="13"/>
  <c r="H58" i="14"/>
  <c r="L62" i="14"/>
  <c r="K63" i="14"/>
  <c r="H66" i="14"/>
  <c r="L70" i="14"/>
  <c r="K71" i="14"/>
  <c r="H74" i="14"/>
  <c r="H80" i="14"/>
  <c r="K82" i="14"/>
  <c r="K86" i="14"/>
  <c r="K90" i="14"/>
  <c r="K94" i="14"/>
  <c r="K98" i="14"/>
  <c r="K102" i="14"/>
  <c r="K106" i="14"/>
  <c r="M107" i="14"/>
  <c r="I109" i="14"/>
  <c r="L58" i="17"/>
  <c r="L58" i="22"/>
  <c r="L58" i="20"/>
  <c r="L58" i="19"/>
  <c r="J59" i="19"/>
  <c r="J59" i="18"/>
  <c r="J63" i="22"/>
  <c r="J63" i="19"/>
  <c r="J63" i="18"/>
  <c r="L66" i="22"/>
  <c r="L66" i="20"/>
  <c r="J67" i="19"/>
  <c r="J67" i="18"/>
  <c r="L70" i="20"/>
  <c r="L70" i="17"/>
  <c r="J71" i="22"/>
  <c r="J71" i="19"/>
  <c r="J71" i="18"/>
  <c r="L74" i="22"/>
  <c r="L74" i="20"/>
  <c r="L74" i="19"/>
  <c r="J75" i="19"/>
  <c r="J75" i="18"/>
  <c r="L78" i="20"/>
  <c r="L78" i="19"/>
  <c r="J79" i="22"/>
  <c r="J79" i="18"/>
  <c r="J79" i="19"/>
  <c r="L82" i="20"/>
  <c r="L82" i="19"/>
  <c r="L82" i="17"/>
  <c r="J83" i="22"/>
  <c r="J83" i="19"/>
  <c r="J83" i="18"/>
  <c r="J83" i="14"/>
  <c r="L86" i="20"/>
  <c r="L86" i="19"/>
  <c r="L86" i="17"/>
  <c r="J87" i="19"/>
  <c r="J87" i="18"/>
  <c r="J87" i="14"/>
  <c r="L90" i="20"/>
  <c r="L90" i="19"/>
  <c r="J91" i="22"/>
  <c r="J91" i="19"/>
  <c r="J91" i="18"/>
  <c r="J91" i="14"/>
  <c r="L94" i="20"/>
  <c r="L94" i="19"/>
  <c r="J95" i="19"/>
  <c r="J95" i="18"/>
  <c r="J95" i="14"/>
  <c r="L98" i="20"/>
  <c r="L98" i="19"/>
  <c r="L98" i="17"/>
  <c r="J99" i="22"/>
  <c r="J99" i="19"/>
  <c r="J99" i="14"/>
  <c r="L102" i="20"/>
  <c r="L102" i="19"/>
  <c r="L102" i="18"/>
  <c r="L102" i="17"/>
  <c r="J103" i="19"/>
  <c r="J103" i="18"/>
  <c r="J103" i="17"/>
  <c r="J103" i="14"/>
  <c r="L106" i="20"/>
  <c r="L106" i="19"/>
  <c r="J107" i="22"/>
  <c r="J107" i="19"/>
  <c r="J107" i="18"/>
  <c r="J107" i="14"/>
  <c r="L110" i="20"/>
  <c r="L110" i="19"/>
  <c r="L110" i="14"/>
  <c r="J111" i="19"/>
  <c r="J111" i="18"/>
  <c r="J111" i="17"/>
  <c r="M93" i="13"/>
  <c r="H102" i="13"/>
  <c r="P102" i="13" s="1"/>
  <c r="L104" i="13"/>
  <c r="I109" i="13"/>
  <c r="K111" i="13"/>
  <c r="H59" i="14"/>
  <c r="L63" i="14"/>
  <c r="K64" i="14"/>
  <c r="H67" i="14"/>
  <c r="L71" i="14"/>
  <c r="K72" i="14"/>
  <c r="H75" i="14"/>
  <c r="J77" i="14"/>
  <c r="H79" i="14"/>
  <c r="L82" i="14"/>
  <c r="H84" i="14"/>
  <c r="L86" i="14"/>
  <c r="H88" i="14"/>
  <c r="L90" i="14"/>
  <c r="H92" i="14"/>
  <c r="L94" i="14"/>
  <c r="H96" i="14"/>
  <c r="L98" i="14"/>
  <c r="H100" i="14"/>
  <c r="L102" i="14"/>
  <c r="H104" i="14"/>
  <c r="L106" i="14"/>
  <c r="J109" i="14"/>
  <c r="L92" i="13"/>
  <c r="I97" i="13"/>
  <c r="K99" i="13"/>
  <c r="J104" i="13"/>
  <c r="J105" i="13"/>
  <c r="L106" i="13"/>
  <c r="H60" i="14"/>
  <c r="J61" i="14"/>
  <c r="L64" i="14"/>
  <c r="K65" i="14"/>
  <c r="H68" i="14"/>
  <c r="J69" i="14"/>
  <c r="L72" i="14"/>
  <c r="K73" i="14"/>
  <c r="B120" i="14"/>
  <c r="B121" i="14"/>
  <c r="H76" i="14"/>
  <c r="H78" i="14"/>
  <c r="K81" i="14"/>
  <c r="K85" i="14"/>
  <c r="K89" i="14"/>
  <c r="K93" i="14"/>
  <c r="K97" i="14"/>
  <c r="K101" i="14"/>
  <c r="K105" i="14"/>
  <c r="I108" i="14"/>
  <c r="F78" i="15"/>
  <c r="F86" i="15"/>
  <c r="F94" i="15"/>
  <c r="F102" i="15"/>
  <c r="J92" i="13"/>
  <c r="M101" i="13"/>
  <c r="B120" i="13"/>
  <c r="H110" i="13"/>
  <c r="P110" i="13" s="1"/>
  <c r="K58" i="14"/>
  <c r="H61" i="14"/>
  <c r="L65" i="14"/>
  <c r="K66" i="14"/>
  <c r="H69" i="14"/>
  <c r="L73" i="14"/>
  <c r="K74" i="14"/>
  <c r="H77" i="14"/>
  <c r="K80" i="14"/>
  <c r="L81" i="14"/>
  <c r="H83" i="14"/>
  <c r="L85" i="14"/>
  <c r="H87" i="14"/>
  <c r="L89" i="14"/>
  <c r="H91" i="14"/>
  <c r="L93" i="14"/>
  <c r="H95" i="14"/>
  <c r="L97" i="14"/>
  <c r="H99" i="14"/>
  <c r="L101" i="14"/>
  <c r="H103" i="14"/>
  <c r="H107" i="14"/>
  <c r="L68" i="13"/>
  <c r="L76" i="13"/>
  <c r="L84" i="13"/>
  <c r="H98" i="13"/>
  <c r="P98" i="13" s="1"/>
  <c r="L100" i="13"/>
  <c r="J103" i="13"/>
  <c r="I105" i="13"/>
  <c r="K107" i="13"/>
  <c r="C120" i="13"/>
  <c r="J112" i="13"/>
  <c r="L58" i="14"/>
  <c r="K59" i="14"/>
  <c r="H62" i="14"/>
  <c r="J63" i="14"/>
  <c r="L66" i="14"/>
  <c r="K67" i="14"/>
  <c r="H70" i="14"/>
  <c r="J71" i="14"/>
  <c r="L74" i="14"/>
  <c r="K75" i="14"/>
  <c r="K79" i="14"/>
  <c r="L80" i="14"/>
  <c r="K84" i="14"/>
  <c r="K88" i="14"/>
  <c r="K92" i="14"/>
  <c r="K96" i="14"/>
  <c r="K100" i="14"/>
  <c r="K104" i="14"/>
  <c r="I107" i="14"/>
  <c r="M109" i="14"/>
  <c r="K112" i="14"/>
  <c r="I110" i="14"/>
  <c r="C121" i="14"/>
  <c r="P110" i="16"/>
  <c r="M112" i="16"/>
  <c r="M68" i="17"/>
  <c r="M80" i="17"/>
  <c r="M84" i="17"/>
  <c r="M96" i="17"/>
  <c r="M100" i="17"/>
  <c r="M112" i="17"/>
  <c r="H11" i="18"/>
  <c r="H19" i="18"/>
  <c r="P76" i="16"/>
  <c r="P80" i="16"/>
  <c r="P84" i="16"/>
  <c r="P88" i="16"/>
  <c r="P92" i="16"/>
  <c r="P96" i="16"/>
  <c r="P100" i="16"/>
  <c r="P104" i="16"/>
  <c r="P108" i="16"/>
  <c r="P112" i="16"/>
  <c r="H61" i="17"/>
  <c r="H69" i="17"/>
  <c r="H77" i="17"/>
  <c r="H85" i="17"/>
  <c r="H93" i="17"/>
  <c r="H101" i="17"/>
  <c r="H109" i="17"/>
  <c r="J112" i="14"/>
  <c r="B120" i="15"/>
  <c r="R110" i="16"/>
  <c r="R112" i="16"/>
  <c r="M59" i="17"/>
  <c r="I61" i="17"/>
  <c r="K66" i="17"/>
  <c r="I69" i="17"/>
  <c r="K70" i="17"/>
  <c r="I73" i="17"/>
  <c r="I77" i="17"/>
  <c r="I81" i="17"/>
  <c r="K82" i="17"/>
  <c r="I85" i="17"/>
  <c r="K86" i="17"/>
  <c r="I93" i="17"/>
  <c r="K98" i="17"/>
  <c r="I101" i="17"/>
  <c r="K102" i="17"/>
  <c r="K106" i="17"/>
  <c r="I14" i="18"/>
  <c r="H17" i="18"/>
  <c r="I22" i="18"/>
  <c r="J110" i="14"/>
  <c r="D121" i="14"/>
  <c r="M110" i="14"/>
  <c r="G121" i="14"/>
  <c r="F110" i="15"/>
  <c r="L62" i="17"/>
  <c r="J65" i="17"/>
  <c r="L66" i="17"/>
  <c r="J73" i="17"/>
  <c r="L74" i="17"/>
  <c r="L78" i="17"/>
  <c r="J81" i="17"/>
  <c r="J89" i="17"/>
  <c r="L90" i="17"/>
  <c r="L94" i="17"/>
  <c r="J97" i="17"/>
  <c r="J105" i="17"/>
  <c r="L106" i="17"/>
  <c r="I9" i="18"/>
  <c r="I17" i="18"/>
  <c r="M22" i="18"/>
  <c r="J108" i="14"/>
  <c r="D120" i="14"/>
  <c r="P77" i="16"/>
  <c r="P81" i="16"/>
  <c r="P85" i="16"/>
  <c r="P89" i="16"/>
  <c r="P93" i="16"/>
  <c r="P97" i="16"/>
  <c r="P101" i="16"/>
  <c r="P105" i="16"/>
  <c r="P109" i="16"/>
  <c r="B42" i="17"/>
  <c r="M62" i="17"/>
  <c r="M66" i="17"/>
  <c r="M78" i="17"/>
  <c r="M82" i="17"/>
  <c r="M98" i="17"/>
  <c r="H23" i="18"/>
  <c r="J106" i="14"/>
  <c r="F120" i="14"/>
  <c r="Q76" i="16"/>
  <c r="Q80" i="16"/>
  <c r="Q84" i="16"/>
  <c r="Q88" i="16"/>
  <c r="Q92" i="16"/>
  <c r="Q96" i="16"/>
  <c r="Q100" i="16"/>
  <c r="Q104" i="16"/>
  <c r="Q108" i="16"/>
  <c r="H63" i="17"/>
  <c r="H79" i="17"/>
  <c r="H95" i="17"/>
  <c r="H111" i="17"/>
  <c r="M12" i="18"/>
  <c r="M20" i="18"/>
  <c r="I59" i="17"/>
  <c r="K60" i="17"/>
  <c r="I67" i="17"/>
  <c r="K68" i="17"/>
  <c r="K72" i="17"/>
  <c r="I75" i="17"/>
  <c r="K80" i="17"/>
  <c r="I83" i="17"/>
  <c r="K84" i="17"/>
  <c r="K88" i="17"/>
  <c r="I91" i="17"/>
  <c r="I99" i="17"/>
  <c r="K100" i="17"/>
  <c r="K104" i="17"/>
  <c r="I107" i="17"/>
  <c r="K112" i="17"/>
  <c r="I10" i="18"/>
  <c r="H13" i="18"/>
  <c r="H21" i="18"/>
  <c r="J59" i="17"/>
  <c r="L60" i="17"/>
  <c r="J63" i="17"/>
  <c r="J67" i="17"/>
  <c r="J71" i="17"/>
  <c r="L72" i="17"/>
  <c r="J75" i="17"/>
  <c r="L76" i="17"/>
  <c r="J79" i="17"/>
  <c r="J83" i="17"/>
  <c r="J87" i="17"/>
  <c r="L88" i="17"/>
  <c r="J91" i="17"/>
  <c r="L92" i="17"/>
  <c r="J95" i="17"/>
  <c r="L96" i="17"/>
  <c r="J99" i="17"/>
  <c r="L104" i="17"/>
  <c r="J107" i="17"/>
  <c r="L108" i="17"/>
  <c r="L112" i="17"/>
  <c r="M10" i="18"/>
  <c r="I13" i="18"/>
  <c r="M18" i="18"/>
  <c r="I29" i="18"/>
  <c r="I66" i="17"/>
  <c r="M71" i="17"/>
  <c r="J72" i="17"/>
  <c r="I82" i="17"/>
  <c r="M87" i="17"/>
  <c r="J88" i="17"/>
  <c r="I98" i="17"/>
  <c r="M103" i="17"/>
  <c r="J104" i="17"/>
  <c r="E120" i="17"/>
  <c r="H24" i="18"/>
  <c r="H40" i="18"/>
  <c r="M42" i="18"/>
  <c r="I44" i="18"/>
  <c r="M48" i="18"/>
  <c r="H55" i="18"/>
  <c r="I57" i="18"/>
  <c r="H61" i="18"/>
  <c r="I64" i="18"/>
  <c r="J66" i="18"/>
  <c r="K68" i="18"/>
  <c r="L70" i="18"/>
  <c r="M71" i="18"/>
  <c r="K78" i="18"/>
  <c r="M79" i="18"/>
  <c r="K82" i="18"/>
  <c r="M83" i="18"/>
  <c r="K86" i="18"/>
  <c r="M87" i="18"/>
  <c r="K90" i="18"/>
  <c r="M91" i="18"/>
  <c r="K94" i="18"/>
  <c r="M95" i="18"/>
  <c r="I109" i="18"/>
  <c r="H9" i="19"/>
  <c r="M19" i="19"/>
  <c r="H25" i="19"/>
  <c r="M51" i="19"/>
  <c r="H57" i="19"/>
  <c r="M62" i="19"/>
  <c r="I60" i="17"/>
  <c r="M65" i="17"/>
  <c r="J66" i="17"/>
  <c r="I76" i="17"/>
  <c r="M81" i="17"/>
  <c r="J82" i="17"/>
  <c r="I92" i="17"/>
  <c r="M97" i="17"/>
  <c r="J98" i="17"/>
  <c r="I108" i="17"/>
  <c r="H12" i="18"/>
  <c r="M21" i="18"/>
  <c r="I24" i="18"/>
  <c r="H36" i="18"/>
  <c r="M38" i="18"/>
  <c r="I40" i="18"/>
  <c r="M44" i="18"/>
  <c r="H51" i="18"/>
  <c r="I53" i="18"/>
  <c r="M57" i="18"/>
  <c r="H59" i="18"/>
  <c r="I62" i="18"/>
  <c r="J64" i="18"/>
  <c r="K66" i="18"/>
  <c r="L68" i="18"/>
  <c r="M69" i="18"/>
  <c r="H75" i="18"/>
  <c r="L78" i="18"/>
  <c r="L82" i="18"/>
  <c r="L86" i="18"/>
  <c r="L90" i="18"/>
  <c r="L94" i="18"/>
  <c r="L98" i="18"/>
  <c r="L106" i="18"/>
  <c r="H12" i="19"/>
  <c r="M14" i="19"/>
  <c r="H28" i="19"/>
  <c r="M46" i="19"/>
  <c r="H59" i="19"/>
  <c r="J64" i="19"/>
  <c r="J84" i="19"/>
  <c r="J60" i="17"/>
  <c r="I70" i="17"/>
  <c r="M75" i="17"/>
  <c r="J76" i="17"/>
  <c r="I86" i="17"/>
  <c r="M91" i="17"/>
  <c r="J92" i="17"/>
  <c r="I102" i="17"/>
  <c r="M107" i="17"/>
  <c r="J108" i="17"/>
  <c r="M9" i="18"/>
  <c r="I12" i="18"/>
  <c r="M26" i="18"/>
  <c r="H28" i="18"/>
  <c r="H32" i="18"/>
  <c r="M34" i="18"/>
  <c r="I36" i="18"/>
  <c r="M40" i="18"/>
  <c r="H47" i="18"/>
  <c r="I49" i="18"/>
  <c r="M53" i="18"/>
  <c r="I60" i="18"/>
  <c r="J62" i="18"/>
  <c r="K64" i="18"/>
  <c r="L66" i="18"/>
  <c r="M67" i="18"/>
  <c r="H73" i="18"/>
  <c r="I80" i="18"/>
  <c r="I84" i="18"/>
  <c r="I88" i="18"/>
  <c r="I92" i="18"/>
  <c r="I96" i="18"/>
  <c r="K101" i="18"/>
  <c r="M106" i="18"/>
  <c r="M9" i="19"/>
  <c r="I12" i="19"/>
  <c r="M33" i="19"/>
  <c r="I36" i="19"/>
  <c r="M41" i="19"/>
  <c r="I59" i="19"/>
  <c r="I64" i="17"/>
  <c r="M69" i="17"/>
  <c r="J70" i="17"/>
  <c r="I80" i="17"/>
  <c r="M85" i="17"/>
  <c r="J86" i="17"/>
  <c r="I96" i="17"/>
  <c r="M101" i="17"/>
  <c r="J102" i="17"/>
  <c r="I112" i="17"/>
  <c r="H20" i="18"/>
  <c r="I28" i="18"/>
  <c r="M30" i="18"/>
  <c r="I32" i="18"/>
  <c r="M36" i="18"/>
  <c r="H41" i="18"/>
  <c r="H43" i="18"/>
  <c r="I45" i="18"/>
  <c r="M49" i="18"/>
  <c r="I58" i="18"/>
  <c r="J60" i="18"/>
  <c r="K62" i="18"/>
  <c r="L64" i="18"/>
  <c r="M65" i="18"/>
  <c r="H71" i="18"/>
  <c r="I74" i="18"/>
  <c r="J76" i="18"/>
  <c r="H79" i="18"/>
  <c r="J80" i="18"/>
  <c r="H83" i="18"/>
  <c r="J84" i="18"/>
  <c r="H87" i="18"/>
  <c r="J88" i="18"/>
  <c r="H91" i="18"/>
  <c r="J92" i="18"/>
  <c r="H95" i="18"/>
  <c r="J96" i="18"/>
  <c r="H99" i="18"/>
  <c r="H103" i="18"/>
  <c r="J108" i="18"/>
  <c r="J112" i="18"/>
  <c r="H18" i="19"/>
  <c r="H26" i="19"/>
  <c r="H50" i="19"/>
  <c r="L64" i="19"/>
  <c r="I58" i="17"/>
  <c r="M63" i="17"/>
  <c r="J64" i="17"/>
  <c r="I74" i="17"/>
  <c r="M79" i="17"/>
  <c r="J80" i="17"/>
  <c r="I90" i="17"/>
  <c r="M95" i="17"/>
  <c r="J96" i="17"/>
  <c r="I106" i="17"/>
  <c r="M111" i="17"/>
  <c r="J112" i="17"/>
  <c r="M17" i="18"/>
  <c r="I20" i="18"/>
  <c r="H25" i="18"/>
  <c r="M28" i="18"/>
  <c r="M32" i="18"/>
  <c r="H37" i="18"/>
  <c r="H39" i="18"/>
  <c r="I41" i="18"/>
  <c r="M45" i="18"/>
  <c r="H56" i="18"/>
  <c r="J58" i="18"/>
  <c r="K60" i="18"/>
  <c r="L62" i="18"/>
  <c r="M63" i="18"/>
  <c r="H69" i="18"/>
  <c r="I72" i="18"/>
  <c r="J74" i="18"/>
  <c r="K76" i="18"/>
  <c r="M77" i="18"/>
  <c r="K80" i="18"/>
  <c r="M81" i="18"/>
  <c r="K84" i="18"/>
  <c r="M85" i="18"/>
  <c r="K88" i="18"/>
  <c r="M89" i="18"/>
  <c r="K92" i="18"/>
  <c r="M93" i="18"/>
  <c r="K96" i="18"/>
  <c r="M97" i="18"/>
  <c r="I103" i="18"/>
  <c r="H21" i="19"/>
  <c r="M68" i="19"/>
  <c r="J58" i="17"/>
  <c r="I68" i="17"/>
  <c r="M73" i="17"/>
  <c r="J74" i="17"/>
  <c r="I84" i="17"/>
  <c r="M89" i="17"/>
  <c r="J90" i="17"/>
  <c r="I100" i="17"/>
  <c r="M105" i="17"/>
  <c r="J106" i="17"/>
  <c r="L110" i="17"/>
  <c r="H27" i="18"/>
  <c r="H29" i="18"/>
  <c r="H33" i="18"/>
  <c r="H35" i="18"/>
  <c r="I37" i="18"/>
  <c r="M41" i="18"/>
  <c r="H52" i="18"/>
  <c r="I56" i="18"/>
  <c r="K58" i="18"/>
  <c r="L60" i="18"/>
  <c r="M61" i="18"/>
  <c r="H67" i="18"/>
  <c r="I70" i="18"/>
  <c r="J72" i="18"/>
  <c r="K74" i="18"/>
  <c r="L76" i="18"/>
  <c r="L80" i="18"/>
  <c r="L84" i="18"/>
  <c r="L88" i="18"/>
  <c r="L92" i="18"/>
  <c r="L96" i="18"/>
  <c r="M10" i="19"/>
  <c r="M50" i="19"/>
  <c r="J58" i="19"/>
  <c r="H65" i="19"/>
  <c r="I62" i="17"/>
  <c r="M67" i="17"/>
  <c r="J68" i="17"/>
  <c r="I78" i="17"/>
  <c r="M83" i="17"/>
  <c r="J84" i="17"/>
  <c r="I94" i="17"/>
  <c r="M99" i="17"/>
  <c r="J100" i="17"/>
  <c r="I110" i="17"/>
  <c r="H16" i="18"/>
  <c r="M25" i="18"/>
  <c r="H31" i="18"/>
  <c r="I33" i="18"/>
  <c r="M37" i="18"/>
  <c r="H48" i="18"/>
  <c r="I52" i="18"/>
  <c r="M56" i="18"/>
  <c r="L58" i="18"/>
  <c r="M59" i="18"/>
  <c r="H65" i="18"/>
  <c r="I68" i="18"/>
  <c r="J70" i="18"/>
  <c r="K72" i="18"/>
  <c r="L74" i="18"/>
  <c r="M75" i="18"/>
  <c r="I78" i="18"/>
  <c r="I82" i="18"/>
  <c r="I86" i="18"/>
  <c r="I90" i="18"/>
  <c r="I94" i="18"/>
  <c r="I98" i="18"/>
  <c r="K111" i="18"/>
  <c r="M112" i="18"/>
  <c r="M21" i="19"/>
  <c r="I24" i="19"/>
  <c r="I40" i="19"/>
  <c r="M53" i="19"/>
  <c r="I65" i="19"/>
  <c r="M61" i="17"/>
  <c r="J62" i="17"/>
  <c r="I72" i="17"/>
  <c r="M77" i="17"/>
  <c r="J78" i="17"/>
  <c r="I88" i="17"/>
  <c r="M93" i="17"/>
  <c r="J94" i="17"/>
  <c r="I104" i="17"/>
  <c r="M109" i="17"/>
  <c r="J110" i="17"/>
  <c r="M13" i="18"/>
  <c r="I16" i="18"/>
  <c r="M29" i="18"/>
  <c r="M33" i="18"/>
  <c r="H44" i="18"/>
  <c r="I48" i="18"/>
  <c r="M52" i="18"/>
  <c r="H63" i="18"/>
  <c r="I66" i="18"/>
  <c r="J68" i="18"/>
  <c r="K70" i="18"/>
  <c r="L72" i="18"/>
  <c r="M73" i="18"/>
  <c r="H77" i="18"/>
  <c r="J78" i="18"/>
  <c r="H81" i="18"/>
  <c r="J82" i="18"/>
  <c r="H85" i="18"/>
  <c r="J86" i="18"/>
  <c r="H89" i="18"/>
  <c r="J90" i="18"/>
  <c r="H93" i="18"/>
  <c r="J94" i="18"/>
  <c r="H97" i="18"/>
  <c r="J98" i="18"/>
  <c r="J102" i="18"/>
  <c r="H109" i="18"/>
  <c r="H38" i="19"/>
  <c r="H54" i="19"/>
  <c r="L62" i="19"/>
  <c r="L70" i="19"/>
  <c r="I76" i="18"/>
  <c r="L103" i="18"/>
  <c r="J104" i="18"/>
  <c r="H106" i="18"/>
  <c r="I111" i="18"/>
  <c r="H112" i="18"/>
  <c r="I11" i="19"/>
  <c r="I23" i="19"/>
  <c r="H37" i="19"/>
  <c r="I52" i="19"/>
  <c r="L59" i="19"/>
  <c r="J60" i="19"/>
  <c r="H62" i="19"/>
  <c r="I67" i="19"/>
  <c r="H72" i="19"/>
  <c r="J78" i="19"/>
  <c r="K104" i="18"/>
  <c r="D120" i="18"/>
  <c r="H20" i="19"/>
  <c r="M23" i="19"/>
  <c r="M35" i="19"/>
  <c r="I37" i="19"/>
  <c r="H49" i="19"/>
  <c r="K60" i="19"/>
  <c r="H70" i="19"/>
  <c r="I71" i="19"/>
  <c r="I73" i="19"/>
  <c r="K78" i="19"/>
  <c r="L79" i="19"/>
  <c r="L80" i="19"/>
  <c r="L81" i="19"/>
  <c r="H85" i="19"/>
  <c r="L88" i="19"/>
  <c r="I101" i="18"/>
  <c r="H102" i="18"/>
  <c r="L104" i="18"/>
  <c r="L105" i="18"/>
  <c r="K110" i="18"/>
  <c r="E120" i="18"/>
  <c r="I20" i="19"/>
  <c r="I32" i="19"/>
  <c r="H34" i="19"/>
  <c r="I49" i="19"/>
  <c r="H58" i="19"/>
  <c r="L60" i="19"/>
  <c r="L61" i="19"/>
  <c r="K66" i="19"/>
  <c r="K67" i="19"/>
  <c r="J74" i="19"/>
  <c r="J86" i="19"/>
  <c r="M100" i="18"/>
  <c r="H108" i="18"/>
  <c r="L110" i="18"/>
  <c r="L111" i="18"/>
  <c r="F120" i="18"/>
  <c r="H17" i="19"/>
  <c r="I29" i="19"/>
  <c r="I41" i="19"/>
  <c r="H46" i="19"/>
  <c r="M49" i="19"/>
  <c r="I53" i="19"/>
  <c r="H64" i="19"/>
  <c r="L66" i="19"/>
  <c r="L67" i="19"/>
  <c r="K69" i="19"/>
  <c r="J70" i="19"/>
  <c r="K71" i="19"/>
  <c r="K72" i="19"/>
  <c r="K74" i="19"/>
  <c r="L75" i="19"/>
  <c r="L76" i="19"/>
  <c r="L77" i="19"/>
  <c r="H83" i="19"/>
  <c r="K86" i="19"/>
  <c r="L87" i="19"/>
  <c r="H89" i="19"/>
  <c r="G120" i="18"/>
  <c r="M110" i="18"/>
  <c r="I17" i="19"/>
  <c r="M29" i="19"/>
  <c r="M66" i="19"/>
  <c r="J90" i="19"/>
  <c r="I99" i="18"/>
  <c r="L101" i="18"/>
  <c r="K102" i="18"/>
  <c r="K107" i="18"/>
  <c r="I9" i="19"/>
  <c r="H14" i="19"/>
  <c r="M17" i="19"/>
  <c r="I21" i="19"/>
  <c r="K58" i="19"/>
  <c r="K63" i="19"/>
  <c r="M72" i="19"/>
  <c r="H79" i="19"/>
  <c r="H81" i="19"/>
  <c r="L91" i="19"/>
  <c r="M98" i="18"/>
  <c r="J99" i="18"/>
  <c r="H105" i="18"/>
  <c r="L107" i="18"/>
  <c r="K108" i="18"/>
  <c r="M26" i="19"/>
  <c r="I33" i="19"/>
  <c r="M38" i="19"/>
  <c r="H40" i="19"/>
  <c r="I43" i="19"/>
  <c r="I55" i="19"/>
  <c r="H61" i="19"/>
  <c r="L63" i="19"/>
  <c r="K64" i="19"/>
  <c r="M70" i="19"/>
  <c r="J82" i="19"/>
  <c r="L84" i="19"/>
  <c r="H111" i="18"/>
  <c r="H52" i="19"/>
  <c r="M55" i="19"/>
  <c r="H67" i="19"/>
  <c r="H68" i="19"/>
  <c r="H75" i="19"/>
  <c r="H77" i="19"/>
  <c r="K82" i="19"/>
  <c r="L83" i="19"/>
  <c r="H87" i="19"/>
  <c r="J88" i="19"/>
  <c r="H110" i="18"/>
  <c r="K112" i="18"/>
  <c r="I25" i="19"/>
  <c r="I57" i="19"/>
  <c r="H66" i="19"/>
  <c r="K68" i="19"/>
  <c r="L71" i="19"/>
  <c r="H76" i="19"/>
  <c r="H80" i="19"/>
  <c r="H84" i="19"/>
  <c r="H88" i="19"/>
  <c r="H23" i="20"/>
  <c r="H31" i="20"/>
  <c r="H39" i="20"/>
  <c r="H47" i="20"/>
  <c r="I59" i="20"/>
  <c r="I63" i="20"/>
  <c r="I67" i="20"/>
  <c r="I71" i="20"/>
  <c r="I75" i="20"/>
  <c r="I79" i="20"/>
  <c r="I83" i="20"/>
  <c r="I87" i="20"/>
  <c r="I91" i="20"/>
  <c r="H104" i="18"/>
  <c r="K106" i="18"/>
  <c r="L109" i="18"/>
  <c r="I13" i="19"/>
  <c r="I45" i="19"/>
  <c r="H60" i="19"/>
  <c r="K62" i="19"/>
  <c r="L65" i="19"/>
  <c r="K75" i="19"/>
  <c r="K79" i="19"/>
  <c r="K83" i="19"/>
  <c r="K87" i="19"/>
  <c r="K91" i="19"/>
  <c r="J92" i="19"/>
  <c r="J94" i="19"/>
  <c r="J96" i="19"/>
  <c r="J98" i="19"/>
  <c r="J100" i="19"/>
  <c r="J102" i="19"/>
  <c r="J104" i="19"/>
  <c r="D120" i="19"/>
  <c r="H9" i="20"/>
  <c r="H11" i="20"/>
  <c r="H13" i="20"/>
  <c r="H15" i="20"/>
  <c r="H17" i="20"/>
  <c r="H19" i="20"/>
  <c r="H21" i="20"/>
  <c r="I23" i="20"/>
  <c r="M28" i="20"/>
  <c r="I31" i="20"/>
  <c r="M36" i="20"/>
  <c r="I39" i="20"/>
  <c r="M44" i="20"/>
  <c r="I47" i="20"/>
  <c r="I55" i="20"/>
  <c r="H58" i="20"/>
  <c r="H62" i="20"/>
  <c r="H66" i="20"/>
  <c r="H70" i="20"/>
  <c r="H74" i="20"/>
  <c r="H78" i="20"/>
  <c r="H82" i="20"/>
  <c r="H86" i="20"/>
  <c r="H90" i="20"/>
  <c r="K92" i="19"/>
  <c r="K93" i="19"/>
  <c r="K94" i="19"/>
  <c r="K95" i="19"/>
  <c r="K96" i="19"/>
  <c r="K97" i="19"/>
  <c r="K98" i="19"/>
  <c r="K99" i="19"/>
  <c r="K100" i="19"/>
  <c r="K101" i="19"/>
  <c r="K102" i="19"/>
  <c r="K103" i="19"/>
  <c r="K104" i="19"/>
  <c r="K105" i="19"/>
  <c r="K106" i="19"/>
  <c r="K107" i="19"/>
  <c r="K108" i="19"/>
  <c r="K109" i="19"/>
  <c r="K110" i="19"/>
  <c r="K111" i="19"/>
  <c r="K112" i="19"/>
  <c r="I9" i="20"/>
  <c r="I11" i="20"/>
  <c r="I13" i="20"/>
  <c r="I15" i="20"/>
  <c r="I17" i="20"/>
  <c r="I19" i="20"/>
  <c r="I21" i="20"/>
  <c r="H29" i="20"/>
  <c r="H37" i="20"/>
  <c r="H45" i="20"/>
  <c r="K91" i="20"/>
  <c r="L69" i="19"/>
  <c r="K76" i="19"/>
  <c r="K80" i="19"/>
  <c r="K84" i="19"/>
  <c r="K88" i="19"/>
  <c r="L93" i="19"/>
  <c r="L95" i="19"/>
  <c r="L97" i="19"/>
  <c r="L99" i="19"/>
  <c r="L101" i="19"/>
  <c r="L103" i="19"/>
  <c r="L105" i="19"/>
  <c r="L107" i="19"/>
  <c r="L109" i="19"/>
  <c r="F120" i="19"/>
  <c r="L111" i="19"/>
  <c r="M26" i="20"/>
  <c r="I29" i="20"/>
  <c r="M34" i="20"/>
  <c r="I37" i="20"/>
  <c r="M42" i="20"/>
  <c r="I45" i="20"/>
  <c r="M50" i="20"/>
  <c r="H74" i="19"/>
  <c r="H78" i="19"/>
  <c r="H82" i="19"/>
  <c r="H86" i="19"/>
  <c r="H90" i="19"/>
  <c r="H27" i="20"/>
  <c r="H35" i="20"/>
  <c r="H43" i="20"/>
  <c r="K70" i="19"/>
  <c r="L73" i="19"/>
  <c r="K77" i="19"/>
  <c r="K81" i="19"/>
  <c r="K85" i="19"/>
  <c r="K89" i="19"/>
  <c r="M24" i="20"/>
  <c r="I27" i="20"/>
  <c r="M32" i="20"/>
  <c r="I35" i="20"/>
  <c r="M40" i="20"/>
  <c r="I43" i="20"/>
  <c r="M48" i="20"/>
  <c r="I51" i="20"/>
  <c r="H54" i="20"/>
  <c r="L85" i="19"/>
  <c r="L89" i="19"/>
  <c r="H25" i="20"/>
  <c r="H33" i="20"/>
  <c r="H41" i="20"/>
  <c r="H49" i="20"/>
  <c r="M51" i="20"/>
  <c r="M58" i="20"/>
  <c r="K61" i="20"/>
  <c r="M62" i="20"/>
  <c r="K65" i="20"/>
  <c r="M66" i="20"/>
  <c r="K69" i="20"/>
  <c r="M70" i="20"/>
  <c r="K73" i="20"/>
  <c r="M74" i="20"/>
  <c r="K77" i="20"/>
  <c r="M78" i="20"/>
  <c r="K81" i="20"/>
  <c r="M82" i="20"/>
  <c r="K85" i="20"/>
  <c r="M86" i="20"/>
  <c r="K89" i="20"/>
  <c r="M90" i="20"/>
  <c r="K90" i="19"/>
  <c r="H92" i="19"/>
  <c r="H94" i="19"/>
  <c r="H96" i="19"/>
  <c r="H98" i="19"/>
  <c r="H100" i="19"/>
  <c r="H102" i="19"/>
  <c r="H104" i="19"/>
  <c r="H106" i="19"/>
  <c r="H108" i="19"/>
  <c r="H112" i="19"/>
  <c r="M10" i="20"/>
  <c r="M12" i="20"/>
  <c r="M14" i="20"/>
  <c r="M16" i="20"/>
  <c r="M18" i="20"/>
  <c r="M20" i="20"/>
  <c r="M22" i="20"/>
  <c r="I25" i="20"/>
  <c r="M30" i="20"/>
  <c r="I33" i="20"/>
  <c r="M38" i="20"/>
  <c r="I41" i="20"/>
  <c r="M46" i="20"/>
  <c r="I49" i="20"/>
  <c r="I57" i="20"/>
  <c r="J60" i="20"/>
  <c r="L61" i="20"/>
  <c r="J64" i="20"/>
  <c r="L65" i="20"/>
  <c r="J68" i="20"/>
  <c r="L69" i="20"/>
  <c r="J72" i="20"/>
  <c r="L73" i="20"/>
  <c r="J76" i="20"/>
  <c r="L77" i="20"/>
  <c r="J80" i="20"/>
  <c r="L81" i="20"/>
  <c r="J84" i="20"/>
  <c r="L85" i="20"/>
  <c r="J88" i="20"/>
  <c r="L89" i="20"/>
  <c r="H110" i="19"/>
  <c r="K58" i="20"/>
  <c r="J61" i="20"/>
  <c r="K66" i="20"/>
  <c r="J69" i="20"/>
  <c r="K74" i="20"/>
  <c r="J77" i="20"/>
  <c r="K82" i="20"/>
  <c r="J85" i="20"/>
  <c r="K90" i="20"/>
  <c r="K93" i="20"/>
  <c r="K97" i="20"/>
  <c r="K101" i="20"/>
  <c r="K105" i="20"/>
  <c r="M10" i="22"/>
  <c r="H24" i="22"/>
  <c r="P24" i="22" s="1"/>
  <c r="M26" i="22"/>
  <c r="H32" i="22"/>
  <c r="P32" i="22" s="1"/>
  <c r="I54" i="20"/>
  <c r="J94" i="20"/>
  <c r="J98" i="20"/>
  <c r="J102" i="20"/>
  <c r="J106" i="20"/>
  <c r="F77" i="21"/>
  <c r="F85" i="21"/>
  <c r="F93" i="21"/>
  <c r="F101" i="21"/>
  <c r="F109" i="21"/>
  <c r="H11" i="22"/>
  <c r="P11" i="22" s="1"/>
  <c r="M13" i="22"/>
  <c r="I16" i="22"/>
  <c r="H19" i="22"/>
  <c r="P19" i="22" s="1"/>
  <c r="M21" i="22"/>
  <c r="I24" i="22"/>
  <c r="H27" i="22"/>
  <c r="P27" i="22" s="1"/>
  <c r="M29" i="22"/>
  <c r="I32" i="22"/>
  <c r="H35" i="22"/>
  <c r="P35" i="22" s="1"/>
  <c r="M37" i="22"/>
  <c r="J59" i="20"/>
  <c r="K64" i="20"/>
  <c r="J67" i="20"/>
  <c r="K72" i="20"/>
  <c r="J75" i="20"/>
  <c r="K80" i="20"/>
  <c r="J83" i="20"/>
  <c r="K88" i="20"/>
  <c r="J91" i="20"/>
  <c r="K94" i="20"/>
  <c r="K98" i="20"/>
  <c r="K102" i="20"/>
  <c r="K106" i="20"/>
  <c r="I11" i="22"/>
  <c r="H14" i="22"/>
  <c r="P14" i="22" s="1"/>
  <c r="M16" i="22"/>
  <c r="I19" i="22"/>
  <c r="H22" i="22"/>
  <c r="P22" i="22" s="1"/>
  <c r="M24" i="22"/>
  <c r="I27" i="22"/>
  <c r="H30" i="22"/>
  <c r="P30" i="22" s="1"/>
  <c r="M32" i="22"/>
  <c r="I35" i="22"/>
  <c r="H38" i="22"/>
  <c r="P38" i="22" s="1"/>
  <c r="I43" i="22"/>
  <c r="I50" i="20"/>
  <c r="J95" i="20"/>
  <c r="J99" i="20"/>
  <c r="J103" i="20"/>
  <c r="J107" i="20"/>
  <c r="J108" i="20"/>
  <c r="J109" i="20"/>
  <c r="J110" i="20"/>
  <c r="J111" i="20"/>
  <c r="J112" i="20"/>
  <c r="F78" i="21"/>
  <c r="F82" i="21"/>
  <c r="F86" i="21"/>
  <c r="F90" i="21"/>
  <c r="F94" i="21"/>
  <c r="F98" i="21"/>
  <c r="F102" i="21"/>
  <c r="F106" i="21"/>
  <c r="F110" i="21"/>
  <c r="F120" i="21" s="1"/>
  <c r="H41" i="22"/>
  <c r="P41" i="22" s="1"/>
  <c r="M43" i="22"/>
  <c r="H49" i="22"/>
  <c r="P49" i="22" s="1"/>
  <c r="M56" i="20"/>
  <c r="K62" i="20"/>
  <c r="J65" i="20"/>
  <c r="K70" i="20"/>
  <c r="J73" i="20"/>
  <c r="K78" i="20"/>
  <c r="J81" i="20"/>
  <c r="K86" i="20"/>
  <c r="J89" i="20"/>
  <c r="K95" i="20"/>
  <c r="K99" i="20"/>
  <c r="K103" i="20"/>
  <c r="K107" i="20"/>
  <c r="K108" i="20"/>
  <c r="K109" i="20"/>
  <c r="K110" i="20"/>
  <c r="K111" i="20"/>
  <c r="K112" i="20"/>
  <c r="I9" i="22"/>
  <c r="I25" i="22"/>
  <c r="I33" i="22"/>
  <c r="I41" i="22"/>
  <c r="H55" i="20"/>
  <c r="J92" i="20"/>
  <c r="J96" i="20"/>
  <c r="J100" i="20"/>
  <c r="J104" i="20"/>
  <c r="M9" i="22"/>
  <c r="I12" i="22"/>
  <c r="H15" i="22"/>
  <c r="P15" i="22" s="1"/>
  <c r="M17" i="22"/>
  <c r="I20" i="22"/>
  <c r="H23" i="22"/>
  <c r="P23" i="22" s="1"/>
  <c r="M25" i="22"/>
  <c r="I28" i="22"/>
  <c r="H31" i="22"/>
  <c r="P31" i="22" s="1"/>
  <c r="M33" i="22"/>
  <c r="I36" i="22"/>
  <c r="H39" i="22"/>
  <c r="P39" i="22" s="1"/>
  <c r="K60" i="20"/>
  <c r="J63" i="20"/>
  <c r="K68" i="20"/>
  <c r="J71" i="20"/>
  <c r="K76" i="20"/>
  <c r="J79" i="20"/>
  <c r="K84" i="20"/>
  <c r="J87" i="20"/>
  <c r="K92" i="20"/>
  <c r="K96" i="20"/>
  <c r="K100" i="20"/>
  <c r="K104" i="20"/>
  <c r="F112" i="21"/>
  <c r="H10" i="22"/>
  <c r="P10" i="22" s="1"/>
  <c r="M12" i="22"/>
  <c r="I15" i="22"/>
  <c r="H18" i="22"/>
  <c r="P18" i="22" s="1"/>
  <c r="M20" i="22"/>
  <c r="I23" i="22"/>
  <c r="H26" i="22"/>
  <c r="P26" i="22" s="1"/>
  <c r="M28" i="22"/>
  <c r="I31" i="22"/>
  <c r="H34" i="22"/>
  <c r="P34" i="22" s="1"/>
  <c r="M36" i="22"/>
  <c r="I39" i="22"/>
  <c r="H42" i="22"/>
  <c r="P42" i="22" s="1"/>
  <c r="M52" i="20"/>
  <c r="J93" i="20"/>
  <c r="J97" i="20"/>
  <c r="J101" i="20"/>
  <c r="J105" i="20"/>
  <c r="I53" i="22"/>
  <c r="H56" i="22"/>
  <c r="P56" i="22" s="1"/>
  <c r="J58" i="22"/>
  <c r="L59" i="22"/>
  <c r="H61" i="22"/>
  <c r="P61" i="22" s="1"/>
  <c r="L63" i="22"/>
  <c r="J66" i="22"/>
  <c r="L67" i="22"/>
  <c r="H69" i="22"/>
  <c r="P69" i="22" s="1"/>
  <c r="L71" i="22"/>
  <c r="J74" i="22"/>
  <c r="H77" i="22"/>
  <c r="P77" i="22" s="1"/>
  <c r="L79" i="22"/>
  <c r="H81" i="22"/>
  <c r="P81" i="22" s="1"/>
  <c r="J82" i="22"/>
  <c r="L83" i="22"/>
  <c r="L87" i="22"/>
  <c r="H89" i="22"/>
  <c r="P89" i="22" s="1"/>
  <c r="J90" i="22"/>
  <c r="L91" i="22"/>
  <c r="L95" i="22"/>
  <c r="H97" i="22"/>
  <c r="P97" i="22" s="1"/>
  <c r="J98" i="22"/>
  <c r="L99" i="22"/>
  <c r="L103" i="22"/>
  <c r="H105" i="22"/>
  <c r="P105" i="22" s="1"/>
  <c r="L111" i="22"/>
  <c r="B120" i="21"/>
  <c r="I40" i="22"/>
  <c r="H47" i="22"/>
  <c r="P47" i="22" s="1"/>
  <c r="M53" i="22"/>
  <c r="I56" i="22"/>
  <c r="M59" i="22"/>
  <c r="I61" i="22"/>
  <c r="K62" i="22"/>
  <c r="M67" i="22"/>
  <c r="I69" i="22"/>
  <c r="K70" i="22"/>
  <c r="M75" i="22"/>
  <c r="I77" i="22"/>
  <c r="K78" i="22"/>
  <c r="I81" i="22"/>
  <c r="K82" i="22"/>
  <c r="M83" i="22"/>
  <c r="I85" i="22"/>
  <c r="I89" i="22"/>
  <c r="K90" i="22"/>
  <c r="M91" i="22"/>
  <c r="I93" i="22"/>
  <c r="I97" i="22"/>
  <c r="K98" i="22"/>
  <c r="M99" i="22"/>
  <c r="I101" i="22"/>
  <c r="M103" i="22"/>
  <c r="I105" i="22"/>
  <c r="K106" i="22"/>
  <c r="I109" i="22"/>
  <c r="M111" i="22"/>
  <c r="M40" i="22"/>
  <c r="I47" i="22"/>
  <c r="H52" i="22"/>
  <c r="P52" i="22" s="1"/>
  <c r="H54" i="22"/>
  <c r="P54" i="22" s="1"/>
  <c r="M56" i="22"/>
  <c r="H60" i="22"/>
  <c r="P60" i="22" s="1"/>
  <c r="J61" i="22"/>
  <c r="L62" i="22"/>
  <c r="J65" i="22"/>
  <c r="H68" i="22"/>
  <c r="P68" i="22" s="1"/>
  <c r="J69" i="22"/>
  <c r="L70" i="22"/>
  <c r="J73" i="22"/>
  <c r="H76" i="22"/>
  <c r="P76" i="22" s="1"/>
  <c r="L78" i="22"/>
  <c r="J81" i="22"/>
  <c r="L82" i="22"/>
  <c r="H84" i="22"/>
  <c r="P84" i="22" s="1"/>
  <c r="J85" i="22"/>
  <c r="L86" i="22"/>
  <c r="J89" i="22"/>
  <c r="L90" i="22"/>
  <c r="H92" i="22"/>
  <c r="P92" i="22" s="1"/>
  <c r="J93" i="22"/>
  <c r="L94" i="22"/>
  <c r="J97" i="22"/>
  <c r="L98" i="22"/>
  <c r="H100" i="22"/>
  <c r="P100" i="22" s="1"/>
  <c r="J101" i="22"/>
  <c r="L102" i="22"/>
  <c r="J105" i="22"/>
  <c r="L106" i="22"/>
  <c r="L110" i="22"/>
  <c r="H112" i="22"/>
  <c r="M47" i="22"/>
  <c r="M49" i="22"/>
  <c r="I52" i="22"/>
  <c r="I54" i="22"/>
  <c r="H57" i="22"/>
  <c r="P57" i="22" s="1"/>
  <c r="M58" i="22"/>
  <c r="K61" i="22"/>
  <c r="M62" i="22"/>
  <c r="I64" i="22"/>
  <c r="M66" i="22"/>
  <c r="K69" i="22"/>
  <c r="M70" i="22"/>
  <c r="I72" i="22"/>
  <c r="M74" i="22"/>
  <c r="K77" i="22"/>
  <c r="I80" i="22"/>
  <c r="K81" i="22"/>
  <c r="M82" i="22"/>
  <c r="I84" i="22"/>
  <c r="K85" i="22"/>
  <c r="M86" i="22"/>
  <c r="M90" i="22"/>
  <c r="I92" i="22"/>
  <c r="K93" i="22"/>
  <c r="M94" i="22"/>
  <c r="M98" i="22"/>
  <c r="I100" i="22"/>
  <c r="K101" i="22"/>
  <c r="M102" i="22"/>
  <c r="M106" i="22"/>
  <c r="I108" i="22"/>
  <c r="I112" i="22"/>
  <c r="H46" i="22"/>
  <c r="P46" i="22" s="1"/>
  <c r="H51" i="22"/>
  <c r="P51" i="22" s="1"/>
  <c r="M54" i="22"/>
  <c r="I57" i="22"/>
  <c r="H59" i="22"/>
  <c r="P59" i="22" s="1"/>
  <c r="H63" i="22"/>
  <c r="P63" i="22" s="1"/>
  <c r="J64" i="22"/>
  <c r="L65" i="22"/>
  <c r="H67" i="22"/>
  <c r="P67" i="22" s="1"/>
  <c r="H71" i="22"/>
  <c r="P71" i="22" s="1"/>
  <c r="J72" i="22"/>
  <c r="L73" i="22"/>
  <c r="H75" i="22"/>
  <c r="P75" i="22" s="1"/>
  <c r="J80" i="22"/>
  <c r="L81" i="22"/>
  <c r="H83" i="22"/>
  <c r="P83" i="22" s="1"/>
  <c r="J84" i="22"/>
  <c r="L85" i="22"/>
  <c r="H87" i="22"/>
  <c r="P87" i="22" s="1"/>
  <c r="J88" i="22"/>
  <c r="H91" i="22"/>
  <c r="P91" i="22" s="1"/>
  <c r="J92" i="22"/>
  <c r="L93" i="22"/>
  <c r="H95" i="22"/>
  <c r="P95" i="22" s="1"/>
  <c r="J96" i="22"/>
  <c r="H99" i="22"/>
  <c r="P99" i="22" s="1"/>
  <c r="J100" i="22"/>
  <c r="L101" i="22"/>
  <c r="H103" i="22"/>
  <c r="P103" i="22" s="1"/>
  <c r="J104" i="22"/>
  <c r="H107" i="22"/>
  <c r="P107" i="22" s="1"/>
  <c r="J108" i="22"/>
  <c r="L109" i="22"/>
  <c r="J112" i="22"/>
  <c r="D120" i="20"/>
  <c r="I46" i="22"/>
  <c r="H55" i="22"/>
  <c r="P55" i="22" s="1"/>
  <c r="M57" i="22"/>
  <c r="K60" i="22"/>
  <c r="I63" i="22"/>
  <c r="K64" i="22"/>
  <c r="M65" i="22"/>
  <c r="K68" i="22"/>
  <c r="I71" i="22"/>
  <c r="K72" i="22"/>
  <c r="M73" i="22"/>
  <c r="K76" i="22"/>
  <c r="M81" i="22"/>
  <c r="K84" i="22"/>
  <c r="M85" i="22"/>
  <c r="I87" i="22"/>
  <c r="K88" i="22"/>
  <c r="M89" i="22"/>
  <c r="K92" i="22"/>
  <c r="M93" i="22"/>
  <c r="I95" i="22"/>
  <c r="K96" i="22"/>
  <c r="M97" i="22"/>
  <c r="K100" i="22"/>
  <c r="M101" i="22"/>
  <c r="I103" i="22"/>
  <c r="M105" i="22"/>
  <c r="K108" i="22"/>
  <c r="M109" i="22"/>
  <c r="K112" i="22"/>
  <c r="H45" i="22"/>
  <c r="P45" i="22" s="1"/>
  <c r="I48" i="22"/>
  <c r="I55" i="22"/>
  <c r="H58" i="22"/>
  <c r="P58" i="22" s="1"/>
  <c r="J59" i="22"/>
  <c r="L64" i="22"/>
  <c r="H66" i="22"/>
  <c r="P66" i="22" s="1"/>
  <c r="J67" i="22"/>
  <c r="L72" i="22"/>
  <c r="H74" i="22"/>
  <c r="P74" i="22" s="1"/>
  <c r="J75" i="22"/>
  <c r="H82" i="22"/>
  <c r="P82" i="22" s="1"/>
  <c r="H86" i="22"/>
  <c r="P86" i="22" s="1"/>
  <c r="J87" i="22"/>
  <c r="L88" i="22"/>
  <c r="H90" i="22"/>
  <c r="P90" i="22" s="1"/>
  <c r="H94" i="22"/>
  <c r="P94" i="22" s="1"/>
  <c r="J95" i="22"/>
  <c r="L96" i="22"/>
  <c r="H98" i="22"/>
  <c r="P98" i="22" s="1"/>
  <c r="H102" i="22"/>
  <c r="P102" i="22" s="1"/>
  <c r="J103" i="22"/>
  <c r="H106" i="22"/>
  <c r="P106" i="22" s="1"/>
  <c r="J111" i="22"/>
  <c r="L112" i="22"/>
  <c r="M41" i="22"/>
  <c r="M48" i="22"/>
  <c r="H53" i="22"/>
  <c r="P53" i="22" s="1"/>
  <c r="M55" i="22"/>
  <c r="I58" i="22"/>
  <c r="K59" i="22"/>
  <c r="M60" i="22"/>
  <c r="I62" i="22"/>
  <c r="I66" i="22"/>
  <c r="K67" i="22"/>
  <c r="M68" i="22"/>
  <c r="I70" i="22"/>
  <c r="K75" i="22"/>
  <c r="M76" i="22"/>
  <c r="I78" i="22"/>
  <c r="M80" i="22"/>
  <c r="I82" i="22"/>
  <c r="K83" i="22"/>
  <c r="I86" i="22"/>
  <c r="K87" i="22"/>
  <c r="M88" i="22"/>
  <c r="I90" i="22"/>
  <c r="K91" i="22"/>
  <c r="I94" i="22"/>
  <c r="K95" i="22"/>
  <c r="M96" i="22"/>
  <c r="I98" i="22"/>
  <c r="K99" i="22"/>
  <c r="I102" i="22"/>
  <c r="K103" i="22"/>
  <c r="M104" i="22"/>
  <c r="K107" i="22"/>
  <c r="I110" i="22"/>
  <c r="M112" i="22"/>
  <c r="H15" i="24"/>
  <c r="F120" i="22"/>
  <c r="C120" i="22"/>
  <c r="P89" i="13" l="1"/>
  <c r="C90" i="7"/>
  <c r="C74" i="7"/>
  <c r="P74" i="7" s="1"/>
  <c r="F85" i="7"/>
  <c r="D85" i="8" s="1"/>
  <c r="I85" i="8" s="1"/>
  <c r="AD85" i="3"/>
  <c r="K45" i="9"/>
  <c r="U44" i="9"/>
  <c r="F69" i="7"/>
  <c r="D69" i="8" s="1"/>
  <c r="I69" i="8" s="1"/>
  <c r="AD69" i="3"/>
  <c r="AE69" i="3" s="1"/>
  <c r="B103" i="8"/>
  <c r="F103" i="8" s="1"/>
  <c r="K103" i="8" s="1"/>
  <c r="P103" i="7"/>
  <c r="C104" i="7"/>
  <c r="AC104" i="3"/>
  <c r="AE104" i="3" s="1"/>
  <c r="L100" i="8"/>
  <c r="J100" i="8" s="1"/>
  <c r="C84" i="7"/>
  <c r="C68" i="7"/>
  <c r="C57" i="7"/>
  <c r="C49" i="7"/>
  <c r="C41" i="7"/>
  <c r="C33" i="7"/>
  <c r="C87" i="7"/>
  <c r="F81" i="7"/>
  <c r="D81" i="8" s="1"/>
  <c r="I81" i="8" s="1"/>
  <c r="AD81" i="3"/>
  <c r="L78" i="8"/>
  <c r="J78" i="8" s="1"/>
  <c r="L88" i="8"/>
  <c r="J88" i="8" s="1"/>
  <c r="AE106" i="3"/>
  <c r="J102" i="8"/>
  <c r="L102" i="8"/>
  <c r="C82" i="7"/>
  <c r="AC92" i="3"/>
  <c r="AE92" i="3" s="1"/>
  <c r="AC84" i="3"/>
  <c r="AE84" i="3" s="1"/>
  <c r="L82" i="8"/>
  <c r="J82" i="8" s="1"/>
  <c r="L74" i="8"/>
  <c r="J74" i="8" s="1"/>
  <c r="AC68" i="3"/>
  <c r="AE68" i="3" s="1"/>
  <c r="L107" i="8"/>
  <c r="J107" i="8" s="1"/>
  <c r="AB105" i="3"/>
  <c r="C56" i="7"/>
  <c r="C48" i="7"/>
  <c r="C40" i="7"/>
  <c r="C32" i="7"/>
  <c r="C79" i="7"/>
  <c r="W44" i="9"/>
  <c r="L105" i="8"/>
  <c r="J105" i="8" s="1"/>
  <c r="L97" i="8"/>
  <c r="J97" i="8" s="1"/>
  <c r="C99" i="7"/>
  <c r="AC81" i="3"/>
  <c r="L79" i="8"/>
  <c r="J79" i="8" s="1"/>
  <c r="L71" i="8"/>
  <c r="J71" i="8" s="1"/>
  <c r="C102" i="7"/>
  <c r="C96" i="7"/>
  <c r="C80" i="7"/>
  <c r="P15" i="7"/>
  <c r="L76" i="8"/>
  <c r="J76" i="8" s="1"/>
  <c r="AD105" i="3"/>
  <c r="L103" i="8"/>
  <c r="J103" i="8" s="1"/>
  <c r="C55" i="7"/>
  <c r="C47" i="7"/>
  <c r="C39" i="7"/>
  <c r="C31" i="7"/>
  <c r="C71" i="7"/>
  <c r="L77" i="8"/>
  <c r="J77" i="8" s="1"/>
  <c r="L89" i="8"/>
  <c r="J89" i="8" s="1"/>
  <c r="J46" i="9"/>
  <c r="E105" i="7"/>
  <c r="AC105" i="3"/>
  <c r="E97" i="7"/>
  <c r="AC97" i="3"/>
  <c r="E67" i="8"/>
  <c r="G63" i="7"/>
  <c r="L104" i="8"/>
  <c r="J104" i="8" s="1"/>
  <c r="AE98" i="3"/>
  <c r="C94" i="7"/>
  <c r="C78" i="7"/>
  <c r="P11" i="7"/>
  <c r="L90" i="8"/>
  <c r="J90" i="8" s="1"/>
  <c r="D111" i="7"/>
  <c r="V126" i="3"/>
  <c r="C91" i="7"/>
  <c r="C62" i="7"/>
  <c r="C54" i="7"/>
  <c r="C46" i="7"/>
  <c r="C38" i="7"/>
  <c r="C30" i="7"/>
  <c r="B21" i="8"/>
  <c r="F21" i="8" s="1"/>
  <c r="K21" i="8" s="1"/>
  <c r="P21" i="7"/>
  <c r="B13" i="8"/>
  <c r="F13" i="8" s="1"/>
  <c r="K13" i="8" s="1"/>
  <c r="P13" i="7"/>
  <c r="L101" i="8"/>
  <c r="J101" i="8" s="1"/>
  <c r="AC89" i="3"/>
  <c r="L87" i="8"/>
  <c r="J87" i="8" s="1"/>
  <c r="L75" i="8"/>
  <c r="J75" i="8" s="1"/>
  <c r="C100" i="7"/>
  <c r="C92" i="7"/>
  <c r="C76" i="7"/>
  <c r="AC96" i="3"/>
  <c r="AE96" i="3" s="1"/>
  <c r="L92" i="8"/>
  <c r="J92" i="8" s="1"/>
  <c r="AC80" i="3"/>
  <c r="AE80" i="3" s="1"/>
  <c r="AC72" i="3"/>
  <c r="AE72" i="3" s="1"/>
  <c r="L68" i="8"/>
  <c r="J68" i="8"/>
  <c r="C93" i="7"/>
  <c r="AB93" i="3"/>
  <c r="C83" i="7"/>
  <c r="C61" i="7"/>
  <c r="C53" i="7"/>
  <c r="C45" i="7"/>
  <c r="C37" i="7"/>
  <c r="C29" i="7"/>
  <c r="AB101" i="3"/>
  <c r="C81" i="7"/>
  <c r="F89" i="7"/>
  <c r="D89" i="8" s="1"/>
  <c r="I89" i="8" s="1"/>
  <c r="AD89" i="3"/>
  <c r="E101" i="7"/>
  <c r="AC101" i="3"/>
  <c r="L83" i="8"/>
  <c r="J83" i="8" s="1"/>
  <c r="AC108" i="3"/>
  <c r="L106" i="8"/>
  <c r="J106" i="8" s="1"/>
  <c r="AC100" i="3"/>
  <c r="AE100" i="3" s="1"/>
  <c r="B90" i="8"/>
  <c r="F90" i="8" s="1"/>
  <c r="K90" i="8" s="1"/>
  <c r="P90" i="7"/>
  <c r="B74" i="8"/>
  <c r="F74" i="8" s="1"/>
  <c r="K74" i="8" s="1"/>
  <c r="L94" i="8"/>
  <c r="J94" i="8" s="1"/>
  <c r="J70" i="8"/>
  <c r="L70" i="8"/>
  <c r="C85" i="7"/>
  <c r="AB85" i="3"/>
  <c r="C75" i="7"/>
  <c r="C60" i="7"/>
  <c r="C52" i="7"/>
  <c r="C44" i="7"/>
  <c r="C36" i="7"/>
  <c r="C28" i="7"/>
  <c r="AD101" i="3"/>
  <c r="AB89" i="3"/>
  <c r="C73" i="7"/>
  <c r="L99" i="8"/>
  <c r="J99" i="8" s="1"/>
  <c r="L85" i="8"/>
  <c r="J85" i="8" s="1"/>
  <c r="L93" i="8"/>
  <c r="J93" i="8" s="1"/>
  <c r="F97" i="7"/>
  <c r="D97" i="8" s="1"/>
  <c r="I97" i="8" s="1"/>
  <c r="AD97" i="3"/>
  <c r="L73" i="8"/>
  <c r="J73" i="8" s="1"/>
  <c r="L84" i="8"/>
  <c r="J84" i="8" s="1"/>
  <c r="B107" i="8"/>
  <c r="F107" i="8" s="1"/>
  <c r="K107" i="8" s="1"/>
  <c r="P107" i="7"/>
  <c r="L95" i="8"/>
  <c r="J95" i="8" s="1"/>
  <c r="C106" i="7"/>
  <c r="C98" i="7"/>
  <c r="AE102" i="3"/>
  <c r="C88" i="7"/>
  <c r="C72" i="7"/>
  <c r="AC88" i="3"/>
  <c r="AE88" i="3" s="1"/>
  <c r="L86" i="8"/>
  <c r="J86" i="8" s="1"/>
  <c r="L80" i="8"/>
  <c r="J80" i="8"/>
  <c r="C77" i="7"/>
  <c r="AB77" i="3"/>
  <c r="C67" i="7"/>
  <c r="C59" i="7"/>
  <c r="C51" i="7"/>
  <c r="C43" i="7"/>
  <c r="C35" i="7"/>
  <c r="C27" i="7"/>
  <c r="B18" i="8"/>
  <c r="F18" i="8" s="1"/>
  <c r="K18" i="8" s="1"/>
  <c r="P18" i="7"/>
  <c r="AB81" i="3"/>
  <c r="C89" i="7"/>
  <c r="L81" i="8"/>
  <c r="J81" i="8" s="1"/>
  <c r="L69" i="8"/>
  <c r="J69" i="8" s="1"/>
  <c r="AB97" i="3"/>
  <c r="AA97" i="3" s="1"/>
  <c r="L91" i="8"/>
  <c r="J91" i="8" s="1"/>
  <c r="AC85" i="3"/>
  <c r="AE85" i="3" s="1"/>
  <c r="L98" i="8"/>
  <c r="J98" i="8" s="1"/>
  <c r="C86" i="7"/>
  <c r="C70" i="7"/>
  <c r="L96" i="8"/>
  <c r="J96" i="8"/>
  <c r="AC76" i="3"/>
  <c r="AE76" i="3" s="1"/>
  <c r="L72" i="8"/>
  <c r="J72" i="8" s="1"/>
  <c r="C69" i="7"/>
  <c r="AE107" i="3"/>
  <c r="AB69" i="3"/>
  <c r="C58" i="7"/>
  <c r="C50" i="7"/>
  <c r="C42" i="7"/>
  <c r="C34" i="7"/>
  <c r="C26" i="7"/>
  <c r="AB73" i="3"/>
  <c r="C95" i="7"/>
  <c r="AE81" i="3" l="1"/>
  <c r="G90" i="8"/>
  <c r="Q90" i="8" s="1"/>
  <c r="G107" i="8"/>
  <c r="Q107" i="8" s="1"/>
  <c r="G103" i="8"/>
  <c r="Q103" i="8" s="1"/>
  <c r="G74" i="8"/>
  <c r="Q74" i="8" s="1"/>
  <c r="G106" i="8"/>
  <c r="Q106" i="8" s="1"/>
  <c r="B86" i="8"/>
  <c r="F86" i="8" s="1"/>
  <c r="K86" i="8" s="1"/>
  <c r="G86" i="8" s="1"/>
  <c r="Q86" i="8" s="1"/>
  <c r="P86" i="7"/>
  <c r="B51" i="8"/>
  <c r="F51" i="8" s="1"/>
  <c r="K51" i="8" s="1"/>
  <c r="G51" i="8" s="1"/>
  <c r="Q51" i="8" s="1"/>
  <c r="P51" i="7"/>
  <c r="B106" i="8"/>
  <c r="F106" i="8" s="1"/>
  <c r="K106" i="8" s="1"/>
  <c r="P106" i="7"/>
  <c r="B28" i="8"/>
  <c r="F28" i="8" s="1"/>
  <c r="K28" i="8" s="1"/>
  <c r="G28" i="8" s="1"/>
  <c r="Q28" i="8" s="1"/>
  <c r="P28" i="7"/>
  <c r="H125" i="7"/>
  <c r="L67" i="8"/>
  <c r="J67" i="8" s="1"/>
  <c r="B31" i="8"/>
  <c r="F31" i="8" s="1"/>
  <c r="K31" i="8" s="1"/>
  <c r="G31" i="8" s="1"/>
  <c r="Q31" i="8" s="1"/>
  <c r="P31" i="7"/>
  <c r="B87" i="8"/>
  <c r="F87" i="8" s="1"/>
  <c r="K87" i="8" s="1"/>
  <c r="G87" i="8" s="1"/>
  <c r="Q87" i="8" s="1"/>
  <c r="P87" i="7"/>
  <c r="B41" i="8"/>
  <c r="F41" i="8" s="1"/>
  <c r="K41" i="8" s="1"/>
  <c r="G41" i="8" s="1"/>
  <c r="Q41" i="8" s="1"/>
  <c r="P41" i="7"/>
  <c r="K46" i="9"/>
  <c r="V46" i="9" s="1"/>
  <c r="U45" i="9"/>
  <c r="B26" i="8"/>
  <c r="F26" i="8" s="1"/>
  <c r="K26" i="8" s="1"/>
  <c r="G26" i="8" s="1"/>
  <c r="Q26" i="8" s="1"/>
  <c r="P26" i="7"/>
  <c r="B59" i="8"/>
  <c r="F59" i="8" s="1"/>
  <c r="K59" i="8" s="1"/>
  <c r="G59" i="8" s="1"/>
  <c r="Q59" i="8" s="1"/>
  <c r="P59" i="7"/>
  <c r="B36" i="8"/>
  <c r="F36" i="8" s="1"/>
  <c r="K36" i="8" s="1"/>
  <c r="G36" i="8" s="1"/>
  <c r="Q36" i="8" s="1"/>
  <c r="P36" i="7"/>
  <c r="B85" i="8"/>
  <c r="F85" i="8" s="1"/>
  <c r="K85" i="8" s="1"/>
  <c r="G85" i="8" s="1"/>
  <c r="Q85" i="8" s="1"/>
  <c r="P85" i="7"/>
  <c r="AE101" i="3"/>
  <c r="B81" i="8"/>
  <c r="F81" i="8" s="1"/>
  <c r="K81" i="8" s="1"/>
  <c r="G81" i="8" s="1"/>
  <c r="Q81" i="8" s="1"/>
  <c r="P81" i="7"/>
  <c r="P29" i="7"/>
  <c r="B29" i="8"/>
  <c r="F29" i="8" s="1"/>
  <c r="K29" i="8" s="1"/>
  <c r="G29" i="8" s="1"/>
  <c r="Q29" i="8" s="1"/>
  <c r="B30" i="8"/>
  <c r="F30" i="8" s="1"/>
  <c r="K30" i="8" s="1"/>
  <c r="G30" i="8" s="1"/>
  <c r="Q30" i="8" s="1"/>
  <c r="P30" i="7"/>
  <c r="B78" i="8"/>
  <c r="F78" i="8" s="1"/>
  <c r="K78" i="8" s="1"/>
  <c r="G78" i="8" s="1"/>
  <c r="Q78" i="8" s="1"/>
  <c r="P78" i="7"/>
  <c r="AE97" i="3"/>
  <c r="B71" i="8"/>
  <c r="F71" i="8" s="1"/>
  <c r="K71" i="8" s="1"/>
  <c r="G71" i="8" s="1"/>
  <c r="Q71" i="8" s="1"/>
  <c r="P71" i="7"/>
  <c r="B39" i="8"/>
  <c r="F39" i="8" s="1"/>
  <c r="K39" i="8" s="1"/>
  <c r="G39" i="8" s="1"/>
  <c r="Q39" i="8" s="1"/>
  <c r="P39" i="7"/>
  <c r="B102" i="8"/>
  <c r="F102" i="8" s="1"/>
  <c r="K102" i="8" s="1"/>
  <c r="G102" i="8" s="1"/>
  <c r="Q102" i="8" s="1"/>
  <c r="P102" i="7"/>
  <c r="B49" i="8"/>
  <c r="F49" i="8" s="1"/>
  <c r="K49" i="8" s="1"/>
  <c r="G49" i="8" s="1"/>
  <c r="Q49" i="8" s="1"/>
  <c r="P49" i="7"/>
  <c r="P34" i="7"/>
  <c r="B34" i="8"/>
  <c r="F34" i="8" s="1"/>
  <c r="K34" i="8" s="1"/>
  <c r="G34" i="8" s="1"/>
  <c r="Q34" i="8" s="1"/>
  <c r="B67" i="8"/>
  <c r="F67" i="8" s="1"/>
  <c r="K67" i="8" s="1"/>
  <c r="P67" i="7"/>
  <c r="B77" i="8"/>
  <c r="F77" i="8" s="1"/>
  <c r="K77" i="8" s="1"/>
  <c r="G77" i="8" s="1"/>
  <c r="Q77" i="8" s="1"/>
  <c r="P77" i="7"/>
  <c r="B44" i="8"/>
  <c r="F44" i="8" s="1"/>
  <c r="K44" i="8" s="1"/>
  <c r="G44" i="8" s="1"/>
  <c r="Q44" i="8" s="1"/>
  <c r="P44" i="7"/>
  <c r="C101" i="8"/>
  <c r="H101" i="8" s="1"/>
  <c r="C101" i="7"/>
  <c r="P37" i="7"/>
  <c r="B37" i="8"/>
  <c r="F37" i="8" s="1"/>
  <c r="K37" i="8" s="1"/>
  <c r="G37" i="8" s="1"/>
  <c r="Q37" i="8" s="1"/>
  <c r="B38" i="8"/>
  <c r="F38" i="8" s="1"/>
  <c r="K38" i="8" s="1"/>
  <c r="G38" i="8" s="1"/>
  <c r="Q38" i="8" s="1"/>
  <c r="P38" i="7"/>
  <c r="B94" i="8"/>
  <c r="F94" i="8" s="1"/>
  <c r="K94" i="8" s="1"/>
  <c r="G94" i="8" s="1"/>
  <c r="Q94" i="8" s="1"/>
  <c r="P94" i="7"/>
  <c r="C97" i="8"/>
  <c r="H97" i="8" s="1"/>
  <c r="C97" i="7"/>
  <c r="B47" i="8"/>
  <c r="F47" i="8" s="1"/>
  <c r="K47" i="8" s="1"/>
  <c r="G47" i="8" s="1"/>
  <c r="Q47" i="8" s="1"/>
  <c r="P47" i="7"/>
  <c r="F108" i="7"/>
  <c r="AD108" i="3"/>
  <c r="B57" i="8"/>
  <c r="F57" i="8" s="1"/>
  <c r="K57" i="8" s="1"/>
  <c r="G57" i="8" s="1"/>
  <c r="Q57" i="8" s="1"/>
  <c r="P57" i="7"/>
  <c r="B42" i="8"/>
  <c r="F42" i="8" s="1"/>
  <c r="K42" i="8" s="1"/>
  <c r="G42" i="8" s="1"/>
  <c r="Q42" i="8" s="1"/>
  <c r="P42" i="7"/>
  <c r="B72" i="8"/>
  <c r="F72" i="8" s="1"/>
  <c r="K72" i="8" s="1"/>
  <c r="G72" i="8" s="1"/>
  <c r="Q72" i="8" s="1"/>
  <c r="P72" i="7"/>
  <c r="B73" i="8"/>
  <c r="F73" i="8" s="1"/>
  <c r="K73" i="8" s="1"/>
  <c r="G73" i="8" s="1"/>
  <c r="Q73" i="8" s="1"/>
  <c r="P73" i="7"/>
  <c r="B52" i="8"/>
  <c r="F52" i="8" s="1"/>
  <c r="K52" i="8" s="1"/>
  <c r="G52" i="8" s="1"/>
  <c r="Q52" i="8" s="1"/>
  <c r="P52" i="7"/>
  <c r="B45" i="8"/>
  <c r="F45" i="8" s="1"/>
  <c r="K45" i="8" s="1"/>
  <c r="G45" i="8" s="1"/>
  <c r="Q45" i="8" s="1"/>
  <c r="P45" i="7"/>
  <c r="B46" i="8"/>
  <c r="F46" i="8" s="1"/>
  <c r="K46" i="8" s="1"/>
  <c r="G46" i="8" s="1"/>
  <c r="Q46" i="8" s="1"/>
  <c r="P46" i="7"/>
  <c r="AE105" i="3"/>
  <c r="B55" i="8"/>
  <c r="F55" i="8" s="1"/>
  <c r="K55" i="8" s="1"/>
  <c r="G55" i="8" s="1"/>
  <c r="Q55" i="8" s="1"/>
  <c r="P55" i="7"/>
  <c r="B99" i="8"/>
  <c r="F99" i="8" s="1"/>
  <c r="K99" i="8" s="1"/>
  <c r="G99" i="8" s="1"/>
  <c r="Q99" i="8" s="1"/>
  <c r="P99" i="7"/>
  <c r="B32" i="8"/>
  <c r="F32" i="8" s="1"/>
  <c r="K32" i="8" s="1"/>
  <c r="G32" i="8" s="1"/>
  <c r="Q32" i="8" s="1"/>
  <c r="P32" i="7"/>
  <c r="B104" i="8"/>
  <c r="F104" i="8" s="1"/>
  <c r="K104" i="8" s="1"/>
  <c r="G104" i="8" s="1"/>
  <c r="Q104" i="8" s="1"/>
  <c r="P104" i="7"/>
  <c r="B95" i="8"/>
  <c r="F95" i="8" s="1"/>
  <c r="K95" i="8" s="1"/>
  <c r="G95" i="8" s="1"/>
  <c r="Q95" i="8" s="1"/>
  <c r="P95" i="7"/>
  <c r="B50" i="8"/>
  <c r="F50" i="8" s="1"/>
  <c r="K50" i="8" s="1"/>
  <c r="G50" i="8" s="1"/>
  <c r="Q50" i="8" s="1"/>
  <c r="P50" i="7"/>
  <c r="B88" i="8"/>
  <c r="F88" i="8" s="1"/>
  <c r="K88" i="8" s="1"/>
  <c r="G88" i="8" s="1"/>
  <c r="Q88" i="8" s="1"/>
  <c r="P88" i="7"/>
  <c r="B60" i="8"/>
  <c r="F60" i="8" s="1"/>
  <c r="K60" i="8" s="1"/>
  <c r="G60" i="8" s="1"/>
  <c r="Q60" i="8" s="1"/>
  <c r="P60" i="7"/>
  <c r="B53" i="8"/>
  <c r="F53" i="8" s="1"/>
  <c r="K53" i="8" s="1"/>
  <c r="G53" i="8" s="1"/>
  <c r="Q53" i="8" s="1"/>
  <c r="P53" i="7"/>
  <c r="B93" i="8"/>
  <c r="F93" i="8" s="1"/>
  <c r="K93" i="8" s="1"/>
  <c r="G93" i="8" s="1"/>
  <c r="Q93" i="8" s="1"/>
  <c r="P93" i="7"/>
  <c r="AE89" i="3"/>
  <c r="B54" i="8"/>
  <c r="F54" i="8" s="1"/>
  <c r="K54" i="8" s="1"/>
  <c r="G54" i="8" s="1"/>
  <c r="Q54" i="8" s="1"/>
  <c r="P54" i="7"/>
  <c r="C105" i="8"/>
  <c r="H105" i="8" s="1"/>
  <c r="C105" i="7"/>
  <c r="B40" i="8"/>
  <c r="F40" i="8" s="1"/>
  <c r="K40" i="8" s="1"/>
  <c r="G40" i="8" s="1"/>
  <c r="Q40" i="8" s="1"/>
  <c r="P40" i="7"/>
  <c r="B58" i="8"/>
  <c r="F58" i="8" s="1"/>
  <c r="K58" i="8" s="1"/>
  <c r="G58" i="8" s="1"/>
  <c r="Q58" i="8" s="1"/>
  <c r="P58" i="7"/>
  <c r="B69" i="8"/>
  <c r="F69" i="8" s="1"/>
  <c r="K69" i="8" s="1"/>
  <c r="G69" i="8" s="1"/>
  <c r="Q69" i="8" s="1"/>
  <c r="P69" i="7"/>
  <c r="B27" i="8"/>
  <c r="F27" i="8" s="1"/>
  <c r="K27" i="8" s="1"/>
  <c r="G27" i="8" s="1"/>
  <c r="Q27" i="8" s="1"/>
  <c r="P27" i="7"/>
  <c r="B75" i="8"/>
  <c r="F75" i="8" s="1"/>
  <c r="K75" i="8" s="1"/>
  <c r="G75" i="8" s="1"/>
  <c r="Q75" i="8" s="1"/>
  <c r="P75" i="7"/>
  <c r="B61" i="8"/>
  <c r="F61" i="8" s="1"/>
  <c r="K61" i="8" s="1"/>
  <c r="G61" i="8" s="1"/>
  <c r="Q61" i="8" s="1"/>
  <c r="P61" i="7"/>
  <c r="B76" i="8"/>
  <c r="F76" i="8" s="1"/>
  <c r="K76" i="8" s="1"/>
  <c r="G76" i="8" s="1"/>
  <c r="Q76" i="8" s="1"/>
  <c r="P76" i="7"/>
  <c r="B62" i="8"/>
  <c r="F62" i="8" s="1"/>
  <c r="K62" i="8" s="1"/>
  <c r="G62" i="8" s="1"/>
  <c r="Q62" i="8" s="1"/>
  <c r="P62" i="7"/>
  <c r="V45" i="9"/>
  <c r="B80" i="8"/>
  <c r="F80" i="8" s="1"/>
  <c r="K80" i="8" s="1"/>
  <c r="G80" i="8" s="1"/>
  <c r="Q80" i="8" s="1"/>
  <c r="P80" i="7"/>
  <c r="B48" i="8"/>
  <c r="F48" i="8" s="1"/>
  <c r="K48" i="8" s="1"/>
  <c r="G48" i="8" s="1"/>
  <c r="Q48" i="8" s="1"/>
  <c r="P48" i="7"/>
  <c r="B35" i="8"/>
  <c r="F35" i="8" s="1"/>
  <c r="K35" i="8" s="1"/>
  <c r="G35" i="8" s="1"/>
  <c r="Q35" i="8" s="1"/>
  <c r="P35" i="7"/>
  <c r="B83" i="8"/>
  <c r="F83" i="8" s="1"/>
  <c r="K83" i="8" s="1"/>
  <c r="G83" i="8" s="1"/>
  <c r="Q83" i="8" s="1"/>
  <c r="P83" i="7"/>
  <c r="B92" i="8"/>
  <c r="F92" i="8" s="1"/>
  <c r="K92" i="8" s="1"/>
  <c r="G92" i="8" s="1"/>
  <c r="Q92" i="8" s="1"/>
  <c r="P92" i="7"/>
  <c r="B91" i="8"/>
  <c r="F91" i="8" s="1"/>
  <c r="K91" i="8" s="1"/>
  <c r="G91" i="8" s="1"/>
  <c r="Q91" i="8" s="1"/>
  <c r="P91" i="7"/>
  <c r="W45" i="9"/>
  <c r="B96" i="8"/>
  <c r="F96" i="8" s="1"/>
  <c r="K96" i="8" s="1"/>
  <c r="G96" i="8" s="1"/>
  <c r="Q96" i="8" s="1"/>
  <c r="P96" i="7"/>
  <c r="B56" i="8"/>
  <c r="F56" i="8" s="1"/>
  <c r="K56" i="8" s="1"/>
  <c r="G56" i="8" s="1"/>
  <c r="Q56" i="8" s="1"/>
  <c r="P56" i="7"/>
  <c r="B82" i="8"/>
  <c r="F82" i="8" s="1"/>
  <c r="K82" i="8" s="1"/>
  <c r="G82" i="8" s="1"/>
  <c r="Q82" i="8" s="1"/>
  <c r="P82" i="7"/>
  <c r="B68" i="8"/>
  <c r="F68" i="8" s="1"/>
  <c r="K68" i="8" s="1"/>
  <c r="G68" i="8" s="1"/>
  <c r="Q68" i="8" s="1"/>
  <c r="P68" i="7"/>
  <c r="B70" i="8"/>
  <c r="F70" i="8" s="1"/>
  <c r="K70" i="8" s="1"/>
  <c r="G70" i="8" s="1"/>
  <c r="Q70" i="8" s="1"/>
  <c r="P70" i="7"/>
  <c r="B89" i="8"/>
  <c r="F89" i="8" s="1"/>
  <c r="K89" i="8" s="1"/>
  <c r="G89" i="8" s="1"/>
  <c r="Q89" i="8" s="1"/>
  <c r="P89" i="7"/>
  <c r="B43" i="8"/>
  <c r="F43" i="8" s="1"/>
  <c r="K43" i="8" s="1"/>
  <c r="G43" i="8" s="1"/>
  <c r="Q43" i="8" s="1"/>
  <c r="P43" i="7"/>
  <c r="B98" i="8"/>
  <c r="F98" i="8" s="1"/>
  <c r="K98" i="8" s="1"/>
  <c r="G98" i="8" s="1"/>
  <c r="Q98" i="8" s="1"/>
  <c r="P98" i="7"/>
  <c r="B100" i="8"/>
  <c r="F100" i="8" s="1"/>
  <c r="K100" i="8" s="1"/>
  <c r="G100" i="8" s="1"/>
  <c r="Q100" i="8" s="1"/>
  <c r="P100" i="7"/>
  <c r="E63" i="8"/>
  <c r="G64" i="7"/>
  <c r="F63" i="7"/>
  <c r="D63" i="8" s="1"/>
  <c r="I63" i="8" s="1"/>
  <c r="E63" i="7"/>
  <c r="W46" i="9"/>
  <c r="J47" i="9"/>
  <c r="B79" i="8"/>
  <c r="F79" i="8" s="1"/>
  <c r="K79" i="8" s="1"/>
  <c r="G79" i="8" s="1"/>
  <c r="Q79" i="8" s="1"/>
  <c r="P79" i="7"/>
  <c r="B33" i="8"/>
  <c r="F33" i="8" s="1"/>
  <c r="K33" i="8" s="1"/>
  <c r="G33" i="8" s="1"/>
  <c r="Q33" i="8" s="1"/>
  <c r="P33" i="7"/>
  <c r="B84" i="8"/>
  <c r="F84" i="8" s="1"/>
  <c r="K84" i="8" s="1"/>
  <c r="G84" i="8" s="1"/>
  <c r="Q84" i="8" s="1"/>
  <c r="P84" i="7"/>
  <c r="G108" i="7"/>
  <c r="E108" i="8" s="1"/>
  <c r="AB108" i="3"/>
  <c r="G67" i="8" l="1"/>
  <c r="Q67" i="8" s="1"/>
  <c r="F110" i="7"/>
  <c r="D110" i="8" s="1"/>
  <c r="I110" i="8" s="1"/>
  <c r="AD110" i="3"/>
  <c r="E109" i="7"/>
  <c r="AC109" i="3"/>
  <c r="B101" i="8"/>
  <c r="F101" i="8" s="1"/>
  <c r="K101" i="8" s="1"/>
  <c r="G101" i="8" s="1"/>
  <c r="Q101" i="8" s="1"/>
  <c r="P101" i="7"/>
  <c r="C63" i="8"/>
  <c r="H63" i="8" s="1"/>
  <c r="C63" i="7"/>
  <c r="D108" i="8"/>
  <c r="I108" i="8" s="1"/>
  <c r="C108" i="7"/>
  <c r="G109" i="7"/>
  <c r="E109" i="8" s="1"/>
  <c r="AB109" i="3"/>
  <c r="L108" i="8"/>
  <c r="J108" i="8" s="1"/>
  <c r="E64" i="8"/>
  <c r="G65" i="7"/>
  <c r="F64" i="7"/>
  <c r="D64" i="8" s="1"/>
  <c r="I64" i="8" s="1"/>
  <c r="E64" i="7"/>
  <c r="F109" i="7"/>
  <c r="D109" i="8" s="1"/>
  <c r="I109" i="8" s="1"/>
  <c r="AD109" i="3"/>
  <c r="B105" i="8"/>
  <c r="F105" i="8" s="1"/>
  <c r="K105" i="8" s="1"/>
  <c r="G105" i="8" s="1"/>
  <c r="Q105" i="8" s="1"/>
  <c r="P105" i="7"/>
  <c r="U46" i="9"/>
  <c r="K47" i="9"/>
  <c r="W47" i="9" s="1"/>
  <c r="L63" i="8"/>
  <c r="J63" i="8" s="1"/>
  <c r="B97" i="8"/>
  <c r="F97" i="8" s="1"/>
  <c r="K97" i="8" s="1"/>
  <c r="G97" i="8" s="1"/>
  <c r="Q97" i="8" s="1"/>
  <c r="P97" i="7"/>
  <c r="AE108" i="3"/>
  <c r="J48" i="9"/>
  <c r="V47" i="9"/>
  <c r="E110" i="7"/>
  <c r="AC110" i="3"/>
  <c r="AE110" i="3" l="1"/>
  <c r="E111" i="7"/>
  <c r="AC111" i="3"/>
  <c r="AC117" i="3" s="1"/>
  <c r="L109" i="8"/>
  <c r="J109" i="8" s="1"/>
  <c r="F111" i="7"/>
  <c r="AD111" i="3"/>
  <c r="C64" i="8"/>
  <c r="H64" i="8" s="1"/>
  <c r="C64" i="7"/>
  <c r="J49" i="9"/>
  <c r="K48" i="9"/>
  <c r="W48" i="9" s="1"/>
  <c r="U47" i="9"/>
  <c r="G66" i="7"/>
  <c r="E65" i="8"/>
  <c r="F65" i="7"/>
  <c r="D65" i="8" s="1"/>
  <c r="I65" i="8" s="1"/>
  <c r="E65" i="7"/>
  <c r="B108" i="8"/>
  <c r="F108" i="8" s="1"/>
  <c r="K108" i="8" s="1"/>
  <c r="P108" i="7"/>
  <c r="AE109" i="3"/>
  <c r="G110" i="7"/>
  <c r="E110" i="8" s="1"/>
  <c r="AB110" i="3"/>
  <c r="L64" i="8"/>
  <c r="J64" i="8" s="1"/>
  <c r="G108" i="8"/>
  <c r="Q108" i="8" s="1"/>
  <c r="C109" i="8"/>
  <c r="H109" i="8" s="1"/>
  <c r="C109" i="7"/>
  <c r="C110" i="8"/>
  <c r="H110" i="8" s="1"/>
  <c r="C110" i="7"/>
  <c r="B63" i="8"/>
  <c r="F63" i="8" s="1"/>
  <c r="K63" i="8" s="1"/>
  <c r="G63" i="8" s="1"/>
  <c r="Q63" i="8" s="1"/>
  <c r="P63" i="7"/>
  <c r="L65" i="8" l="1"/>
  <c r="J65" i="8" s="1"/>
  <c r="B110" i="8"/>
  <c r="F110" i="8" s="1"/>
  <c r="K110" i="8" s="1"/>
  <c r="P110" i="7"/>
  <c r="L110" i="8"/>
  <c r="J110" i="8" s="1"/>
  <c r="E66" i="8"/>
  <c r="F66" i="7"/>
  <c r="D66" i="8" s="1"/>
  <c r="I66" i="8" s="1"/>
  <c r="E66" i="7"/>
  <c r="V130" i="3"/>
  <c r="AD117" i="3"/>
  <c r="G111" i="7"/>
  <c r="AB111" i="3"/>
  <c r="D111" i="8"/>
  <c r="I111" i="8" s="1"/>
  <c r="H128" i="7"/>
  <c r="B109" i="8"/>
  <c r="F109" i="8" s="1"/>
  <c r="K109" i="8" s="1"/>
  <c r="P109" i="7"/>
  <c r="U48" i="9"/>
  <c r="K49" i="9"/>
  <c r="U49" i="9" s="1"/>
  <c r="G109" i="8"/>
  <c r="Q109" i="8" s="1"/>
  <c r="F112" i="7"/>
  <c r="D112" i="8" s="1"/>
  <c r="I112" i="8" s="1"/>
  <c r="AD112" i="3"/>
  <c r="V48" i="9"/>
  <c r="V129" i="3"/>
  <c r="AE111" i="3"/>
  <c r="C65" i="8"/>
  <c r="H65" i="8" s="1"/>
  <c r="C65" i="7"/>
  <c r="W49" i="9"/>
  <c r="V49" i="9"/>
  <c r="C111" i="8"/>
  <c r="H111" i="8" s="1"/>
  <c r="H127" i="7"/>
  <c r="B64" i="8"/>
  <c r="F64" i="8" s="1"/>
  <c r="K64" i="8" s="1"/>
  <c r="G64" i="8" s="1"/>
  <c r="Q64" i="8" s="1"/>
  <c r="P64" i="7"/>
  <c r="G110" i="8" l="1"/>
  <c r="Q110" i="8" s="1"/>
  <c r="AA111" i="3"/>
  <c r="V128" i="3"/>
  <c r="L66" i="8"/>
  <c r="J66" i="8"/>
  <c r="E111" i="8"/>
  <c r="H126" i="7"/>
  <c r="B65" i="8"/>
  <c r="F65" i="8" s="1"/>
  <c r="K65" i="8" s="1"/>
  <c r="G65" i="8" s="1"/>
  <c r="Q65" i="8" s="1"/>
  <c r="P65" i="7"/>
  <c r="G113" i="7"/>
  <c r="E113" i="8" s="1"/>
  <c r="AB113" i="3"/>
  <c r="F113" i="7"/>
  <c r="D113" i="8" s="1"/>
  <c r="I113" i="8" s="1"/>
  <c r="AD113" i="3"/>
  <c r="C111" i="7"/>
  <c r="C66" i="8"/>
  <c r="H66" i="8" s="1"/>
  <c r="C66" i="7"/>
  <c r="E113" i="7"/>
  <c r="AC113" i="3"/>
  <c r="G112" i="7"/>
  <c r="E112" i="8" s="1"/>
  <c r="AB112" i="3"/>
  <c r="E112" i="7"/>
  <c r="AC112" i="3"/>
  <c r="AE112" i="3" s="1"/>
  <c r="AB117" i="3"/>
  <c r="C112" i="8" l="1"/>
  <c r="H112" i="8" s="1"/>
  <c r="C112" i="7"/>
  <c r="B112" i="8" s="1"/>
  <c r="F112" i="8" s="1"/>
  <c r="K112" i="8" s="1"/>
  <c r="L111" i="8"/>
  <c r="J111" i="8" s="1"/>
  <c r="L113" i="8"/>
  <c r="J113" i="8" s="1"/>
  <c r="B111" i="8"/>
  <c r="F111" i="8" s="1"/>
  <c r="K111" i="8" s="1"/>
  <c r="P111" i="7"/>
  <c r="L112" i="8"/>
  <c r="J112" i="8"/>
  <c r="AE113" i="3"/>
  <c r="C113" i="8"/>
  <c r="H113" i="8" s="1"/>
  <c r="C113" i="7"/>
  <c r="B113" i="8" s="1"/>
  <c r="B66" i="8"/>
  <c r="F66" i="8" s="1"/>
  <c r="K66" i="8" s="1"/>
  <c r="G66" i="8" s="1"/>
  <c r="Q66" i="8" s="1"/>
  <c r="P66" i="7"/>
  <c r="F113" i="8" l="1"/>
  <c r="K113" i="8" s="1"/>
  <c r="G113" i="8" s="1"/>
  <c r="Q113" i="8" s="1"/>
  <c r="G111" i="8"/>
  <c r="Q111" i="8" s="1"/>
  <c r="G112" i="8"/>
  <c r="Q112" i="8" s="1"/>
</calcChain>
</file>

<file path=xl/sharedStrings.xml><?xml version="1.0" encoding="utf-8"?>
<sst xmlns="http://schemas.openxmlformats.org/spreadsheetml/2006/main" count="953" uniqueCount="193">
  <si>
    <t>Back to index</t>
  </si>
  <si>
    <t>Shares of total pre-tax income</t>
  </si>
  <si>
    <t>[1]</t>
  </si>
  <si>
    <t>[2]</t>
  </si>
  <si>
    <t>[3]</t>
  </si>
  <si>
    <t>[4]</t>
  </si>
  <si>
    <t>[5]</t>
  </si>
  <si>
    <t>[6]</t>
  </si>
  <si>
    <t>[7]</t>
  </si>
  <si>
    <t>[8]</t>
  </si>
  <si>
    <t>[9]</t>
  </si>
  <si>
    <t>[10]</t>
  </si>
  <si>
    <t>[11]</t>
  </si>
  <si>
    <t>[12]</t>
  </si>
  <si>
    <t>[13]</t>
  </si>
  <si>
    <t>[14]</t>
  </si>
  <si>
    <t>[15]</t>
  </si>
  <si>
    <t>[17]</t>
  </si>
  <si>
    <t>[18]</t>
  </si>
  <si>
    <t>Population: equal-split individuals (20+)</t>
  </si>
  <si>
    <t>(% of national income)</t>
  </si>
  <si>
    <t>Bottom 90%</t>
  </si>
  <si>
    <t>Bottom 50%</t>
  </si>
  <si>
    <t>Middle 40%</t>
  </si>
  <si>
    <t>Top 10%</t>
  </si>
  <si>
    <t>Top 5%</t>
  </si>
  <si>
    <t>Top 1%</t>
  </si>
  <si>
    <t>Top 0.1%</t>
  </si>
  <si>
    <t>Top 0.01%</t>
  </si>
  <si>
    <t>Composition of bottom 90%, bottom 50%, and middle 40% pre-tax income shares</t>
  </si>
  <si>
    <r>
      <t>[</t>
    </r>
    <r>
      <rPr>
        <sz val="12"/>
        <rFont val="Arial"/>
      </rPr>
      <t>16</t>
    </r>
    <r>
      <rPr>
        <sz val="12"/>
        <rFont val="Arial"/>
      </rPr>
      <t>]</t>
    </r>
  </si>
  <si>
    <t>[19]</t>
  </si>
  <si>
    <t>[20]</t>
  </si>
  <si>
    <t>[21]</t>
  </si>
  <si>
    <t>[22]</t>
  </si>
  <si>
    <t>[23]</t>
  </si>
  <si>
    <t>[24]</t>
  </si>
  <si>
    <t>Income from equity</t>
  </si>
  <si>
    <t>Net interest</t>
  </si>
  <si>
    <t>Housing rents</t>
  </si>
  <si>
    <t>Capital component of mixed income</t>
  </si>
  <si>
    <t>Pension income</t>
  </si>
  <si>
    <t xml:space="preserve">Compensation of employees </t>
  </si>
  <si>
    <t xml:space="preserve">Labor component of mixed income </t>
  </si>
  <si>
    <t>check</t>
  </si>
  <si>
    <t>Composition of top 10%, top 5% and top 1% pre-tax income shares</t>
  </si>
  <si>
    <r>
      <t>(% of</t>
    </r>
    <r>
      <rPr>
        <sz val="12"/>
        <rFont val="Arial"/>
      </rPr>
      <t xml:space="preserve"> national income</t>
    </r>
    <r>
      <rPr>
        <sz val="12"/>
        <rFont val="Arial"/>
      </rPr>
      <t>)</t>
    </r>
  </si>
  <si>
    <t>S corp divs</t>
  </si>
  <si>
    <t>C corps divs</t>
  </si>
  <si>
    <t>C corp RE</t>
  </si>
  <si>
    <t>Evolution of top 1%</t>
  </si>
  <si>
    <t>2000-2014</t>
  </si>
  <si>
    <t>2000-2016</t>
  </si>
  <si>
    <t>Pure Labor:</t>
  </si>
  <si>
    <t>Pension</t>
  </si>
  <si>
    <t>Mixed, L</t>
  </si>
  <si>
    <t>Mixed, K</t>
  </si>
  <si>
    <t>Pure K (Interest, rents)</t>
  </si>
  <si>
    <t>Equity</t>
  </si>
  <si>
    <t>Of which: S corp divs</t>
  </si>
  <si>
    <t>Of which C corp divs</t>
  </si>
  <si>
    <t>Of which: C corp RE</t>
  </si>
  <si>
    <t>Composition of top 0.5%, top 0.1% and top 0.01% pre-tax income shares</t>
  </si>
  <si>
    <t xml:space="preserve">Top 0.5% </t>
  </si>
  <si>
    <t>Check</t>
  </si>
  <si>
    <t>Taxable labor income</t>
  </si>
  <si>
    <t>Tax-exempt labor income</t>
  </si>
  <si>
    <t>Capital income</t>
  </si>
  <si>
    <t>Composition of top 1% pre-tax income share: details on capital income</t>
  </si>
  <si>
    <t>Interest + rents</t>
  </si>
  <si>
    <t>C-corporation dividends</t>
  </si>
  <si>
    <t>C-corporation retained earnings</t>
  </si>
  <si>
    <t>S-corporation dividends</t>
  </si>
  <si>
    <t>Capital component of pension income</t>
  </si>
  <si>
    <t>Labor income</t>
  </si>
  <si>
    <r>
      <t>Labor component of pension</t>
    </r>
    <r>
      <rPr>
        <sz val="12"/>
        <rFont val="Arial"/>
      </rPr>
      <t xml:space="preserve"> income</t>
    </r>
  </si>
  <si>
    <t>Macro retained earnings / (retained earnings + C-corp divs)</t>
  </si>
  <si>
    <t>2000-2014 evolution of top 1%</t>
  </si>
  <si>
    <t>C corp divs</t>
  </si>
  <si>
    <t>Retained earnings</t>
  </si>
  <si>
    <t>Composition of top 1% pre-tax income share: robustness on capital income</t>
  </si>
  <si>
    <t>Benchmark series</t>
  </si>
  <si>
    <t>S-corporation income shifting (Smith et al. 2017)</t>
  </si>
  <si>
    <t>Other capital income</t>
  </si>
  <si>
    <t>S-corp. disguised wage</t>
  </si>
  <si>
    <t>Memo: Labor income</t>
  </si>
  <si>
    <t>From external DINA files</t>
  </si>
  <si>
    <t>% of total wealth</t>
  </si>
  <si>
    <t>% of distributed corporate profits</t>
  </si>
  <si>
    <t>total wealth</t>
  </si>
  <si>
    <t>total wealth top 1%</t>
  </si>
  <si>
    <t>total equity wealth top 1%</t>
  </si>
  <si>
    <t>Total S corp equity wealth top 1%</t>
  </si>
  <si>
    <t>Total pre-tax income of top 1%</t>
  </si>
  <si>
    <t>Total equity income of top 1%</t>
  </si>
  <si>
    <t>C corp retained earnings</t>
  </si>
  <si>
    <t>S corp divs / S corp wealth</t>
  </si>
  <si>
    <t>(C corp divs) / C corp wealth</t>
  </si>
  <si>
    <t>(C corp RE) / C corp wealth</t>
  </si>
  <si>
    <t>S corp div top 1% / equity income top 1</t>
  </si>
  <si>
    <t>C corp divs / equity income top 1</t>
  </si>
  <si>
    <t>C corp RE / equity income top 1</t>
  </si>
  <si>
    <t>Fraction of total equities owned by top 1</t>
  </si>
  <si>
    <t>Average pre-tax income by pre-tax income group</t>
  </si>
  <si>
    <t>($2018, national income deflator)</t>
  </si>
  <si>
    <t>All</t>
  </si>
  <si>
    <t>bottom 50%</t>
  </si>
  <si>
    <t>Average pre-tax income by population</t>
  </si>
  <si>
    <t>% average pre-tax income</t>
  </si>
  <si>
    <r>
      <rPr>
        <sz val="12"/>
        <color theme="1"/>
        <rFont val="Arial"/>
        <family val="2"/>
      </rPr>
      <t>I</t>
    </r>
    <r>
      <rPr>
        <sz val="12"/>
        <color theme="1"/>
        <rFont val="Arial"/>
        <family val="2"/>
      </rPr>
      <t>ndividuals</t>
    </r>
  </si>
  <si>
    <t>Working-age individuals</t>
  </si>
  <si>
    <t>Men</t>
  </si>
  <si>
    <t>Women</t>
  </si>
  <si>
    <t>Tax units</t>
  </si>
  <si>
    <t>1980-2014</t>
  </si>
  <si>
    <t>Bottom 90% pre-tax income by population</t>
  </si>
  <si>
    <t>$2018, national income deflator</t>
  </si>
  <si>
    <t>Share of population income</t>
  </si>
  <si>
    <t>equal-split individuals</t>
  </si>
  <si>
    <t>individuals</t>
  </si>
  <si>
    <t>Bottom 50% pre-tax income by population</t>
  </si>
  <si>
    <t xml:space="preserve"> </t>
  </si>
  <si>
    <t>Bottom 50% pre-tax income by age</t>
  </si>
  <si>
    <t>Population: equal-split individuals (age bins defined by average age of spouses for married couples)</t>
  </si>
  <si>
    <t>20-45 years-old</t>
  </si>
  <si>
    <t>45-65 years-old</t>
  </si>
  <si>
    <t>65+ years-old</t>
  </si>
  <si>
    <t>Pre-tax income of bottom 50% elederly Americans (aged 65+)</t>
  </si>
  <si>
    <t>Population: equal-split individuals aged 65+</t>
  </si>
  <si>
    <t>Share of income (% 65+ post-tax income)</t>
  </si>
  <si>
    <t>Bottom 50% average pre-tax income</t>
  </si>
  <si>
    <t>Pension benefits</t>
  </si>
  <si>
    <t>Bottom 50% pre-tax income</t>
  </si>
  <si>
    <t>Avg inc of all 65+</t>
  </si>
  <si>
    <t>Share benefits</t>
  </si>
  <si>
    <t>Share labor</t>
  </si>
  <si>
    <t>Share capital</t>
  </si>
  <si>
    <t>Middle 40% pre-tax income by population</t>
  </si>
  <si>
    <t>Top 10% pre-tax income by population</t>
  </si>
  <si>
    <t>Top 1% pre-tax income by population</t>
  </si>
  <si>
    <t>Top 0.1% pre-tax income by population</t>
  </si>
  <si>
    <t>Pop</t>
  </si>
  <si>
    <t>Top 0.01% pre-tax income by population</t>
  </si>
  <si>
    <t>Median pre-tax income by population</t>
  </si>
  <si>
    <r>
      <t>Pre-tax income, 2014</t>
    </r>
    <r>
      <rPr>
        <sz val="12"/>
        <rFont val="Arial"/>
      </rPr>
      <t xml:space="preserve"> US$</t>
    </r>
  </si>
  <si>
    <t>Pre-tax labor income, 2014 US$</t>
  </si>
  <si>
    <r>
      <t xml:space="preserve">Working-age </t>
    </r>
    <r>
      <rPr>
        <sz val="12"/>
        <color theme="1"/>
        <rFont val="Arial"/>
        <family val="2"/>
      </rPr>
      <t>men</t>
    </r>
  </si>
  <si>
    <t>Working-age women</t>
  </si>
  <si>
    <t>Shares of labor income, taxable labor income, and tax-exempt labor income earned by pre-tax income groups</t>
  </si>
  <si>
    <t>Population: equal-split individuals (20+) (ranked by total pre-tax income)</t>
  </si>
  <si>
    <t>Shares of total fiscal income, including capital gains</t>
  </si>
  <si>
    <t>Population: Tax units</t>
  </si>
  <si>
    <r>
      <t>(% of fiscal income</t>
    </r>
    <r>
      <rPr>
        <sz val="12"/>
        <color theme="1"/>
        <rFont val="Arial"/>
        <family val="2"/>
      </rPr>
      <t xml:space="preserve"> including capital gains</t>
    </r>
    <r>
      <rPr>
        <sz val="12"/>
        <color theme="1"/>
        <rFont val="Arial"/>
        <family val="2"/>
      </rPr>
      <t>)</t>
    </r>
  </si>
  <si>
    <t>Composition of bottom 90%, bottom 50%, and middle 40% fiscal income shares</t>
  </si>
  <si>
    <t>(% of fiscal income)</t>
  </si>
  <si>
    <t>Bottom 90% (KG)</t>
  </si>
  <si>
    <t>Wages &amp; pensions</t>
  </si>
  <si>
    <t>Business income</t>
  </si>
  <si>
    <t>Dividends</t>
  </si>
  <si>
    <t>Interest</t>
  </si>
  <si>
    <t>Rents</t>
  </si>
  <si>
    <t>Bottom 50% (KG)</t>
  </si>
  <si>
    <t>Middle 40% (KG)</t>
  </si>
  <si>
    <t>Composition of top 10%, top 5% and top 1% fiscal income shares</t>
  </si>
  <si>
    <t>Top 10% (KG)</t>
  </si>
  <si>
    <t>Top 10% (no KG)</t>
  </si>
  <si>
    <t>Top 5% (KG)</t>
  </si>
  <si>
    <t>Top 5% (no KG)</t>
  </si>
  <si>
    <t>Top 1% (KG)</t>
  </si>
  <si>
    <t>Top 1% (no KG)</t>
  </si>
  <si>
    <t>Composition of top 0.5%, top 0.1% and top 0.01% fiscal income shares</t>
  </si>
  <si>
    <t>Top 0.5% (KG)</t>
  </si>
  <si>
    <t>Top 0.5% (no KG)</t>
  </si>
  <si>
    <t>Top 0.1% (KG)</t>
  </si>
  <si>
    <t>Top 0.1% (no KG)</t>
  </si>
  <si>
    <t>Top 0.01% (KG)</t>
  </si>
  <si>
    <t>Top 0.01% (no KG)</t>
  </si>
  <si>
    <t>Average fiscal income by fiscal income group</t>
  </si>
  <si>
    <t>Average fiscal income by population</t>
  </si>
  <si>
    <r>
      <t xml:space="preserve">% average </t>
    </r>
    <r>
      <rPr>
        <sz val="12"/>
        <rFont val="Arial"/>
      </rPr>
      <t>factor</t>
    </r>
    <r>
      <rPr>
        <sz val="12"/>
        <rFont val="Arial"/>
      </rPr>
      <t xml:space="preserve"> income</t>
    </r>
  </si>
  <si>
    <t>Bottom 90% fiscal income by population</t>
  </si>
  <si>
    <t>Bottom 50% fiscal income by population</t>
  </si>
  <si>
    <t>Middle 40% fiscal income by population</t>
  </si>
  <si>
    <t>Top 10% fiscal income by population</t>
  </si>
  <si>
    <t>Top 1% fiscal income by population</t>
  </si>
  <si>
    <t>Top 0.1% fiscal income by population</t>
  </si>
  <si>
    <t>Top 0.01% fiscal income by population</t>
  </si>
  <si>
    <t>Median fiscal income by population</t>
  </si>
  <si>
    <t>2012 US$</t>
  </si>
  <si>
    <t>Bottom 40%</t>
  </si>
  <si>
    <t>labor income</t>
  </si>
  <si>
    <t>capital income</t>
  </si>
  <si>
    <t>This data appendix supports the paper "Re-examining the Great Leveling: New Evidence on Midcentury American Inequality" (Fisher-Post 2020, WIL working paper). Its presentation follows the notation of Appendix 2 (distributional tables) for Piketty-Saez-Zucman (2018 QJE). Please refer to that source for calculations regarding the top 10% of the distribution.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</si>
</sst>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7" formatCode="0.0"/>
  </numFmts>
  <fonts count="21">
    <font>
      <sz val="12"/>
      <color theme="1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12"/>
      <name val="Arial"/>
    </font>
    <font>
      <sz val="12"/>
      <color theme="1"/>
      <name val="Arial"/>
      <family val="2"/>
    </font>
    <font>
      <b/>
      <sz val="14"/>
      <color theme="1"/>
      <name val="Arial"/>
    </font>
    <font>
      <b/>
      <sz val="12"/>
      <color theme="1"/>
      <name val="Arial"/>
      <family val="2"/>
    </font>
    <font>
      <sz val="10"/>
      <name val="Arial"/>
    </font>
    <font>
      <sz val="10"/>
      <color theme="1"/>
      <name val="Arial"/>
    </font>
    <font>
      <sz val="11"/>
      <name val="Calibri"/>
    </font>
    <font>
      <sz val="12"/>
      <name val="Arial"/>
    </font>
    <font>
      <sz val="12"/>
      <color theme="1"/>
      <name val="Arial Narrow"/>
      <charset val="161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name val="Arial"/>
    </font>
    <font>
      <i/>
      <sz val="12"/>
      <color theme="1"/>
      <name val="Arial"/>
      <charset val="204"/>
    </font>
    <font>
      <sz val="12"/>
      <color rgb="FFFF0000"/>
      <name val="Arial"/>
    </font>
    <font>
      <sz val="10"/>
      <color theme="1"/>
      <name val="Arial Narrow"/>
    </font>
    <font>
      <b/>
      <sz val="12"/>
      <name val="Arial Narrow"/>
    </font>
    <font>
      <u/>
      <sz val="12"/>
      <color theme="10"/>
      <name val="Calibri"/>
      <family val="2"/>
      <scheme val="minor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83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/>
      <diagonal/>
    </border>
    <border>
      <left style="thick">
        <color auto="1"/>
      </left>
      <right/>
      <top/>
      <bottom style="dashed">
        <color auto="1"/>
      </bottom>
      <diagonal/>
    </border>
    <border>
      <left style="thin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medium">
        <color auto="1"/>
      </right>
      <top/>
      <bottom style="dashed">
        <color auto="1"/>
      </bottom>
      <diagonal/>
    </border>
    <border>
      <left style="medium">
        <color auto="1"/>
      </left>
      <right/>
      <top/>
      <bottom style="dashed">
        <color auto="1"/>
      </bottom>
      <diagonal/>
    </border>
    <border>
      <left/>
      <right style="thick">
        <color auto="1"/>
      </right>
      <top/>
      <bottom style="dashed">
        <color auto="1"/>
      </bottom>
      <diagonal/>
    </border>
    <border>
      <left style="thick">
        <color auto="1"/>
      </left>
      <right/>
      <top style="dashed">
        <color auto="1"/>
      </top>
      <bottom/>
      <diagonal/>
    </border>
    <border>
      <left style="thin">
        <color auto="1"/>
      </left>
      <right/>
      <top style="dashed">
        <color auto="1"/>
      </top>
      <bottom/>
      <diagonal/>
    </border>
    <border>
      <left style="medium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thick">
        <color auto="1"/>
      </right>
      <top style="dashed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dashed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ck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ck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ck">
        <color auto="1"/>
      </left>
      <right style="medium">
        <color auto="1"/>
      </right>
      <top/>
      <bottom style="dashed">
        <color auto="1"/>
      </bottom>
      <diagonal/>
    </border>
    <border>
      <left style="medium">
        <color auto="1"/>
      </left>
      <right style="thin">
        <color auto="1"/>
      </right>
      <top/>
      <bottom style="dashed">
        <color auto="1"/>
      </bottom>
      <diagonal/>
    </border>
    <border>
      <left style="medium">
        <color auto="1"/>
      </left>
      <right style="thin">
        <color auto="1"/>
      </right>
      <top style="dashed">
        <color auto="1"/>
      </top>
      <bottom/>
      <diagonal/>
    </border>
    <border>
      <left/>
      <right style="thick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dashed">
        <color auto="1"/>
      </bottom>
      <diagonal/>
    </border>
    <border>
      <left/>
      <right style="thin">
        <color auto="1"/>
      </right>
      <top style="dashed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indexed="64"/>
      </right>
      <top style="thick">
        <color auto="1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dashed">
        <color auto="1"/>
      </bottom>
      <diagonal/>
    </border>
    <border>
      <left style="thin">
        <color auto="1"/>
      </left>
      <right style="thin">
        <color indexed="64"/>
      </right>
      <top style="dashed">
        <color auto="1"/>
      </top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indexed="64"/>
      </bottom>
      <diagonal/>
    </border>
  </borders>
  <cellStyleXfs count="18">
    <xf numFmtId="0" fontId="0" fillId="0" borderId="0"/>
    <xf numFmtId="9" fontId="12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/>
    <xf numFmtId="0" fontId="6" fillId="0" borderId="0"/>
    <xf numFmtId="0" fontId="6" fillId="0" borderId="0"/>
    <xf numFmtId="0" fontId="8" fillId="0" borderId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572">
    <xf numFmtId="0" fontId="0" fillId="0" borderId="0" xfId="0"/>
    <xf numFmtId="0" fontId="2" fillId="0" borderId="0" xfId="2" applyFont="1"/>
    <xf numFmtId="0" fontId="3" fillId="0" borderId="0" xfId="3" applyFont="1"/>
    <xf numFmtId="0" fontId="3" fillId="0" borderId="0" xfId="3" applyFont="1" applyFill="1"/>
    <xf numFmtId="0" fontId="4" fillId="0" borderId="0" xfId="3" applyFont="1" applyBorder="1" applyAlignment="1">
      <alignment horizontal="center" vertical="center"/>
    </xf>
    <xf numFmtId="0" fontId="5" fillId="0" borderId="4" xfId="3" applyFont="1" applyBorder="1" applyAlignment="1">
      <alignment horizontal="center" vertical="center"/>
    </xf>
    <xf numFmtId="0" fontId="5" fillId="0" borderId="0" xfId="3" applyFont="1" applyBorder="1" applyAlignment="1">
      <alignment horizontal="center" vertical="center"/>
    </xf>
    <xf numFmtId="0" fontId="3" fillId="0" borderId="5" xfId="3" applyFont="1" applyBorder="1"/>
    <xf numFmtId="0" fontId="3" fillId="0" borderId="0" xfId="3" applyFont="1" applyBorder="1"/>
    <xf numFmtId="0" fontId="6" fillId="0" borderId="0" xfId="4" applyFont="1" applyFill="1" applyBorder="1" applyAlignment="1">
      <alignment horizontal="center"/>
    </xf>
    <xf numFmtId="0" fontId="6" fillId="0" borderId="0" xfId="4" applyNumberFormat="1" applyFont="1" applyFill="1" applyBorder="1" applyAlignment="1" applyProtection="1">
      <alignment horizontal="center"/>
    </xf>
    <xf numFmtId="0" fontId="6" fillId="0" borderId="0" xfId="5" applyFont="1" applyFill="1" applyBorder="1" applyAlignment="1">
      <alignment horizontal="center"/>
    </xf>
    <xf numFmtId="0" fontId="3" fillId="0" borderId="6" xfId="3" applyFont="1" applyBorder="1"/>
    <xf numFmtId="164" fontId="8" fillId="0" borderId="0" xfId="6" applyNumberFormat="1" applyAlignment="1">
      <alignment vertical="center" wrapText="1"/>
    </xf>
    <xf numFmtId="0" fontId="3" fillId="0" borderId="4" xfId="3" applyFont="1" applyBorder="1"/>
    <xf numFmtId="0" fontId="3" fillId="0" borderId="0" xfId="3" applyFont="1" applyBorder="1" applyAlignment="1">
      <alignment horizontal="center" vertical="center"/>
    </xf>
    <xf numFmtId="0" fontId="3" fillId="0" borderId="10" xfId="3" applyFont="1" applyBorder="1" applyAlignment="1">
      <alignment wrapText="1"/>
    </xf>
    <xf numFmtId="0" fontId="5" fillId="0" borderId="11" xfId="3" applyFont="1" applyBorder="1" applyAlignment="1">
      <alignment horizontal="center" vertical="center" wrapText="1"/>
    </xf>
    <xf numFmtId="0" fontId="9" fillId="0" borderId="12" xfId="3" applyFont="1" applyBorder="1" applyAlignment="1">
      <alignment horizontal="center" vertical="center" wrapText="1"/>
    </xf>
    <xf numFmtId="0" fontId="9" fillId="0" borderId="13" xfId="3" applyFont="1" applyBorder="1" applyAlignment="1">
      <alignment horizontal="center" vertical="center" wrapText="1"/>
    </xf>
    <xf numFmtId="0" fontId="5" fillId="0" borderId="12" xfId="3" applyFont="1" applyBorder="1" applyAlignment="1">
      <alignment horizontal="center" vertical="center" wrapText="1"/>
    </xf>
    <xf numFmtId="0" fontId="10" fillId="0" borderId="0" xfId="6" applyFont="1" applyBorder="1" applyAlignment="1">
      <alignment horizontal="center" vertical="center" wrapText="1"/>
    </xf>
    <xf numFmtId="0" fontId="3" fillId="0" borderId="0" xfId="3" applyFont="1" applyAlignment="1">
      <alignment wrapText="1"/>
    </xf>
    <xf numFmtId="0" fontId="3" fillId="0" borderId="16" xfId="3" applyFont="1" applyBorder="1" applyAlignment="1">
      <alignment horizontal="center" wrapText="1"/>
    </xf>
    <xf numFmtId="164" fontId="11" fillId="0" borderId="17" xfId="7" applyNumberFormat="1" applyFont="1" applyBorder="1" applyAlignment="1">
      <alignment horizontal="center" vertical="center" wrapText="1"/>
    </xf>
    <xf numFmtId="0" fontId="13" fillId="0" borderId="0" xfId="0" applyFont="1" applyBorder="1"/>
    <xf numFmtId="164" fontId="3" fillId="0" borderId="0" xfId="8" applyNumberFormat="1" applyFont="1" applyFill="1" applyBorder="1" applyAlignment="1">
      <alignment horizontal="center"/>
    </xf>
    <xf numFmtId="164" fontId="8" fillId="0" borderId="0" xfId="6" applyNumberFormat="1" applyAlignment="1">
      <alignment horizontal="center"/>
    </xf>
    <xf numFmtId="0" fontId="3" fillId="0" borderId="4" xfId="3" applyFont="1" applyBorder="1" applyAlignment="1">
      <alignment horizontal="center" wrapText="1"/>
    </xf>
    <xf numFmtId="164" fontId="11" fillId="0" borderId="19" xfId="7" applyNumberFormat="1" applyFont="1" applyBorder="1" applyAlignment="1">
      <alignment horizontal="center" vertical="center" wrapText="1"/>
    </xf>
    <xf numFmtId="164" fontId="11" fillId="0" borderId="19" xfId="7" applyNumberFormat="1" applyFont="1" applyFill="1" applyBorder="1" applyAlignment="1">
      <alignment horizontal="center"/>
    </xf>
    <xf numFmtId="9" fontId="14" fillId="0" borderId="0" xfId="7" applyFont="1" applyAlignment="1">
      <alignment horizontal="center" wrapText="1"/>
    </xf>
    <xf numFmtId="0" fontId="3" fillId="0" borderId="21" xfId="3" applyFont="1" applyBorder="1" applyAlignment="1">
      <alignment horizontal="center" wrapText="1"/>
    </xf>
    <xf numFmtId="164" fontId="11" fillId="0" borderId="22" xfId="7" applyNumberFormat="1" applyFont="1" applyFill="1" applyBorder="1" applyAlignment="1">
      <alignment horizontal="center"/>
    </xf>
    <xf numFmtId="0" fontId="3" fillId="0" borderId="27" xfId="3" applyFont="1" applyBorder="1" applyAlignment="1">
      <alignment horizontal="center" wrapText="1"/>
    </xf>
    <xf numFmtId="164" fontId="11" fillId="0" borderId="28" xfId="7" applyNumberFormat="1" applyFont="1" applyFill="1" applyBorder="1" applyAlignment="1">
      <alignment horizontal="center"/>
    </xf>
    <xf numFmtId="0" fontId="3" fillId="0" borderId="27" xfId="3" applyFont="1" applyBorder="1" applyAlignment="1">
      <alignment horizontal="center"/>
    </xf>
    <xf numFmtId="164" fontId="14" fillId="0" borderId="0" xfId="1" applyNumberFormat="1" applyFont="1" applyAlignment="1">
      <alignment horizontal="center" wrapText="1"/>
    </xf>
    <xf numFmtId="0" fontId="3" fillId="0" borderId="4" xfId="3" applyFont="1" applyBorder="1" applyAlignment="1">
      <alignment horizontal="center"/>
    </xf>
    <xf numFmtId="164" fontId="9" fillId="0" borderId="0" xfId="7" applyNumberFormat="1" applyFont="1" applyFill="1" applyBorder="1" applyAlignment="1">
      <alignment horizontal="center"/>
    </xf>
    <xf numFmtId="164" fontId="9" fillId="0" borderId="32" xfId="7" applyNumberFormat="1" applyFont="1" applyFill="1" applyBorder="1" applyAlignment="1">
      <alignment horizontal="center"/>
    </xf>
    <xf numFmtId="164" fontId="11" fillId="0" borderId="0" xfId="7" applyNumberFormat="1" applyFont="1" applyFill="1" applyBorder="1" applyAlignment="1">
      <alignment horizontal="center"/>
    </xf>
    <xf numFmtId="164" fontId="9" fillId="0" borderId="23" xfId="7" applyNumberFormat="1" applyFont="1" applyFill="1" applyBorder="1" applyAlignment="1">
      <alignment horizontal="center"/>
    </xf>
    <xf numFmtId="164" fontId="9" fillId="0" borderId="30" xfId="7" applyNumberFormat="1" applyFont="1" applyFill="1" applyBorder="1" applyAlignment="1">
      <alignment horizontal="center"/>
    </xf>
    <xf numFmtId="0" fontId="3" fillId="0" borderId="21" xfId="3" applyFont="1" applyBorder="1" applyAlignment="1">
      <alignment horizontal="center"/>
    </xf>
    <xf numFmtId="164" fontId="11" fillId="0" borderId="23" xfId="7" applyNumberFormat="1" applyFont="1" applyFill="1" applyBorder="1" applyAlignment="1">
      <alignment horizontal="center"/>
    </xf>
    <xf numFmtId="164" fontId="11" fillId="0" borderId="30" xfId="7" applyNumberFormat="1" applyFont="1" applyFill="1" applyBorder="1" applyAlignment="1">
      <alignment horizontal="center"/>
    </xf>
    <xf numFmtId="0" fontId="3" fillId="0" borderId="34" xfId="3" applyFont="1" applyBorder="1" applyAlignment="1">
      <alignment horizontal="center"/>
    </xf>
    <xf numFmtId="164" fontId="9" fillId="0" borderId="36" xfId="7" applyNumberFormat="1" applyFont="1" applyBorder="1" applyAlignment="1">
      <alignment horizontal="center"/>
    </xf>
    <xf numFmtId="164" fontId="3" fillId="0" borderId="36" xfId="8" applyNumberFormat="1" applyFont="1" applyBorder="1" applyAlignment="1">
      <alignment horizontal="center"/>
    </xf>
    <xf numFmtId="9" fontId="14" fillId="0" borderId="0" xfId="7" applyFont="1" applyAlignment="1">
      <alignment horizontal="center"/>
    </xf>
    <xf numFmtId="0" fontId="2" fillId="0" borderId="0" xfId="2" applyFont="1" applyFill="1"/>
    <xf numFmtId="0" fontId="3" fillId="0" borderId="0" xfId="9"/>
    <xf numFmtId="0" fontId="3" fillId="0" borderId="0" xfId="9" applyFont="1" applyFill="1"/>
    <xf numFmtId="0" fontId="3" fillId="0" borderId="0" xfId="9" applyFill="1"/>
    <xf numFmtId="0" fontId="8" fillId="0" borderId="0" xfId="6"/>
    <xf numFmtId="0" fontId="5" fillId="0" borderId="0" xfId="9" applyFont="1" applyAlignment="1">
      <alignment vertical="center"/>
    </xf>
    <xf numFmtId="0" fontId="3" fillId="0" borderId="4" xfId="9" applyFont="1" applyFill="1" applyBorder="1"/>
    <xf numFmtId="0" fontId="3" fillId="0" borderId="0" xfId="9" applyFont="1" applyFill="1" applyBorder="1"/>
    <xf numFmtId="0" fontId="8" fillId="0" borderId="0" xfId="6" applyBorder="1"/>
    <xf numFmtId="0" fontId="9" fillId="0" borderId="0" xfId="4" applyFont="1" applyFill="1" applyBorder="1" applyAlignment="1">
      <alignment horizontal="center"/>
    </xf>
    <xf numFmtId="0" fontId="9" fillId="0" borderId="0" xfId="4" applyNumberFormat="1" applyFont="1" applyFill="1" applyBorder="1" applyAlignment="1" applyProtection="1">
      <alignment horizontal="center"/>
    </xf>
    <xf numFmtId="0" fontId="3" fillId="0" borderId="0" xfId="9" applyFont="1" applyBorder="1" applyAlignment="1">
      <alignment horizontal="center"/>
    </xf>
    <xf numFmtId="0" fontId="3" fillId="0" borderId="0" xfId="4" applyNumberFormat="1" applyFont="1" applyFill="1" applyBorder="1" applyAlignment="1" applyProtection="1">
      <alignment horizontal="center"/>
    </xf>
    <xf numFmtId="0" fontId="3" fillId="0" borderId="0" xfId="9" applyFont="1" applyFill="1" applyBorder="1" applyAlignment="1">
      <alignment horizontal="center"/>
    </xf>
    <xf numFmtId="0" fontId="3" fillId="0" borderId="5" xfId="9" applyFont="1" applyFill="1" applyBorder="1" applyAlignment="1">
      <alignment horizontal="center"/>
    </xf>
    <xf numFmtId="0" fontId="3" fillId="0" borderId="4" xfId="9" applyFont="1" applyFill="1" applyBorder="1" applyAlignment="1">
      <alignment horizontal="center" vertical="center"/>
    </xf>
    <xf numFmtId="0" fontId="3" fillId="0" borderId="0" xfId="9" applyAlignment="1">
      <alignment horizontal="center" vertical="center"/>
    </xf>
    <xf numFmtId="164" fontId="5" fillId="0" borderId="41" xfId="9" applyNumberFormat="1" applyFont="1" applyFill="1" applyBorder="1" applyAlignment="1">
      <alignment horizontal="center" vertical="center" wrapText="1"/>
    </xf>
    <xf numFmtId="164" fontId="9" fillId="0" borderId="42" xfId="10" applyNumberFormat="1" applyFont="1" applyFill="1" applyBorder="1" applyAlignment="1">
      <alignment horizontal="center" vertical="center" wrapText="1"/>
    </xf>
    <xf numFmtId="164" fontId="11" fillId="0" borderId="41" xfId="10" applyNumberFormat="1" applyFont="1" applyFill="1" applyBorder="1" applyAlignment="1">
      <alignment horizontal="center" vertical="center" wrapText="1"/>
    </xf>
    <xf numFmtId="164" fontId="9" fillId="0" borderId="43" xfId="10" applyNumberFormat="1" applyFont="1" applyFill="1" applyBorder="1" applyAlignment="1">
      <alignment horizontal="center" vertical="center" wrapText="1"/>
    </xf>
    <xf numFmtId="0" fontId="7" fillId="0" borderId="0" xfId="9" applyFont="1"/>
    <xf numFmtId="0" fontId="3" fillId="0" borderId="4" xfId="9" applyFont="1" applyFill="1" applyBorder="1" applyAlignment="1">
      <alignment horizontal="center" wrapText="1"/>
    </xf>
    <xf numFmtId="164" fontId="5" fillId="0" borderId="44" xfId="9" applyNumberFormat="1" applyFont="1" applyFill="1" applyBorder="1" applyAlignment="1">
      <alignment horizontal="center"/>
    </xf>
    <xf numFmtId="164" fontId="9" fillId="0" borderId="45" xfId="10" applyNumberFormat="1" applyFont="1" applyFill="1" applyBorder="1" applyAlignment="1">
      <alignment horizontal="center" wrapText="1"/>
    </xf>
    <xf numFmtId="164" fontId="9" fillId="0" borderId="46" xfId="10" applyNumberFormat="1" applyFont="1" applyFill="1" applyBorder="1" applyAlignment="1">
      <alignment horizontal="center" wrapText="1"/>
    </xf>
    <xf numFmtId="164" fontId="5" fillId="0" borderId="47" xfId="10" applyNumberFormat="1" applyFont="1" applyFill="1" applyBorder="1" applyAlignment="1">
      <alignment horizontal="center" wrapText="1"/>
    </xf>
    <xf numFmtId="164" fontId="9" fillId="0" borderId="0" xfId="10" applyNumberFormat="1" applyFont="1" applyFill="1" applyBorder="1" applyAlignment="1">
      <alignment horizontal="center" wrapText="1"/>
    </xf>
    <xf numFmtId="164" fontId="11" fillId="0" borderId="44" xfId="10" applyNumberFormat="1" applyFont="1" applyFill="1" applyBorder="1" applyAlignment="1">
      <alignment horizontal="center"/>
    </xf>
    <xf numFmtId="164" fontId="7" fillId="0" borderId="0" xfId="9" applyNumberFormat="1" applyFont="1"/>
    <xf numFmtId="164" fontId="5" fillId="0" borderId="47" xfId="9" applyNumberFormat="1" applyFont="1" applyFill="1" applyBorder="1" applyAlignment="1">
      <alignment horizontal="center"/>
    </xf>
    <xf numFmtId="164" fontId="9" fillId="0" borderId="5" xfId="10" applyNumberFormat="1" applyFont="1" applyFill="1" applyBorder="1" applyAlignment="1">
      <alignment horizontal="center" wrapText="1"/>
    </xf>
    <xf numFmtId="164" fontId="11" fillId="0" borderId="47" xfId="10" applyNumberFormat="1" applyFont="1" applyFill="1" applyBorder="1" applyAlignment="1">
      <alignment horizontal="center"/>
    </xf>
    <xf numFmtId="164" fontId="11" fillId="0" borderId="47" xfId="9" applyNumberFormat="1" applyFont="1" applyFill="1" applyBorder="1" applyAlignment="1">
      <alignment horizontal="center"/>
    </xf>
    <xf numFmtId="164" fontId="9" fillId="0" borderId="0" xfId="9" applyNumberFormat="1" applyFont="1" applyFill="1" applyBorder="1" applyAlignment="1">
      <alignment horizontal="center"/>
    </xf>
    <xf numFmtId="164" fontId="9" fillId="0" borderId="5" xfId="9" applyNumberFormat="1" applyFont="1" applyFill="1" applyBorder="1" applyAlignment="1">
      <alignment horizontal="center"/>
    </xf>
    <xf numFmtId="164" fontId="9" fillId="0" borderId="0" xfId="10" applyNumberFormat="1" applyFont="1" applyFill="1" applyBorder="1" applyAlignment="1">
      <alignment horizontal="center"/>
    </xf>
    <xf numFmtId="164" fontId="9" fillId="0" borderId="5" xfId="10" applyNumberFormat="1" applyFont="1" applyFill="1" applyBorder="1" applyAlignment="1">
      <alignment horizontal="center"/>
    </xf>
    <xf numFmtId="164" fontId="11" fillId="0" borderId="47" xfId="10" applyNumberFormat="1" applyFont="1" applyFill="1" applyBorder="1" applyAlignment="1">
      <alignment horizontal="center" wrapText="1"/>
    </xf>
    <xf numFmtId="0" fontId="3" fillId="0" borderId="48" xfId="9" applyFont="1" applyFill="1" applyBorder="1" applyAlignment="1">
      <alignment horizontal="center" wrapText="1"/>
    </xf>
    <xf numFmtId="164" fontId="5" fillId="0" borderId="49" xfId="9" applyNumberFormat="1" applyFont="1" applyFill="1" applyBorder="1" applyAlignment="1">
      <alignment horizontal="center"/>
    </xf>
    <xf numFmtId="164" fontId="9" fillId="0" borderId="23" xfId="10" applyNumberFormat="1" applyFont="1" applyFill="1" applyBorder="1" applyAlignment="1">
      <alignment horizontal="center" wrapText="1"/>
    </xf>
    <xf numFmtId="164" fontId="9" fillId="0" borderId="26" xfId="10" applyNumberFormat="1" applyFont="1" applyFill="1" applyBorder="1" applyAlignment="1">
      <alignment horizontal="center" wrapText="1"/>
    </xf>
    <xf numFmtId="164" fontId="5" fillId="0" borderId="49" xfId="10" applyNumberFormat="1" applyFont="1" applyFill="1" applyBorder="1" applyAlignment="1">
      <alignment horizontal="center" wrapText="1"/>
    </xf>
    <xf numFmtId="164" fontId="11" fillId="0" borderId="49" xfId="10" applyNumberFormat="1" applyFont="1" applyFill="1" applyBorder="1" applyAlignment="1">
      <alignment horizontal="center"/>
    </xf>
    <xf numFmtId="0" fontId="3" fillId="0" borderId="27" xfId="9" applyFont="1" applyFill="1" applyBorder="1" applyAlignment="1">
      <alignment horizontal="center" wrapText="1"/>
    </xf>
    <xf numFmtId="164" fontId="5" fillId="0" borderId="50" xfId="9" applyNumberFormat="1" applyFont="1" applyFill="1" applyBorder="1" applyAlignment="1">
      <alignment horizontal="center"/>
    </xf>
    <xf numFmtId="164" fontId="9" fillId="0" borderId="30" xfId="10" applyNumberFormat="1" applyFont="1" applyFill="1" applyBorder="1" applyAlignment="1">
      <alignment horizontal="center" wrapText="1"/>
    </xf>
    <xf numFmtId="164" fontId="9" fillId="0" borderId="31" xfId="10" applyNumberFormat="1" applyFont="1" applyFill="1" applyBorder="1" applyAlignment="1">
      <alignment horizontal="center" wrapText="1"/>
    </xf>
    <xf numFmtId="164" fontId="5" fillId="0" borderId="50" xfId="10" applyNumberFormat="1" applyFont="1" applyFill="1" applyBorder="1" applyAlignment="1">
      <alignment horizontal="center" wrapText="1"/>
    </xf>
    <xf numFmtId="164" fontId="11" fillId="0" borderId="50" xfId="10" applyNumberFormat="1" applyFont="1" applyFill="1" applyBorder="1" applyAlignment="1">
      <alignment horizontal="center"/>
    </xf>
    <xf numFmtId="0" fontId="3" fillId="0" borderId="21" xfId="9" applyFont="1" applyFill="1" applyBorder="1" applyAlignment="1">
      <alignment horizontal="center" wrapText="1"/>
    </xf>
    <xf numFmtId="164" fontId="5" fillId="0" borderId="47" xfId="10" applyNumberFormat="1" applyFont="1" applyFill="1" applyBorder="1" applyAlignment="1">
      <alignment horizontal="center"/>
    </xf>
    <xf numFmtId="164" fontId="3" fillId="0" borderId="0" xfId="9" applyNumberFormat="1" applyFont="1" applyFill="1" applyBorder="1" applyAlignment="1">
      <alignment horizontal="center"/>
    </xf>
    <xf numFmtId="164" fontId="11" fillId="0" borderId="50" xfId="9" applyNumberFormat="1" applyFont="1" applyFill="1" applyBorder="1" applyAlignment="1">
      <alignment horizontal="center"/>
    </xf>
    <xf numFmtId="164" fontId="9" fillId="0" borderId="30" xfId="9" applyNumberFormat="1" applyFont="1" applyFill="1" applyBorder="1" applyAlignment="1">
      <alignment horizontal="center"/>
    </xf>
    <xf numFmtId="164" fontId="5" fillId="0" borderId="50" xfId="10" applyNumberFormat="1" applyFont="1" applyFill="1" applyBorder="1" applyAlignment="1">
      <alignment horizontal="center"/>
    </xf>
    <xf numFmtId="164" fontId="3" fillId="0" borderId="30" xfId="9" applyNumberFormat="1" applyFont="1" applyFill="1" applyBorder="1" applyAlignment="1">
      <alignment horizontal="center"/>
    </xf>
    <xf numFmtId="164" fontId="9" fillId="0" borderId="30" xfId="10" applyNumberFormat="1" applyFont="1" applyFill="1" applyBorder="1" applyAlignment="1">
      <alignment horizontal="center"/>
    </xf>
    <xf numFmtId="164" fontId="9" fillId="0" borderId="31" xfId="10" applyNumberFormat="1" applyFont="1" applyFill="1" applyBorder="1" applyAlignment="1">
      <alignment horizontal="center"/>
    </xf>
    <xf numFmtId="164" fontId="11" fillId="0" borderId="49" xfId="9" applyNumberFormat="1" applyFont="1" applyFill="1" applyBorder="1" applyAlignment="1">
      <alignment horizontal="center"/>
    </xf>
    <xf numFmtId="164" fontId="9" fillId="0" borderId="23" xfId="9" applyNumberFormat="1" applyFont="1" applyFill="1" applyBorder="1" applyAlignment="1">
      <alignment horizontal="center"/>
    </xf>
    <xf numFmtId="164" fontId="5" fillId="0" borderId="49" xfId="10" applyNumberFormat="1" applyFont="1" applyFill="1" applyBorder="1" applyAlignment="1">
      <alignment horizontal="center"/>
    </xf>
    <xf numFmtId="164" fontId="3" fillId="0" borderId="23" xfId="9" applyNumberFormat="1" applyFont="1" applyFill="1" applyBorder="1" applyAlignment="1">
      <alignment horizontal="center"/>
    </xf>
    <xf numFmtId="164" fontId="9" fillId="0" borderId="23" xfId="10" applyNumberFormat="1" applyFont="1" applyFill="1" applyBorder="1" applyAlignment="1">
      <alignment horizontal="center"/>
    </xf>
    <xf numFmtId="164" fontId="9" fillId="0" borderId="26" xfId="10" applyNumberFormat="1" applyFont="1" applyFill="1" applyBorder="1" applyAlignment="1">
      <alignment horizontal="center"/>
    </xf>
    <xf numFmtId="0" fontId="3" fillId="0" borderId="38" xfId="9" applyBorder="1"/>
    <xf numFmtId="0" fontId="3" fillId="0" borderId="36" xfId="9" applyBorder="1"/>
    <xf numFmtId="0" fontId="3" fillId="0" borderId="39" xfId="9" applyBorder="1"/>
    <xf numFmtId="0" fontId="3" fillId="0" borderId="0" xfId="9" applyFont="1"/>
    <xf numFmtId="0" fontId="3" fillId="0" borderId="0" xfId="9" applyBorder="1"/>
    <xf numFmtId="0" fontId="3" fillId="0" borderId="5" xfId="9" applyFont="1" applyFill="1" applyBorder="1"/>
    <xf numFmtId="0" fontId="9" fillId="0" borderId="4" xfId="9" applyFont="1" applyFill="1" applyBorder="1"/>
    <xf numFmtId="0" fontId="3" fillId="0" borderId="0" xfId="9" applyFont="1" applyFill="1" applyAlignment="1">
      <alignment horizontal="center"/>
    </xf>
    <xf numFmtId="0" fontId="9" fillId="0" borderId="4" xfId="9" applyFont="1" applyFill="1" applyBorder="1" applyAlignment="1">
      <alignment horizontal="center" vertical="center"/>
    </xf>
    <xf numFmtId="0" fontId="9" fillId="0" borderId="9" xfId="4" applyFont="1" applyFill="1" applyBorder="1" applyAlignment="1">
      <alignment horizontal="center" vertical="center"/>
    </xf>
    <xf numFmtId="0" fontId="3" fillId="0" borderId="0" xfId="9" applyFill="1" applyAlignment="1">
      <alignment horizontal="center" vertical="center"/>
    </xf>
    <xf numFmtId="164" fontId="9" fillId="0" borderId="51" xfId="10" applyNumberFormat="1" applyFont="1" applyFill="1" applyBorder="1" applyAlignment="1">
      <alignment horizontal="center" vertical="center" wrapText="1"/>
    </xf>
    <xf numFmtId="0" fontId="9" fillId="0" borderId="4" xfId="9" applyFont="1" applyFill="1" applyBorder="1" applyAlignment="1">
      <alignment horizontal="center" wrapText="1"/>
    </xf>
    <xf numFmtId="9" fontId="3" fillId="0" borderId="0" xfId="1" applyFont="1"/>
    <xf numFmtId="164" fontId="7" fillId="0" borderId="0" xfId="9" applyNumberFormat="1" applyFont="1" applyAlignment="1">
      <alignment horizontal="center"/>
    </xf>
    <xf numFmtId="0" fontId="9" fillId="0" borderId="21" xfId="9" applyFont="1" applyFill="1" applyBorder="1" applyAlignment="1">
      <alignment horizontal="center" wrapText="1"/>
    </xf>
    <xf numFmtId="0" fontId="9" fillId="0" borderId="27" xfId="9" applyFont="1" applyFill="1" applyBorder="1" applyAlignment="1">
      <alignment horizontal="center" wrapText="1"/>
    </xf>
    <xf numFmtId="0" fontId="9" fillId="0" borderId="4" xfId="9" applyFont="1" applyFill="1" applyBorder="1" applyAlignment="1">
      <alignment horizontal="center"/>
    </xf>
    <xf numFmtId="164" fontId="3" fillId="0" borderId="5" xfId="9" applyNumberFormat="1" applyFont="1" applyFill="1" applyBorder="1" applyAlignment="1">
      <alignment horizontal="center"/>
    </xf>
    <xf numFmtId="0" fontId="9" fillId="0" borderId="27" xfId="9" applyFont="1" applyFill="1" applyBorder="1" applyAlignment="1">
      <alignment horizontal="center"/>
    </xf>
    <xf numFmtId="164" fontId="3" fillId="0" borderId="31" xfId="9" applyNumberFormat="1" applyFont="1" applyFill="1" applyBorder="1" applyAlignment="1">
      <alignment horizontal="center"/>
    </xf>
    <xf numFmtId="164" fontId="7" fillId="0" borderId="0" xfId="1" applyNumberFormat="1" applyFont="1" applyAlignment="1">
      <alignment horizontal="center"/>
    </xf>
    <xf numFmtId="164" fontId="3" fillId="0" borderId="0" xfId="9" applyNumberFormat="1"/>
    <xf numFmtId="0" fontId="9" fillId="0" borderId="21" xfId="9" applyFont="1" applyFill="1" applyBorder="1" applyAlignment="1">
      <alignment horizontal="center"/>
    </xf>
    <xf numFmtId="164" fontId="3" fillId="0" borderId="26" xfId="9" applyNumberFormat="1" applyFont="1" applyFill="1" applyBorder="1" applyAlignment="1">
      <alignment horizontal="center"/>
    </xf>
    <xf numFmtId="164" fontId="3" fillId="0" borderId="0" xfId="1" applyNumberFormat="1" applyFont="1"/>
    <xf numFmtId="0" fontId="3" fillId="0" borderId="36" xfId="9" applyBorder="1" applyAlignment="1">
      <alignment horizontal="center"/>
    </xf>
    <xf numFmtId="164" fontId="3" fillId="0" borderId="0" xfId="9" applyNumberFormat="1" applyAlignment="1">
      <alignment horizontal="center"/>
    </xf>
    <xf numFmtId="0" fontId="15" fillId="0" borderId="0" xfId="9" applyFont="1"/>
    <xf numFmtId="164" fontId="11" fillId="0" borderId="52" xfId="10" applyNumberFormat="1" applyFont="1" applyFill="1" applyBorder="1" applyAlignment="1">
      <alignment horizontal="center" vertical="center" wrapText="1"/>
    </xf>
    <xf numFmtId="164" fontId="9" fillId="0" borderId="53" xfId="10" applyNumberFormat="1" applyFont="1" applyFill="1" applyBorder="1" applyAlignment="1">
      <alignment horizontal="center" wrapText="1"/>
    </xf>
    <xf numFmtId="164" fontId="11" fillId="0" borderId="44" xfId="10" applyNumberFormat="1" applyFont="1" applyFill="1" applyBorder="1" applyAlignment="1">
      <alignment horizontal="center" wrapText="1"/>
    </xf>
    <xf numFmtId="164" fontId="9" fillId="0" borderId="32" xfId="10" applyNumberFormat="1" applyFont="1" applyFill="1" applyBorder="1" applyAlignment="1">
      <alignment horizontal="center" wrapText="1"/>
    </xf>
    <xf numFmtId="164" fontId="9" fillId="0" borderId="32" xfId="10" applyNumberFormat="1" applyFont="1" applyFill="1" applyBorder="1" applyAlignment="1">
      <alignment horizontal="center"/>
    </xf>
    <xf numFmtId="0" fontId="9" fillId="0" borderId="48" xfId="9" applyFont="1" applyFill="1" applyBorder="1" applyAlignment="1">
      <alignment horizontal="center" wrapText="1"/>
    </xf>
    <xf numFmtId="164" fontId="9" fillId="0" borderId="24" xfId="10" applyNumberFormat="1" applyFont="1" applyFill="1" applyBorder="1" applyAlignment="1">
      <alignment horizontal="center" wrapText="1"/>
    </xf>
    <xf numFmtId="164" fontId="11" fillId="0" borderId="49" xfId="10" applyNumberFormat="1" applyFont="1" applyFill="1" applyBorder="1" applyAlignment="1">
      <alignment horizontal="center" wrapText="1"/>
    </xf>
    <xf numFmtId="164" fontId="9" fillId="0" borderId="33" xfId="10" applyNumberFormat="1" applyFont="1" applyFill="1" applyBorder="1" applyAlignment="1">
      <alignment horizontal="center" wrapText="1"/>
    </xf>
    <xf numFmtId="164" fontId="11" fillId="0" borderId="50" xfId="10" applyNumberFormat="1" applyFont="1" applyFill="1" applyBorder="1" applyAlignment="1">
      <alignment horizontal="center" wrapText="1"/>
    </xf>
    <xf numFmtId="164" fontId="9" fillId="0" borderId="33" xfId="10" applyNumberFormat="1" applyFont="1" applyFill="1" applyBorder="1" applyAlignment="1">
      <alignment horizontal="center"/>
    </xf>
    <xf numFmtId="164" fontId="9" fillId="0" borderId="24" xfId="10" applyNumberFormat="1" applyFont="1" applyFill="1" applyBorder="1" applyAlignment="1">
      <alignment horizontal="center"/>
    </xf>
    <xf numFmtId="0" fontId="5" fillId="0" borderId="5" xfId="3" applyFont="1" applyBorder="1" applyAlignment="1">
      <alignment horizontal="center" vertical="center"/>
    </xf>
    <xf numFmtId="0" fontId="7" fillId="0" borderId="5" xfId="4" applyNumberFormat="1" applyFont="1" applyFill="1" applyBorder="1" applyAlignment="1" applyProtection="1">
      <alignment horizontal="center"/>
    </xf>
    <xf numFmtId="0" fontId="5" fillId="0" borderId="8" xfId="3" applyFont="1" applyBorder="1" applyAlignment="1">
      <alignment horizontal="center" vertical="center" wrapText="1"/>
    </xf>
    <xf numFmtId="164" fontId="9" fillId="0" borderId="5" xfId="7" applyNumberFormat="1" applyFont="1" applyFill="1" applyBorder="1" applyAlignment="1">
      <alignment horizontal="center"/>
    </xf>
    <xf numFmtId="164" fontId="9" fillId="0" borderId="26" xfId="7" applyNumberFormat="1" applyFont="1" applyFill="1" applyBorder="1" applyAlignment="1">
      <alignment horizontal="center"/>
    </xf>
    <xf numFmtId="164" fontId="9" fillId="0" borderId="31" xfId="7" applyNumberFormat="1" applyFont="1" applyFill="1" applyBorder="1" applyAlignment="1">
      <alignment horizontal="center"/>
    </xf>
    <xf numFmtId="0" fontId="7" fillId="0" borderId="0" xfId="9" applyFont="1" applyBorder="1" applyAlignment="1">
      <alignment horizontal="center"/>
    </xf>
    <xf numFmtId="0" fontId="7" fillId="0" borderId="5" xfId="9" applyFont="1" applyFill="1" applyBorder="1" applyAlignment="1">
      <alignment horizontal="center"/>
    </xf>
    <xf numFmtId="164" fontId="11" fillId="0" borderId="42" xfId="10" applyNumberFormat="1" applyFont="1" applyFill="1" applyBorder="1" applyAlignment="1">
      <alignment horizontal="center" vertical="center" wrapText="1"/>
    </xf>
    <xf numFmtId="164" fontId="9" fillId="0" borderId="58" xfId="10" applyNumberFormat="1" applyFont="1" applyFill="1" applyBorder="1" applyAlignment="1">
      <alignment horizontal="center" vertical="center" wrapText="1"/>
    </xf>
    <xf numFmtId="0" fontId="17" fillId="0" borderId="0" xfId="9" applyFont="1" applyAlignment="1">
      <alignment horizontal="center" vertical="center"/>
    </xf>
    <xf numFmtId="0" fontId="17" fillId="0" borderId="0" xfId="9" applyFont="1" applyAlignment="1">
      <alignment horizontal="center" vertical="center" wrapText="1"/>
    </xf>
    <xf numFmtId="164" fontId="11" fillId="0" borderId="59" xfId="10" applyNumberFormat="1" applyFont="1" applyFill="1" applyBorder="1" applyAlignment="1">
      <alignment horizontal="center"/>
    </xf>
    <xf numFmtId="164" fontId="9" fillId="0" borderId="45" xfId="10" applyNumberFormat="1" applyFont="1" applyFill="1" applyBorder="1" applyAlignment="1">
      <alignment horizontal="center"/>
    </xf>
    <xf numFmtId="164" fontId="3" fillId="0" borderId="0" xfId="1" applyNumberFormat="1" applyFont="1" applyAlignment="1">
      <alignment horizontal="center"/>
    </xf>
    <xf numFmtId="164" fontId="11" fillId="0" borderId="45" xfId="10" applyNumberFormat="1" applyFont="1" applyFill="1" applyBorder="1" applyAlignment="1">
      <alignment horizontal="center" wrapText="1"/>
    </xf>
    <xf numFmtId="0" fontId="7" fillId="0" borderId="0" xfId="9" applyFont="1" applyAlignment="1">
      <alignment horizontal="center"/>
    </xf>
    <xf numFmtId="164" fontId="11" fillId="0" borderId="19" xfId="10" applyNumberFormat="1" applyFont="1" applyFill="1" applyBorder="1" applyAlignment="1">
      <alignment horizontal="center"/>
    </xf>
    <xf numFmtId="164" fontId="9" fillId="0" borderId="0" xfId="10" applyNumberFormat="1" applyFont="1" applyFill="1" applyBorder="1" applyAlignment="1">
      <alignment horizontal="center" wrapText="1"/>
    </xf>
    <xf numFmtId="164" fontId="11" fillId="0" borderId="0" xfId="10" applyNumberFormat="1" applyFont="1" applyFill="1" applyBorder="1" applyAlignment="1">
      <alignment horizontal="center" wrapText="1"/>
    </xf>
    <xf numFmtId="164" fontId="11" fillId="0" borderId="0" xfId="10" applyNumberFormat="1" applyFont="1" applyFill="1" applyBorder="1" applyAlignment="1">
      <alignment horizontal="center"/>
    </xf>
    <xf numFmtId="164" fontId="11" fillId="0" borderId="22" xfId="10" applyNumberFormat="1" applyFont="1" applyFill="1" applyBorder="1" applyAlignment="1">
      <alignment horizontal="center"/>
    </xf>
    <xf numFmtId="164" fontId="9" fillId="0" borderId="23" xfId="10" applyNumberFormat="1" applyFont="1" applyFill="1" applyBorder="1" applyAlignment="1">
      <alignment horizontal="center" wrapText="1"/>
    </xf>
    <xf numFmtId="164" fontId="11" fillId="0" borderId="23" xfId="10" applyNumberFormat="1" applyFont="1" applyFill="1" applyBorder="1" applyAlignment="1">
      <alignment horizontal="center" wrapText="1"/>
    </xf>
    <xf numFmtId="9" fontId="7" fillId="0" borderId="0" xfId="1" applyFont="1" applyAlignment="1">
      <alignment horizontal="center"/>
    </xf>
    <xf numFmtId="164" fontId="11" fillId="0" borderId="28" xfId="10" applyNumberFormat="1" applyFont="1" applyFill="1" applyBorder="1" applyAlignment="1">
      <alignment horizontal="center"/>
    </xf>
    <xf numFmtId="164" fontId="11" fillId="0" borderId="30" xfId="10" applyNumberFormat="1" applyFont="1" applyFill="1" applyBorder="1" applyAlignment="1">
      <alignment horizontal="center" wrapText="1"/>
    </xf>
    <xf numFmtId="164" fontId="9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Border="1" applyAlignment="1">
      <alignment horizontal="center" wrapText="1"/>
    </xf>
    <xf numFmtId="164" fontId="9" fillId="0" borderId="23" xfId="1" applyNumberFormat="1" applyFont="1" applyFill="1" applyBorder="1" applyAlignment="1">
      <alignment horizontal="center" wrapText="1"/>
    </xf>
    <xf numFmtId="164" fontId="11" fillId="0" borderId="30" xfId="10" applyNumberFormat="1" applyFont="1" applyFill="1" applyBorder="1" applyAlignment="1">
      <alignment horizontal="center"/>
    </xf>
    <xf numFmtId="164" fontId="11" fillId="0" borderId="23" xfId="10" applyNumberFormat="1" applyFont="1" applyFill="1" applyBorder="1" applyAlignment="1">
      <alignment horizontal="center"/>
    </xf>
    <xf numFmtId="0" fontId="5" fillId="0" borderId="0" xfId="9" applyFont="1"/>
    <xf numFmtId="164" fontId="5" fillId="0" borderId="0" xfId="9" applyNumberFormat="1" applyFont="1" applyAlignment="1">
      <alignment horizontal="center"/>
    </xf>
    <xf numFmtId="164" fontId="11" fillId="0" borderId="61" xfId="10" applyNumberFormat="1" applyFont="1" applyFill="1" applyBorder="1" applyAlignment="1">
      <alignment horizontal="center" vertical="center" wrapText="1"/>
    </xf>
    <xf numFmtId="164" fontId="9" fillId="0" borderId="62" xfId="10" applyNumberFormat="1" applyFont="1" applyFill="1" applyBorder="1" applyAlignment="1">
      <alignment horizontal="center" vertical="center" wrapText="1"/>
    </xf>
    <xf numFmtId="164" fontId="18" fillId="0" borderId="42" xfId="10" applyNumberFormat="1" applyFont="1" applyFill="1" applyBorder="1" applyAlignment="1">
      <alignment horizontal="center" vertical="center" wrapText="1"/>
    </xf>
    <xf numFmtId="164" fontId="11" fillId="0" borderId="43" xfId="10" applyNumberFormat="1" applyFont="1" applyFill="1" applyBorder="1" applyAlignment="1">
      <alignment horizontal="center" vertical="center" wrapText="1"/>
    </xf>
    <xf numFmtId="0" fontId="7" fillId="0" borderId="0" xfId="9" applyFont="1" applyAlignment="1">
      <alignment horizontal="center" vertical="center"/>
    </xf>
    <xf numFmtId="164" fontId="3" fillId="0" borderId="0" xfId="1" applyNumberFormat="1" applyFont="1" applyBorder="1" applyAlignment="1">
      <alignment horizontal="center"/>
    </xf>
    <xf numFmtId="164" fontId="9" fillId="0" borderId="63" xfId="10" applyNumberFormat="1" applyFont="1" applyFill="1" applyBorder="1" applyAlignment="1">
      <alignment horizontal="center" wrapText="1"/>
    </xf>
    <xf numFmtId="164" fontId="9" fillId="0" borderId="46" xfId="10" applyNumberFormat="1" applyFont="1" applyFill="1" applyBorder="1" applyAlignment="1">
      <alignment horizontal="center"/>
    </xf>
    <xf numFmtId="164" fontId="9" fillId="0" borderId="55" xfId="10" applyNumberFormat="1" applyFont="1" applyFill="1" applyBorder="1" applyAlignment="1">
      <alignment horizontal="center" wrapText="1"/>
    </xf>
    <xf numFmtId="164" fontId="9" fillId="0" borderId="55" xfId="10" applyNumberFormat="1" applyFont="1" applyFill="1" applyBorder="1" applyAlignment="1">
      <alignment horizontal="center"/>
    </xf>
    <xf numFmtId="164" fontId="9" fillId="0" borderId="64" xfId="10" applyNumberFormat="1" applyFont="1" applyFill="1" applyBorder="1" applyAlignment="1">
      <alignment horizontal="center" wrapText="1"/>
    </xf>
    <xf numFmtId="164" fontId="9" fillId="0" borderId="30" xfId="10" applyNumberFormat="1" applyFont="1" applyFill="1" applyBorder="1" applyAlignment="1">
      <alignment horizontal="center" wrapText="1"/>
    </xf>
    <xf numFmtId="164" fontId="9" fillId="0" borderId="65" xfId="10" applyNumberFormat="1" applyFont="1" applyFill="1" applyBorder="1" applyAlignment="1">
      <alignment horizontal="center" wrapText="1"/>
    </xf>
    <xf numFmtId="164" fontId="9" fillId="0" borderId="65" xfId="10" applyNumberFormat="1" applyFont="1" applyFill="1" applyBorder="1" applyAlignment="1">
      <alignment horizontal="center"/>
    </xf>
    <xf numFmtId="164" fontId="9" fillId="0" borderId="64" xfId="10" applyNumberFormat="1" applyFont="1" applyFill="1" applyBorder="1" applyAlignment="1">
      <alignment horizontal="center"/>
    </xf>
    <xf numFmtId="0" fontId="3" fillId="0" borderId="34" xfId="9" applyBorder="1" applyAlignment="1">
      <alignment horizontal="center"/>
    </xf>
    <xf numFmtId="0" fontId="3" fillId="0" borderId="35" xfId="9" applyBorder="1"/>
    <xf numFmtId="0" fontId="3" fillId="0" borderId="66" xfId="9" applyBorder="1"/>
    <xf numFmtId="0" fontId="3" fillId="0" borderId="0" xfId="11" applyFont="1"/>
    <xf numFmtId="0" fontId="3" fillId="0" borderId="0" xfId="11" applyFont="1" applyAlignment="1">
      <alignment wrapText="1"/>
    </xf>
    <xf numFmtId="0" fontId="3" fillId="0" borderId="0" xfId="11" applyFont="1" applyAlignment="1">
      <alignment horizontal="center" vertical="center" wrapText="1"/>
    </xf>
    <xf numFmtId="0" fontId="3" fillId="0" borderId="0" xfId="11" applyFont="1" applyAlignment="1">
      <alignment horizontal="center" wrapText="1"/>
    </xf>
    <xf numFmtId="0" fontId="3" fillId="0" borderId="0" xfId="11" applyFont="1" applyAlignment="1">
      <alignment horizontal="left"/>
    </xf>
    <xf numFmtId="3" fontId="3" fillId="0" borderId="0" xfId="11" applyNumberFormat="1" applyFont="1" applyAlignment="1">
      <alignment horizontal="center"/>
    </xf>
    <xf numFmtId="164" fontId="3" fillId="0" borderId="0" xfId="12" applyNumberFormat="1" applyFont="1" applyAlignment="1">
      <alignment horizontal="center"/>
    </xf>
    <xf numFmtId="0" fontId="3" fillId="0" borderId="0" xfId="11" applyFont="1" applyAlignment="1">
      <alignment horizontal="center"/>
    </xf>
    <xf numFmtId="9" fontId="3" fillId="0" borderId="0" xfId="12" applyFont="1" applyAlignment="1">
      <alignment horizontal="center"/>
    </xf>
    <xf numFmtId="164" fontId="16" fillId="0" borderId="0" xfId="11" applyNumberFormat="1" applyFont="1" applyAlignment="1">
      <alignment horizontal="center"/>
    </xf>
    <xf numFmtId="0" fontId="3" fillId="0" borderId="0" xfId="13"/>
    <xf numFmtId="0" fontId="6" fillId="0" borderId="0" xfId="13" applyFont="1" applyAlignment="1">
      <alignment horizontal="center"/>
    </xf>
    <xf numFmtId="0" fontId="3" fillId="0" borderId="0" xfId="13" applyAlignment="1">
      <alignment vertical="center" wrapText="1"/>
    </xf>
    <xf numFmtId="0" fontId="5" fillId="0" borderId="4" xfId="13" applyFont="1" applyBorder="1" applyAlignment="1">
      <alignment horizontal="center" vertical="center"/>
    </xf>
    <xf numFmtId="0" fontId="5" fillId="0" borderId="0" xfId="13" applyFont="1" applyBorder="1" applyAlignment="1">
      <alignment horizontal="center" vertical="center"/>
    </xf>
    <xf numFmtId="0" fontId="3" fillId="0" borderId="0" xfId="13" applyBorder="1"/>
    <xf numFmtId="0" fontId="3" fillId="0" borderId="5" xfId="13" applyBorder="1"/>
    <xf numFmtId="0" fontId="7" fillId="0" borderId="0" xfId="13" applyFont="1" applyAlignment="1">
      <alignment horizontal="center"/>
    </xf>
    <xf numFmtId="0" fontId="6" fillId="0" borderId="5" xfId="4" applyFont="1" applyFill="1" applyBorder="1" applyAlignment="1">
      <alignment horizontal="center"/>
    </xf>
    <xf numFmtId="0" fontId="3" fillId="0" borderId="10" xfId="13" applyBorder="1" applyAlignment="1">
      <alignment wrapText="1"/>
    </xf>
    <xf numFmtId="0" fontId="5" fillId="0" borderId="67" xfId="13" applyFont="1" applyBorder="1" applyAlignment="1">
      <alignment horizontal="center" vertical="center" wrapText="1"/>
    </xf>
    <xf numFmtId="0" fontId="3" fillId="0" borderId="8" xfId="13" applyBorder="1" applyAlignment="1">
      <alignment horizontal="center" vertical="center" wrapText="1"/>
    </xf>
    <xf numFmtId="0" fontId="3" fillId="0" borderId="68" xfId="13" applyBorder="1" applyAlignment="1">
      <alignment horizontal="center" vertical="center" wrapText="1"/>
    </xf>
    <xf numFmtId="0" fontId="3" fillId="0" borderId="8" xfId="13" applyFont="1" applyBorder="1" applyAlignment="1">
      <alignment horizontal="center" vertical="center" wrapText="1"/>
    </xf>
    <xf numFmtId="0" fontId="3" fillId="0" borderId="9" xfId="13" applyFont="1" applyBorder="1" applyAlignment="1">
      <alignment horizontal="center" vertical="center" wrapText="1"/>
    </xf>
    <xf numFmtId="0" fontId="3" fillId="0" borderId="0" xfId="13" applyAlignment="1">
      <alignment wrapText="1"/>
    </xf>
    <xf numFmtId="0" fontId="3" fillId="0" borderId="16" xfId="13" applyBorder="1" applyAlignment="1">
      <alignment horizontal="center" wrapText="1"/>
    </xf>
    <xf numFmtId="3" fontId="5" fillId="0" borderId="47" xfId="14" applyNumberFormat="1" applyFont="1" applyBorder="1" applyAlignment="1">
      <alignment horizontal="center" wrapText="1"/>
    </xf>
    <xf numFmtId="3" fontId="3" fillId="0" borderId="0" xfId="14" applyNumberFormat="1" applyFont="1" applyBorder="1" applyAlignment="1">
      <alignment horizontal="center" wrapText="1"/>
    </xf>
    <xf numFmtId="3" fontId="3" fillId="0" borderId="32" xfId="14" applyNumberFormat="1" applyFont="1" applyBorder="1" applyAlignment="1">
      <alignment horizontal="center" wrapText="1"/>
    </xf>
    <xf numFmtId="3" fontId="5" fillId="0" borderId="0" xfId="14" applyNumberFormat="1" applyFont="1" applyBorder="1" applyAlignment="1">
      <alignment horizontal="center" wrapText="1"/>
    </xf>
    <xf numFmtId="3" fontId="3" fillId="0" borderId="5" xfId="14" applyNumberFormat="1" applyFont="1" applyBorder="1" applyAlignment="1">
      <alignment horizontal="center" wrapText="1"/>
    </xf>
    <xf numFmtId="0" fontId="3" fillId="0" borderId="4" xfId="13" applyBorder="1" applyAlignment="1">
      <alignment horizontal="center" wrapText="1"/>
    </xf>
    <xf numFmtId="3" fontId="3" fillId="0" borderId="32" xfId="13" applyNumberFormat="1" applyFont="1" applyBorder="1" applyAlignment="1">
      <alignment horizontal="center" wrapText="1"/>
    </xf>
    <xf numFmtId="0" fontId="3" fillId="0" borderId="21" xfId="13" applyBorder="1" applyAlignment="1">
      <alignment horizontal="center" wrapText="1"/>
    </xf>
    <xf numFmtId="3" fontId="5" fillId="0" borderId="49" xfId="14" applyNumberFormat="1" applyFont="1" applyBorder="1" applyAlignment="1">
      <alignment horizontal="center" wrapText="1"/>
    </xf>
    <xf numFmtId="3" fontId="3" fillId="0" borderId="23" xfId="14" applyNumberFormat="1" applyFont="1" applyBorder="1" applyAlignment="1">
      <alignment horizontal="center" wrapText="1"/>
    </xf>
    <xf numFmtId="3" fontId="3" fillId="0" borderId="24" xfId="13" applyNumberFormat="1" applyFont="1" applyBorder="1" applyAlignment="1">
      <alignment horizontal="center" wrapText="1"/>
    </xf>
    <xf numFmtId="3" fontId="5" fillId="0" borderId="23" xfId="14" applyNumberFormat="1" applyFont="1" applyBorder="1" applyAlignment="1">
      <alignment horizontal="center" wrapText="1"/>
    </xf>
    <xf numFmtId="0" fontId="3" fillId="0" borderId="4" xfId="13" applyBorder="1" applyAlignment="1">
      <alignment horizontal="center"/>
    </xf>
    <xf numFmtId="3" fontId="3" fillId="0" borderId="0" xfId="13" applyNumberFormat="1" applyFont="1" applyFill="1" applyBorder="1" applyAlignment="1">
      <alignment horizontal="center" vertical="center"/>
    </xf>
    <xf numFmtId="3" fontId="3" fillId="0" borderId="32" xfId="13" applyNumberFormat="1" applyFont="1" applyFill="1" applyBorder="1" applyAlignment="1">
      <alignment horizontal="center" wrapText="1"/>
    </xf>
    <xf numFmtId="3" fontId="3" fillId="0" borderId="5" xfId="13" applyNumberFormat="1" applyFont="1" applyFill="1" applyBorder="1" applyAlignment="1">
      <alignment horizontal="center" vertical="center"/>
    </xf>
    <xf numFmtId="3" fontId="3" fillId="0" borderId="5" xfId="13" applyNumberFormat="1" applyFont="1" applyBorder="1" applyAlignment="1">
      <alignment horizontal="center" vertical="center"/>
    </xf>
    <xf numFmtId="3" fontId="3" fillId="0" borderId="26" xfId="13" applyNumberFormat="1" applyFont="1" applyBorder="1" applyAlignment="1">
      <alignment horizontal="center" vertical="center"/>
    </xf>
    <xf numFmtId="3" fontId="3" fillId="0" borderId="31" xfId="13" applyNumberFormat="1" applyFont="1" applyBorder="1" applyAlignment="1">
      <alignment horizontal="center" vertical="center"/>
    </xf>
    <xf numFmtId="3" fontId="5" fillId="0" borderId="47" xfId="13" applyNumberFormat="1" applyFont="1" applyBorder="1" applyAlignment="1">
      <alignment horizontal="center" vertical="center"/>
    </xf>
    <xf numFmtId="3" fontId="3" fillId="0" borderId="0" xfId="13" applyNumberFormat="1" applyFont="1" applyBorder="1" applyAlignment="1">
      <alignment horizontal="center" vertical="center"/>
    </xf>
    <xf numFmtId="3" fontId="5" fillId="0" borderId="0" xfId="13" applyNumberFormat="1" applyFont="1" applyBorder="1" applyAlignment="1">
      <alignment horizontal="center" vertical="center"/>
    </xf>
    <xf numFmtId="0" fontId="3" fillId="0" borderId="21" xfId="13" applyBorder="1" applyAlignment="1">
      <alignment horizontal="center"/>
    </xf>
    <xf numFmtId="3" fontId="3" fillId="0" borderId="23" xfId="13" applyNumberFormat="1" applyFont="1" applyBorder="1" applyAlignment="1">
      <alignment horizontal="center" vertical="center"/>
    </xf>
    <xf numFmtId="0" fontId="3" fillId="0" borderId="27" xfId="13" applyBorder="1" applyAlignment="1">
      <alignment horizontal="center"/>
    </xf>
    <xf numFmtId="3" fontId="3" fillId="0" borderId="30" xfId="13" applyNumberFormat="1" applyFont="1" applyBorder="1" applyAlignment="1">
      <alignment horizontal="center" vertical="center"/>
    </xf>
    <xf numFmtId="3" fontId="3" fillId="0" borderId="33" xfId="13" applyNumberFormat="1" applyFont="1" applyBorder="1" applyAlignment="1">
      <alignment horizontal="center" wrapText="1"/>
    </xf>
    <xf numFmtId="3" fontId="3" fillId="0" borderId="23" xfId="14" applyNumberFormat="1" applyFont="1" applyBorder="1" applyAlignment="1">
      <alignment horizontal="center"/>
    </xf>
    <xf numFmtId="3" fontId="3" fillId="0" borderId="0" xfId="14" applyNumberFormat="1" applyFont="1" applyFill="1" applyBorder="1" applyAlignment="1">
      <alignment horizontal="center"/>
    </xf>
    <xf numFmtId="3" fontId="3" fillId="0" borderId="0" xfId="14" applyNumberFormat="1" applyFont="1" applyBorder="1" applyAlignment="1">
      <alignment horizontal="center"/>
    </xf>
    <xf numFmtId="3" fontId="5" fillId="0" borderId="0" xfId="14" applyNumberFormat="1" applyFont="1" applyBorder="1" applyAlignment="1">
      <alignment horizontal="center"/>
    </xf>
    <xf numFmtId="0" fontId="3" fillId="0" borderId="34" xfId="13" applyBorder="1" applyAlignment="1">
      <alignment horizontal="center"/>
    </xf>
    <xf numFmtId="3" fontId="3" fillId="0" borderId="36" xfId="13" applyNumberFormat="1" applyFont="1" applyBorder="1" applyAlignment="1">
      <alignment horizontal="center" vertical="center"/>
    </xf>
    <xf numFmtId="3" fontId="3" fillId="0" borderId="37" xfId="13" applyNumberFormat="1" applyFont="1" applyBorder="1" applyAlignment="1">
      <alignment horizontal="center" wrapText="1"/>
    </xf>
    <xf numFmtId="3" fontId="5" fillId="0" borderId="36" xfId="13" applyNumberFormat="1" applyFont="1" applyBorder="1" applyAlignment="1">
      <alignment horizontal="center" vertical="center"/>
    </xf>
    <xf numFmtId="3" fontId="3" fillId="0" borderId="36" xfId="14" applyNumberFormat="1" applyFont="1" applyFill="1" applyBorder="1" applyAlignment="1">
      <alignment horizontal="center"/>
    </xf>
    <xf numFmtId="3" fontId="5" fillId="0" borderId="36" xfId="14" applyNumberFormat="1" applyFont="1" applyBorder="1" applyAlignment="1">
      <alignment horizontal="center"/>
    </xf>
    <xf numFmtId="0" fontId="3" fillId="0" borderId="0" xfId="13" applyBorder="1" applyAlignment="1">
      <alignment horizontal="center"/>
    </xf>
    <xf numFmtId="9" fontId="0" fillId="0" borderId="0" xfId="14" applyFont="1" applyBorder="1" applyAlignment="1">
      <alignment horizontal="center"/>
    </xf>
    <xf numFmtId="164" fontId="3" fillId="0" borderId="0" xfId="13" applyNumberFormat="1" applyBorder="1"/>
    <xf numFmtId="9" fontId="0" fillId="0" borderId="0" xfId="14" applyFont="1" applyAlignment="1">
      <alignment horizontal="center"/>
    </xf>
    <xf numFmtId="0" fontId="3" fillId="0" borderId="0" xfId="13" applyFont="1"/>
    <xf numFmtId="0" fontId="16" fillId="0" borderId="0" xfId="13" applyFont="1"/>
    <xf numFmtId="0" fontId="3" fillId="0" borderId="0" xfId="13" applyFont="1" applyAlignment="1">
      <alignment wrapText="1"/>
    </xf>
    <xf numFmtId="164" fontId="3" fillId="0" borderId="0" xfId="1" applyNumberFormat="1" applyFont="1" applyAlignment="1">
      <alignment wrapText="1"/>
    </xf>
    <xf numFmtId="3" fontId="3" fillId="0" borderId="0" xfId="13" applyNumberFormat="1" applyFont="1" applyBorder="1" applyAlignment="1">
      <alignment horizontal="center" wrapText="1"/>
    </xf>
    <xf numFmtId="3" fontId="3" fillId="0" borderId="23" xfId="13" applyNumberFormat="1" applyFont="1" applyBorder="1" applyAlignment="1">
      <alignment horizontal="center" wrapText="1"/>
    </xf>
    <xf numFmtId="3" fontId="3" fillId="0" borderId="30" xfId="13" applyNumberFormat="1" applyFont="1" applyBorder="1" applyAlignment="1">
      <alignment horizontal="center" wrapText="1"/>
    </xf>
    <xf numFmtId="3" fontId="3" fillId="0" borderId="0" xfId="13" applyNumberFormat="1" applyAlignment="1">
      <alignment horizontal="center"/>
    </xf>
    <xf numFmtId="0" fontId="6" fillId="0" borderId="5" xfId="4" applyNumberFormat="1" applyFont="1" applyFill="1" applyBorder="1" applyAlignment="1" applyProtection="1">
      <alignment horizontal="center"/>
    </xf>
    <xf numFmtId="0" fontId="3" fillId="0" borderId="40" xfId="13" applyFont="1" applyBorder="1" applyAlignment="1">
      <alignment horizontal="center" vertical="center" wrapText="1"/>
    </xf>
    <xf numFmtId="3" fontId="3" fillId="0" borderId="20" xfId="14" applyNumberFormat="1" applyFont="1" applyBorder="1" applyAlignment="1">
      <alignment horizontal="center" wrapText="1"/>
    </xf>
    <xf numFmtId="9" fontId="3" fillId="0" borderId="20" xfId="1" applyFont="1" applyBorder="1" applyAlignment="1">
      <alignment horizontal="center" wrapText="1"/>
    </xf>
    <xf numFmtId="9" fontId="3" fillId="0" borderId="0" xfId="1" applyFont="1" applyBorder="1" applyAlignment="1">
      <alignment horizontal="center" wrapText="1"/>
    </xf>
    <xf numFmtId="9" fontId="3" fillId="0" borderId="5" xfId="1" applyFont="1" applyBorder="1" applyAlignment="1">
      <alignment horizontal="center" wrapText="1"/>
    </xf>
    <xf numFmtId="3" fontId="5" fillId="0" borderId="0" xfId="13" applyNumberFormat="1" applyFont="1" applyBorder="1" applyAlignment="1">
      <alignment horizontal="center" wrapText="1"/>
    </xf>
    <xf numFmtId="3" fontId="3" fillId="0" borderId="25" xfId="14" applyNumberFormat="1" applyFont="1" applyBorder="1" applyAlignment="1">
      <alignment horizontal="center" wrapText="1"/>
    </xf>
    <xf numFmtId="3" fontId="5" fillId="0" borderId="23" xfId="13" applyNumberFormat="1" applyFont="1" applyBorder="1" applyAlignment="1">
      <alignment horizontal="center" wrapText="1"/>
    </xf>
    <xf numFmtId="9" fontId="3" fillId="0" borderId="25" xfId="1" applyFont="1" applyBorder="1" applyAlignment="1">
      <alignment horizontal="center" wrapText="1"/>
    </xf>
    <xf numFmtId="9" fontId="3" fillId="0" borderId="23" xfId="1" applyFont="1" applyBorder="1" applyAlignment="1">
      <alignment horizontal="center" wrapText="1"/>
    </xf>
    <xf numFmtId="9" fontId="3" fillId="0" borderId="26" xfId="1" applyFont="1" applyBorder="1" applyAlignment="1">
      <alignment horizontal="center" wrapText="1"/>
    </xf>
    <xf numFmtId="3" fontId="3" fillId="0" borderId="20" xfId="13" applyNumberFormat="1" applyFont="1" applyFill="1" applyBorder="1" applyAlignment="1">
      <alignment horizontal="center" vertical="center"/>
    </xf>
    <xf numFmtId="3" fontId="3" fillId="0" borderId="0" xfId="13" applyNumberFormat="1" applyFont="1" applyFill="1" applyBorder="1" applyAlignment="1">
      <alignment horizontal="center" wrapText="1"/>
    </xf>
    <xf numFmtId="9" fontId="3" fillId="0" borderId="20" xfId="1" applyFont="1" applyFill="1" applyBorder="1" applyAlignment="1">
      <alignment horizontal="center" vertical="center"/>
    </xf>
    <xf numFmtId="9" fontId="3" fillId="0" borderId="0" xfId="1" applyFont="1" applyFill="1" applyBorder="1" applyAlignment="1">
      <alignment horizontal="center" vertical="center"/>
    </xf>
    <xf numFmtId="9" fontId="3" fillId="0" borderId="5" xfId="1" applyFont="1" applyFill="1" applyBorder="1" applyAlignment="1">
      <alignment horizontal="center" vertical="center"/>
    </xf>
    <xf numFmtId="3" fontId="3" fillId="0" borderId="20" xfId="13" applyNumberFormat="1" applyFont="1" applyBorder="1" applyAlignment="1">
      <alignment horizontal="center" vertical="center"/>
    </xf>
    <xf numFmtId="9" fontId="3" fillId="0" borderId="20" xfId="1" applyFont="1" applyBorder="1" applyAlignment="1">
      <alignment horizontal="center" vertical="center"/>
    </xf>
    <xf numFmtId="9" fontId="3" fillId="0" borderId="0" xfId="1" applyFont="1" applyBorder="1" applyAlignment="1">
      <alignment horizontal="center" vertical="center"/>
    </xf>
    <xf numFmtId="9" fontId="3" fillId="0" borderId="5" xfId="1" applyFont="1" applyBorder="1" applyAlignment="1">
      <alignment horizontal="center" vertical="center"/>
    </xf>
    <xf numFmtId="9" fontId="9" fillId="0" borderId="20" xfId="1" applyFont="1" applyBorder="1" applyAlignment="1">
      <alignment horizontal="center" vertical="center"/>
    </xf>
    <xf numFmtId="3" fontId="3" fillId="0" borderId="25" xfId="13" applyNumberFormat="1" applyFont="1" applyBorder="1" applyAlignment="1">
      <alignment horizontal="center" vertical="center"/>
    </xf>
    <xf numFmtId="9" fontId="9" fillId="0" borderId="25" xfId="1" applyFont="1" applyBorder="1" applyAlignment="1">
      <alignment horizontal="center" vertical="center"/>
    </xf>
    <xf numFmtId="9" fontId="3" fillId="0" borderId="23" xfId="1" applyFont="1" applyBorder="1" applyAlignment="1">
      <alignment horizontal="center" vertical="center"/>
    </xf>
    <xf numFmtId="9" fontId="3" fillId="0" borderId="26" xfId="1" applyFont="1" applyBorder="1" applyAlignment="1">
      <alignment horizontal="center" vertical="center"/>
    </xf>
    <xf numFmtId="9" fontId="3" fillId="0" borderId="25" xfId="1" applyFont="1" applyBorder="1" applyAlignment="1">
      <alignment horizontal="center" vertical="center"/>
    </xf>
    <xf numFmtId="3" fontId="3" fillId="0" borderId="29" xfId="13" applyNumberFormat="1" applyFont="1" applyBorder="1" applyAlignment="1">
      <alignment horizontal="center" vertical="center"/>
    </xf>
    <xf numFmtId="9" fontId="3" fillId="0" borderId="29" xfId="1" applyFont="1" applyBorder="1" applyAlignment="1">
      <alignment horizontal="center" vertical="center"/>
    </xf>
    <xf numFmtId="9" fontId="3" fillId="0" borderId="30" xfId="1" applyFont="1" applyBorder="1" applyAlignment="1">
      <alignment horizontal="center" vertical="center"/>
    </xf>
    <xf numFmtId="9" fontId="3" fillId="0" borderId="31" xfId="1" applyFont="1" applyBorder="1" applyAlignment="1">
      <alignment horizontal="center" vertical="center"/>
    </xf>
    <xf numFmtId="3" fontId="3" fillId="0" borderId="25" xfId="14" applyNumberFormat="1" applyFont="1" applyBorder="1" applyAlignment="1">
      <alignment horizontal="center"/>
    </xf>
    <xf numFmtId="9" fontId="3" fillId="0" borderId="23" xfId="1" applyFont="1" applyFill="1" applyBorder="1" applyAlignment="1">
      <alignment horizontal="center"/>
    </xf>
    <xf numFmtId="9" fontId="3" fillId="0" borderId="23" xfId="1" applyFont="1" applyBorder="1" applyAlignment="1">
      <alignment horizontal="center"/>
    </xf>
    <xf numFmtId="3" fontId="3" fillId="0" borderId="20" xfId="14" applyNumberFormat="1" applyFont="1" applyBorder="1" applyAlignment="1">
      <alignment horizontal="center"/>
    </xf>
    <xf numFmtId="9" fontId="3" fillId="0" borderId="0" xfId="1" applyFont="1" applyFill="1" applyBorder="1" applyAlignment="1">
      <alignment horizontal="center"/>
    </xf>
    <xf numFmtId="9" fontId="3" fillId="0" borderId="0" xfId="1" applyFont="1" applyBorder="1" applyAlignment="1">
      <alignment horizontal="center"/>
    </xf>
    <xf numFmtId="3" fontId="5" fillId="0" borderId="20" xfId="14" applyNumberFormat="1" applyFont="1" applyBorder="1" applyAlignment="1">
      <alignment horizontal="center"/>
    </xf>
    <xf numFmtId="3" fontId="5" fillId="0" borderId="20" xfId="13" applyNumberFormat="1" applyFont="1" applyBorder="1" applyAlignment="1">
      <alignment horizontal="center" vertical="center"/>
    </xf>
    <xf numFmtId="3" fontId="5" fillId="0" borderId="5" xfId="13" applyNumberFormat="1" applyFont="1" applyBorder="1" applyAlignment="1">
      <alignment horizontal="center" vertical="center"/>
    </xf>
    <xf numFmtId="3" fontId="5" fillId="0" borderId="38" xfId="14" applyNumberFormat="1" applyFont="1" applyBorder="1" applyAlignment="1">
      <alignment horizontal="center"/>
    </xf>
    <xf numFmtId="3" fontId="3" fillId="0" borderId="36" xfId="13" applyNumberFormat="1" applyFont="1" applyBorder="1" applyAlignment="1">
      <alignment horizontal="center" wrapText="1"/>
    </xf>
    <xf numFmtId="3" fontId="5" fillId="0" borderId="38" xfId="13" applyNumberFormat="1" applyFont="1" applyBorder="1" applyAlignment="1">
      <alignment horizontal="center" vertical="center"/>
    </xf>
    <xf numFmtId="3" fontId="5" fillId="0" borderId="39" xfId="13" applyNumberFormat="1" applyFont="1" applyBorder="1" applyAlignment="1">
      <alignment horizontal="center" vertical="center"/>
    </xf>
    <xf numFmtId="164" fontId="3" fillId="0" borderId="20" xfId="1" applyNumberFormat="1" applyFont="1" applyBorder="1" applyAlignment="1">
      <alignment horizontal="center" wrapText="1"/>
    </xf>
    <xf numFmtId="164" fontId="3" fillId="0" borderId="0" xfId="1" applyNumberFormat="1" applyFont="1" applyBorder="1" applyAlignment="1">
      <alignment horizontal="center" wrapText="1"/>
    </xf>
    <xf numFmtId="164" fontId="3" fillId="0" borderId="5" xfId="1" applyNumberFormat="1" applyFont="1" applyBorder="1" applyAlignment="1">
      <alignment horizontal="center" wrapText="1"/>
    </xf>
    <xf numFmtId="164" fontId="3" fillId="0" borderId="0" xfId="13" applyNumberFormat="1" applyAlignment="1">
      <alignment wrapText="1"/>
    </xf>
    <xf numFmtId="164" fontId="3" fillId="0" borderId="25" xfId="1" applyNumberFormat="1" applyFont="1" applyBorder="1" applyAlignment="1">
      <alignment horizontal="center" wrapText="1"/>
    </xf>
    <xf numFmtId="164" fontId="3" fillId="0" borderId="23" xfId="1" applyNumberFormat="1" applyFont="1" applyBorder="1" applyAlignment="1">
      <alignment horizontal="center" wrapText="1"/>
    </xf>
    <xf numFmtId="164" fontId="3" fillId="0" borderId="26" xfId="1" applyNumberFormat="1" applyFont="1" applyBorder="1" applyAlignment="1">
      <alignment horizontal="center" wrapText="1"/>
    </xf>
    <xf numFmtId="164" fontId="3" fillId="0" borderId="20" xfId="1" applyNumberFormat="1" applyFont="1" applyFill="1" applyBorder="1" applyAlignment="1">
      <alignment horizontal="center" vertical="center"/>
    </xf>
    <xf numFmtId="164" fontId="3" fillId="0" borderId="0" xfId="1" applyNumberFormat="1" applyFont="1" applyFill="1" applyBorder="1" applyAlignment="1">
      <alignment horizontal="center" vertical="center"/>
    </xf>
    <xf numFmtId="164" fontId="3" fillId="0" borderId="5" xfId="1" applyNumberFormat="1" applyFont="1" applyFill="1" applyBorder="1" applyAlignment="1">
      <alignment horizontal="center" vertical="center"/>
    </xf>
    <xf numFmtId="164" fontId="3" fillId="0" borderId="20" xfId="1" applyNumberFormat="1" applyFont="1" applyBorder="1" applyAlignment="1">
      <alignment horizontal="center" vertical="center"/>
    </xf>
    <xf numFmtId="164" fontId="3" fillId="0" borderId="0" xfId="1" applyNumberFormat="1" applyFont="1" applyBorder="1" applyAlignment="1">
      <alignment horizontal="center" vertical="center"/>
    </xf>
    <xf numFmtId="164" fontId="3" fillId="0" borderId="5" xfId="1" applyNumberFormat="1" applyFont="1" applyBorder="1" applyAlignment="1">
      <alignment horizontal="center" vertical="center"/>
    </xf>
    <xf numFmtId="164" fontId="9" fillId="0" borderId="20" xfId="1" applyNumberFormat="1" applyFont="1" applyBorder="1" applyAlignment="1">
      <alignment horizontal="center" vertical="center"/>
    </xf>
    <xf numFmtId="164" fontId="9" fillId="0" borderId="0" xfId="1" applyNumberFormat="1" applyFont="1" applyBorder="1" applyAlignment="1">
      <alignment horizontal="center" vertical="center"/>
    </xf>
    <xf numFmtId="164" fontId="9" fillId="0" borderId="25" xfId="1" applyNumberFormat="1" applyFont="1" applyBorder="1" applyAlignment="1">
      <alignment horizontal="center" vertical="center"/>
    </xf>
    <xf numFmtId="164" fontId="9" fillId="0" borderId="23" xfId="1" applyNumberFormat="1" applyFont="1" applyBorder="1" applyAlignment="1">
      <alignment horizontal="center" vertical="center"/>
    </xf>
    <xf numFmtId="164" fontId="3" fillId="0" borderId="23" xfId="1" applyNumberFormat="1" applyFont="1" applyBorder="1" applyAlignment="1">
      <alignment horizontal="center" vertical="center"/>
    </xf>
    <xf numFmtId="164" fontId="3" fillId="0" borderId="26" xfId="1" applyNumberFormat="1" applyFont="1" applyBorder="1" applyAlignment="1">
      <alignment horizontal="center" vertical="center"/>
    </xf>
    <xf numFmtId="164" fontId="3" fillId="0" borderId="25" xfId="1" applyNumberFormat="1" applyFont="1" applyBorder="1" applyAlignment="1">
      <alignment horizontal="center" vertical="center"/>
    </xf>
    <xf numFmtId="164" fontId="3" fillId="0" borderId="29" xfId="1" applyNumberFormat="1" applyFont="1" applyBorder="1" applyAlignment="1">
      <alignment horizontal="center" vertical="center"/>
    </xf>
    <xf numFmtId="164" fontId="3" fillId="0" borderId="30" xfId="1" applyNumberFormat="1" applyFont="1" applyBorder="1" applyAlignment="1">
      <alignment horizontal="center" vertical="center"/>
    </xf>
    <xf numFmtId="164" fontId="3" fillId="0" borderId="31" xfId="1" applyNumberFormat="1" applyFont="1" applyBorder="1" applyAlignment="1">
      <alignment horizontal="center" vertical="center"/>
    </xf>
    <xf numFmtId="164" fontId="3" fillId="0" borderId="23" xfId="1" applyNumberFormat="1" applyFont="1" applyFill="1" applyBorder="1" applyAlignment="1">
      <alignment horizontal="center"/>
    </xf>
    <xf numFmtId="164" fontId="3" fillId="0" borderId="23" xfId="1" applyNumberFormat="1" applyFont="1" applyBorder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3" fontId="3" fillId="0" borderId="0" xfId="13" applyNumberFormat="1"/>
    <xf numFmtId="10" fontId="3" fillId="0" borderId="0" xfId="1" applyNumberFormat="1" applyFont="1"/>
    <xf numFmtId="0" fontId="7" fillId="0" borderId="0" xfId="13" applyFont="1" applyBorder="1" applyAlignment="1">
      <alignment horizontal="center"/>
    </xf>
    <xf numFmtId="0" fontId="7" fillId="0" borderId="5" xfId="13" applyFont="1" applyBorder="1" applyAlignment="1">
      <alignment horizontal="center"/>
    </xf>
    <xf numFmtId="0" fontId="3" fillId="0" borderId="0" xfId="13" applyFont="1" applyBorder="1" applyAlignment="1">
      <alignment wrapText="1"/>
    </xf>
    <xf numFmtId="0" fontId="3" fillId="0" borderId="0" xfId="13" applyBorder="1" applyAlignment="1">
      <alignment wrapText="1"/>
    </xf>
    <xf numFmtId="0" fontId="3" fillId="0" borderId="0" xfId="13" applyFont="1" applyBorder="1" applyAlignment="1">
      <alignment horizontal="center" vertical="center" wrapText="1"/>
    </xf>
    <xf numFmtId="4" fontId="3" fillId="0" borderId="0" xfId="13" applyNumberFormat="1"/>
    <xf numFmtId="164" fontId="3" fillId="0" borderId="26" xfId="1" applyNumberFormat="1" applyFont="1" applyBorder="1" applyAlignment="1">
      <alignment horizontal="center"/>
    </xf>
    <xf numFmtId="164" fontId="3" fillId="0" borderId="5" xfId="1" applyNumberFormat="1" applyFont="1" applyBorder="1" applyAlignment="1">
      <alignment horizontal="center"/>
    </xf>
    <xf numFmtId="3" fontId="5" fillId="0" borderId="5" xfId="14" applyNumberFormat="1" applyFont="1" applyBorder="1" applyAlignment="1">
      <alignment horizontal="center"/>
    </xf>
    <xf numFmtId="3" fontId="5" fillId="0" borderId="39" xfId="14" applyNumberFormat="1" applyFont="1" applyBorder="1" applyAlignment="1">
      <alignment horizontal="center"/>
    </xf>
    <xf numFmtId="0" fontId="3" fillId="0" borderId="0" xfId="13" applyAlignment="1">
      <alignment horizontal="center"/>
    </xf>
    <xf numFmtId="0" fontId="3" fillId="0" borderId="67" xfId="13" applyFont="1" applyBorder="1" applyAlignment="1">
      <alignment horizontal="center" vertical="center" wrapText="1"/>
    </xf>
    <xf numFmtId="0" fontId="3" fillId="0" borderId="68" xfId="13" applyFont="1" applyBorder="1" applyAlignment="1">
      <alignment horizontal="center" vertical="center" wrapText="1"/>
    </xf>
    <xf numFmtId="3" fontId="5" fillId="0" borderId="32" xfId="14" applyNumberFormat="1" applyFont="1" applyBorder="1" applyAlignment="1">
      <alignment horizontal="center" wrapText="1"/>
    </xf>
    <xf numFmtId="9" fontId="3" fillId="0" borderId="47" xfId="1" applyFont="1" applyBorder="1" applyAlignment="1">
      <alignment horizontal="center" wrapText="1"/>
    </xf>
    <xf numFmtId="0" fontId="3" fillId="0" borderId="5" xfId="13" applyBorder="1" applyAlignment="1">
      <alignment wrapText="1"/>
    </xf>
    <xf numFmtId="3" fontId="5" fillId="0" borderId="47" xfId="13" applyNumberFormat="1" applyFont="1" applyBorder="1" applyAlignment="1">
      <alignment horizontal="center" wrapText="1"/>
    </xf>
    <xf numFmtId="3" fontId="5" fillId="0" borderId="32" xfId="13" applyNumberFormat="1" applyFont="1" applyBorder="1" applyAlignment="1">
      <alignment horizontal="center" wrapText="1"/>
    </xf>
    <xf numFmtId="3" fontId="5" fillId="0" borderId="49" xfId="13" applyNumberFormat="1" applyFont="1" applyBorder="1" applyAlignment="1">
      <alignment horizontal="center" wrapText="1"/>
    </xf>
    <xf numFmtId="3" fontId="5" fillId="0" borderId="24" xfId="13" applyNumberFormat="1" applyFont="1" applyBorder="1" applyAlignment="1">
      <alignment horizontal="center" wrapText="1"/>
    </xf>
    <xf numFmtId="9" fontId="3" fillId="0" borderId="49" xfId="1" applyFont="1" applyBorder="1" applyAlignment="1">
      <alignment horizontal="center" wrapText="1"/>
    </xf>
    <xf numFmtId="3" fontId="3" fillId="0" borderId="47" xfId="13" applyNumberFormat="1" applyFont="1" applyFill="1" applyBorder="1" applyAlignment="1">
      <alignment horizontal="center" wrapText="1"/>
    </xf>
    <xf numFmtId="164" fontId="3" fillId="0" borderId="47" xfId="1" applyNumberFormat="1" applyFont="1" applyFill="1" applyBorder="1" applyAlignment="1">
      <alignment horizontal="center" vertical="center"/>
    </xf>
    <xf numFmtId="3" fontId="3" fillId="0" borderId="47" xfId="13" applyNumberFormat="1" applyFont="1" applyBorder="1" applyAlignment="1">
      <alignment horizontal="center" wrapText="1"/>
    </xf>
    <xf numFmtId="164" fontId="3" fillId="0" borderId="47" xfId="1" applyNumberFormat="1" applyFont="1" applyBorder="1" applyAlignment="1">
      <alignment horizontal="center" vertical="center"/>
    </xf>
    <xf numFmtId="3" fontId="3" fillId="0" borderId="49" xfId="13" applyNumberFormat="1" applyFont="1" applyBorder="1" applyAlignment="1">
      <alignment horizontal="center" wrapText="1"/>
    </xf>
    <xf numFmtId="164" fontId="3" fillId="0" borderId="49" xfId="1" applyNumberFormat="1" applyFont="1" applyBorder="1" applyAlignment="1">
      <alignment horizontal="center" vertical="center"/>
    </xf>
    <xf numFmtId="167" fontId="3" fillId="0" borderId="0" xfId="13" applyNumberFormat="1" applyAlignment="1">
      <alignment horizontal="center"/>
    </xf>
    <xf numFmtId="3" fontId="3" fillId="0" borderId="50" xfId="13" applyNumberFormat="1" applyFont="1" applyBorder="1" applyAlignment="1">
      <alignment horizontal="center" wrapText="1"/>
    </xf>
    <xf numFmtId="164" fontId="3" fillId="0" borderId="50" xfId="1" applyNumberFormat="1" applyFont="1" applyBorder="1" applyAlignment="1">
      <alignment horizontal="center" vertical="center"/>
    </xf>
    <xf numFmtId="164" fontId="3" fillId="0" borderId="49" xfId="1" applyNumberFormat="1" applyFont="1" applyBorder="1" applyAlignment="1">
      <alignment horizontal="center"/>
    </xf>
    <xf numFmtId="164" fontId="3" fillId="0" borderId="47" xfId="1" applyNumberFormat="1" applyFont="1" applyBorder="1" applyAlignment="1">
      <alignment horizontal="center"/>
    </xf>
    <xf numFmtId="3" fontId="3" fillId="0" borderId="69" xfId="13" applyNumberFormat="1" applyFont="1" applyBorder="1" applyAlignment="1">
      <alignment horizontal="center" wrapText="1"/>
    </xf>
    <xf numFmtId="3" fontId="5" fillId="0" borderId="69" xfId="13" applyNumberFormat="1" applyFont="1" applyBorder="1" applyAlignment="1">
      <alignment horizontal="center" vertical="center"/>
    </xf>
    <xf numFmtId="10" fontId="3" fillId="0" borderId="0" xfId="13" applyNumberFormat="1" applyAlignment="1">
      <alignment wrapText="1"/>
    </xf>
    <xf numFmtId="0" fontId="6" fillId="0" borderId="12" xfId="4" applyFont="1" applyFill="1" applyBorder="1" applyAlignment="1">
      <alignment horizontal="center"/>
    </xf>
    <xf numFmtId="0" fontId="6" fillId="0" borderId="15" xfId="4" applyFont="1" applyFill="1" applyBorder="1" applyAlignment="1">
      <alignment horizontal="center"/>
    </xf>
    <xf numFmtId="0" fontId="3" fillId="0" borderId="7" xfId="13" applyFont="1" applyBorder="1" applyAlignment="1">
      <alignment horizontal="center" vertical="center" wrapText="1"/>
    </xf>
    <xf numFmtId="3" fontId="3" fillId="0" borderId="19" xfId="14" applyNumberFormat="1" applyFont="1" applyBorder="1" applyAlignment="1">
      <alignment horizontal="center" wrapText="1"/>
    </xf>
    <xf numFmtId="3" fontId="3" fillId="0" borderId="19" xfId="13" applyNumberFormat="1" applyFont="1" applyFill="1" applyBorder="1" applyAlignment="1">
      <alignment horizontal="center" wrapText="1"/>
    </xf>
    <xf numFmtId="3" fontId="3" fillId="0" borderId="19" xfId="13" applyNumberFormat="1" applyFont="1" applyBorder="1" applyAlignment="1">
      <alignment horizontal="center" wrapText="1"/>
    </xf>
    <xf numFmtId="3" fontId="9" fillId="0" borderId="0" xfId="13" applyNumberFormat="1" applyFont="1" applyBorder="1" applyAlignment="1">
      <alignment horizontal="center" vertical="center"/>
    </xf>
    <xf numFmtId="3" fontId="9" fillId="0" borderId="23" xfId="13" applyNumberFormat="1" applyFont="1" applyBorder="1" applyAlignment="1">
      <alignment horizontal="center" vertical="center"/>
    </xf>
    <xf numFmtId="3" fontId="3" fillId="0" borderId="22" xfId="13" applyNumberFormat="1" applyFont="1" applyBorder="1" applyAlignment="1">
      <alignment horizontal="center" wrapText="1"/>
    </xf>
    <xf numFmtId="3" fontId="3" fillId="0" borderId="28" xfId="13" applyNumberFormat="1" applyFont="1" applyBorder="1" applyAlignment="1">
      <alignment horizontal="center" wrapText="1"/>
    </xf>
    <xf numFmtId="3" fontId="3" fillId="0" borderId="26" xfId="14" applyNumberFormat="1" applyFont="1" applyFill="1" applyBorder="1" applyAlignment="1">
      <alignment horizontal="center"/>
    </xf>
    <xf numFmtId="3" fontId="3" fillId="0" borderId="5" xfId="14" applyNumberFormat="1" applyFont="1" applyFill="1" applyBorder="1" applyAlignment="1">
      <alignment horizontal="center"/>
    </xf>
    <xf numFmtId="3" fontId="3" fillId="0" borderId="19" xfId="14" applyNumberFormat="1" applyFont="1" applyFill="1" applyBorder="1" applyAlignment="1">
      <alignment horizontal="center"/>
    </xf>
    <xf numFmtId="3" fontId="3" fillId="0" borderId="39" xfId="14" applyNumberFormat="1" applyFont="1" applyFill="1" applyBorder="1" applyAlignment="1">
      <alignment horizontal="center"/>
    </xf>
    <xf numFmtId="3" fontId="3" fillId="0" borderId="35" xfId="14" applyNumberFormat="1" applyFont="1" applyFill="1" applyBorder="1" applyAlignment="1">
      <alignment horizontal="center"/>
    </xf>
    <xf numFmtId="0" fontId="3" fillId="0" borderId="36" xfId="13" applyBorder="1"/>
    <xf numFmtId="0" fontId="3" fillId="0" borderId="39" xfId="13" applyBorder="1"/>
    <xf numFmtId="0" fontId="5" fillId="0" borderId="60" xfId="3" applyFont="1" applyBorder="1" applyAlignment="1">
      <alignment horizontal="center" vertical="center" wrapText="1"/>
    </xf>
    <xf numFmtId="0" fontId="5" fillId="0" borderId="9" xfId="3" applyFont="1" applyBorder="1" applyAlignment="1">
      <alignment horizontal="center" vertical="center" wrapText="1"/>
    </xf>
    <xf numFmtId="0" fontId="3" fillId="0" borderId="30" xfId="3" applyFont="1" applyBorder="1" applyAlignment="1">
      <alignment horizontal="center"/>
    </xf>
    <xf numFmtId="0" fontId="3" fillId="0" borderId="28" xfId="3" applyFont="1" applyBorder="1" applyAlignment="1">
      <alignment horizontal="center"/>
    </xf>
    <xf numFmtId="0" fontId="3" fillId="0" borderId="65" xfId="3" applyFont="1" applyBorder="1" applyAlignment="1">
      <alignment horizontal="center"/>
    </xf>
    <xf numFmtId="164" fontId="11" fillId="0" borderId="31" xfId="7" applyNumberFormat="1" applyFont="1" applyBorder="1" applyAlignment="1">
      <alignment horizontal="center"/>
    </xf>
    <xf numFmtId="0" fontId="3" fillId="0" borderId="0" xfId="3" applyFont="1" applyBorder="1" applyAlignment="1">
      <alignment horizontal="center"/>
    </xf>
    <xf numFmtId="0" fontId="3" fillId="0" borderId="19" xfId="3" applyFont="1" applyBorder="1" applyAlignment="1">
      <alignment horizontal="center"/>
    </xf>
    <xf numFmtId="0" fontId="3" fillId="0" borderId="55" xfId="3" applyFont="1" applyBorder="1" applyAlignment="1">
      <alignment horizontal="center"/>
    </xf>
    <xf numFmtId="164" fontId="11" fillId="0" borderId="5" xfId="7" applyNumberFormat="1" applyFont="1" applyBorder="1" applyAlignment="1">
      <alignment horizontal="center"/>
    </xf>
    <xf numFmtId="164" fontId="5" fillId="0" borderId="0" xfId="1" applyNumberFormat="1" applyFont="1" applyBorder="1" applyAlignment="1">
      <alignment horizontal="center"/>
    </xf>
    <xf numFmtId="164" fontId="5" fillId="0" borderId="19" xfId="1" applyNumberFormat="1" applyFont="1" applyBorder="1" applyAlignment="1">
      <alignment horizontal="center"/>
    </xf>
    <xf numFmtId="164" fontId="3" fillId="0" borderId="55" xfId="1" applyNumberFormat="1" applyFont="1" applyBorder="1" applyAlignment="1">
      <alignment horizontal="center"/>
    </xf>
    <xf numFmtId="164" fontId="5" fillId="0" borderId="23" xfId="1" applyNumberFormat="1" applyFont="1" applyBorder="1" applyAlignment="1">
      <alignment horizontal="center"/>
    </xf>
    <xf numFmtId="164" fontId="5" fillId="0" borderId="22" xfId="1" applyNumberFormat="1" applyFont="1" applyBorder="1" applyAlignment="1">
      <alignment horizontal="center"/>
    </xf>
    <xf numFmtId="164" fontId="3" fillId="0" borderId="64" xfId="1" applyNumberFormat="1" applyFont="1" applyBorder="1" applyAlignment="1">
      <alignment horizontal="center"/>
    </xf>
    <xf numFmtId="164" fontId="5" fillId="0" borderId="30" xfId="1" applyNumberFormat="1" applyFont="1" applyBorder="1" applyAlignment="1">
      <alignment horizontal="center"/>
    </xf>
    <xf numFmtId="164" fontId="3" fillId="0" borderId="30" xfId="1" applyNumberFormat="1" applyFont="1" applyBorder="1" applyAlignment="1">
      <alignment horizontal="center"/>
    </xf>
    <xf numFmtId="164" fontId="5" fillId="0" borderId="28" xfId="1" applyNumberFormat="1" applyFont="1" applyBorder="1" applyAlignment="1">
      <alignment horizontal="center"/>
    </xf>
    <xf numFmtId="164" fontId="3" fillId="0" borderId="65" xfId="1" applyNumberFormat="1" applyFont="1" applyBorder="1" applyAlignment="1">
      <alignment horizontal="center"/>
    </xf>
    <xf numFmtId="0" fontId="3" fillId="0" borderId="36" xfId="3" applyFont="1" applyBorder="1" applyAlignment="1">
      <alignment horizontal="center"/>
    </xf>
    <xf numFmtId="0" fontId="3" fillId="0" borderId="35" xfId="3" applyFont="1" applyBorder="1" applyAlignment="1">
      <alignment horizontal="center"/>
    </xf>
    <xf numFmtId="0" fontId="3" fillId="0" borderId="66" xfId="3" applyFont="1" applyBorder="1" applyAlignment="1">
      <alignment horizontal="center"/>
    </xf>
    <xf numFmtId="164" fontId="9" fillId="0" borderId="39" xfId="8" applyNumberFormat="1" applyFont="1" applyBorder="1" applyAlignment="1">
      <alignment horizontal="center"/>
    </xf>
    <xf numFmtId="0" fontId="9" fillId="0" borderId="5" xfId="4" applyFont="1" applyFill="1" applyBorder="1" applyAlignment="1">
      <alignment horizontal="center"/>
    </xf>
    <xf numFmtId="0" fontId="3" fillId="0" borderId="0" xfId="9" applyFont="1" applyAlignment="1">
      <alignment horizontal="left" vertical="center"/>
    </xf>
    <xf numFmtId="164" fontId="5" fillId="0" borderId="70" xfId="9" applyNumberFormat="1" applyFont="1" applyFill="1" applyBorder="1" applyAlignment="1">
      <alignment horizontal="center" vertical="center" wrapText="1"/>
    </xf>
    <xf numFmtId="164" fontId="9" fillId="0" borderId="71" xfId="10" applyNumberFormat="1" applyFont="1" applyFill="1" applyBorder="1" applyAlignment="1">
      <alignment horizontal="center" vertical="center" wrapText="1"/>
    </xf>
    <xf numFmtId="164" fontId="11" fillId="0" borderId="70" xfId="10" applyNumberFormat="1" applyFont="1" applyFill="1" applyBorder="1" applyAlignment="1">
      <alignment horizontal="center" vertical="center" wrapText="1"/>
    </xf>
    <xf numFmtId="164" fontId="5" fillId="0" borderId="72" xfId="9" applyNumberFormat="1" applyFont="1" applyFill="1" applyBorder="1" applyAlignment="1">
      <alignment horizontal="center"/>
    </xf>
    <xf numFmtId="164" fontId="5" fillId="0" borderId="20" xfId="10" applyNumberFormat="1" applyFont="1" applyFill="1" applyBorder="1" applyAlignment="1">
      <alignment horizontal="center" wrapText="1"/>
    </xf>
    <xf numFmtId="164" fontId="11" fillId="0" borderId="72" xfId="10" applyNumberFormat="1" applyFont="1" applyFill="1" applyBorder="1" applyAlignment="1">
      <alignment horizontal="center"/>
    </xf>
    <xf numFmtId="164" fontId="5" fillId="0" borderId="20" xfId="9" applyNumberFormat="1" applyFont="1" applyFill="1" applyBorder="1" applyAlignment="1">
      <alignment horizontal="center"/>
    </xf>
    <xf numFmtId="164" fontId="11" fillId="0" borderId="20" xfId="10" applyNumberFormat="1" applyFont="1" applyFill="1" applyBorder="1" applyAlignment="1">
      <alignment horizontal="center"/>
    </xf>
    <xf numFmtId="164" fontId="11" fillId="0" borderId="20" xfId="9" applyNumberFormat="1" applyFont="1" applyFill="1" applyBorder="1" applyAlignment="1">
      <alignment horizontal="center"/>
    </xf>
    <xf numFmtId="164" fontId="9" fillId="0" borderId="55" xfId="9" applyNumberFormat="1" applyFont="1" applyFill="1" applyBorder="1" applyAlignment="1">
      <alignment horizontal="center"/>
    </xf>
    <xf numFmtId="164" fontId="11" fillId="0" borderId="20" xfId="10" applyNumberFormat="1" applyFont="1" applyFill="1" applyBorder="1" applyAlignment="1">
      <alignment horizontal="center" wrapText="1"/>
    </xf>
    <xf numFmtId="164" fontId="5" fillId="0" borderId="25" xfId="9" applyNumberFormat="1" applyFont="1" applyFill="1" applyBorder="1" applyAlignment="1">
      <alignment horizontal="center"/>
    </xf>
    <xf numFmtId="164" fontId="5" fillId="0" borderId="25" xfId="10" applyNumberFormat="1" applyFont="1" applyFill="1" applyBorder="1" applyAlignment="1">
      <alignment horizontal="center" wrapText="1"/>
    </xf>
    <xf numFmtId="164" fontId="11" fillId="0" borderId="25" xfId="10" applyNumberFormat="1" applyFont="1" applyFill="1" applyBorder="1" applyAlignment="1">
      <alignment horizontal="center"/>
    </xf>
    <xf numFmtId="164" fontId="5" fillId="0" borderId="29" xfId="9" applyNumberFormat="1" applyFont="1" applyFill="1" applyBorder="1" applyAlignment="1">
      <alignment horizontal="center"/>
    </xf>
    <xf numFmtId="164" fontId="5" fillId="0" borderId="29" xfId="10" applyNumberFormat="1" applyFont="1" applyFill="1" applyBorder="1" applyAlignment="1">
      <alignment horizontal="center" wrapText="1"/>
    </xf>
    <xf numFmtId="164" fontId="11" fillId="0" borderId="29" xfId="10" applyNumberFormat="1" applyFont="1" applyFill="1" applyBorder="1" applyAlignment="1">
      <alignment horizontal="center"/>
    </xf>
    <xf numFmtId="164" fontId="5" fillId="0" borderId="20" xfId="10" applyNumberFormat="1" applyFont="1" applyFill="1" applyBorder="1" applyAlignment="1">
      <alignment horizontal="center"/>
    </xf>
    <xf numFmtId="164" fontId="3" fillId="0" borderId="55" xfId="9" applyNumberFormat="1" applyFont="1" applyFill="1" applyBorder="1" applyAlignment="1">
      <alignment horizontal="center"/>
    </xf>
    <xf numFmtId="164" fontId="11" fillId="0" borderId="29" xfId="9" applyNumberFormat="1" applyFont="1" applyFill="1" applyBorder="1" applyAlignment="1">
      <alignment horizontal="center"/>
    </xf>
    <xf numFmtId="164" fontId="9" fillId="0" borderId="65" xfId="9" applyNumberFormat="1" applyFont="1" applyFill="1" applyBorder="1" applyAlignment="1">
      <alignment horizontal="center"/>
    </xf>
    <xf numFmtId="164" fontId="5" fillId="0" borderId="29" xfId="10" applyNumberFormat="1" applyFont="1" applyFill="1" applyBorder="1" applyAlignment="1">
      <alignment horizontal="center"/>
    </xf>
    <xf numFmtId="164" fontId="11" fillId="0" borderId="25" xfId="9" applyNumberFormat="1" applyFont="1" applyFill="1" applyBorder="1" applyAlignment="1">
      <alignment horizontal="center"/>
    </xf>
    <xf numFmtId="164" fontId="9" fillId="0" borderId="64" xfId="9" applyNumberFormat="1" applyFont="1" applyFill="1" applyBorder="1" applyAlignment="1">
      <alignment horizontal="center"/>
    </xf>
    <xf numFmtId="164" fontId="5" fillId="0" borderId="25" xfId="10" applyNumberFormat="1" applyFont="1" applyFill="1" applyBorder="1" applyAlignment="1">
      <alignment horizontal="center"/>
    </xf>
    <xf numFmtId="164" fontId="3" fillId="0" borderId="65" xfId="9" applyNumberFormat="1" applyFont="1" applyFill="1" applyBorder="1" applyAlignment="1">
      <alignment horizontal="center"/>
    </xf>
    <xf numFmtId="164" fontId="3" fillId="0" borderId="64" xfId="9" applyNumberFormat="1" applyFont="1" applyFill="1" applyBorder="1" applyAlignment="1">
      <alignment horizontal="center"/>
    </xf>
    <xf numFmtId="164" fontId="16" fillId="0" borderId="0" xfId="9" applyNumberFormat="1" applyFont="1" applyFill="1" applyBorder="1" applyAlignment="1">
      <alignment horizontal="center"/>
    </xf>
    <xf numFmtId="0" fontId="5" fillId="0" borderId="8" xfId="13" applyFont="1" applyBorder="1" applyAlignment="1">
      <alignment horizontal="center" vertical="center" wrapText="1"/>
    </xf>
    <xf numFmtId="0" fontId="3" fillId="0" borderId="16" xfId="15" applyBorder="1" applyAlignment="1">
      <alignment horizontal="center" wrapText="1"/>
    </xf>
    <xf numFmtId="3" fontId="3" fillId="0" borderId="47" xfId="16" applyNumberFormat="1" applyFont="1" applyBorder="1" applyAlignment="1">
      <alignment horizontal="center" wrapText="1"/>
    </xf>
    <xf numFmtId="3" fontId="7" fillId="0" borderId="0" xfId="13" applyNumberFormat="1" applyFont="1" applyAlignment="1">
      <alignment wrapText="1"/>
    </xf>
    <xf numFmtId="3" fontId="3" fillId="0" borderId="0" xfId="13" applyNumberFormat="1" applyAlignment="1">
      <alignment horizontal="center" wrapText="1"/>
    </xf>
    <xf numFmtId="0" fontId="3" fillId="0" borderId="4" xfId="15" applyBorder="1" applyAlignment="1">
      <alignment horizontal="center" wrapText="1"/>
    </xf>
    <xf numFmtId="0" fontId="3" fillId="0" borderId="21" xfId="15" applyBorder="1" applyAlignment="1">
      <alignment horizontal="center" wrapText="1"/>
    </xf>
    <xf numFmtId="3" fontId="3" fillId="0" borderId="49" xfId="16" applyNumberFormat="1" applyFont="1" applyBorder="1" applyAlignment="1">
      <alignment horizontal="center" wrapText="1"/>
    </xf>
    <xf numFmtId="3" fontId="3" fillId="0" borderId="47" xfId="15" applyNumberFormat="1" applyFont="1" applyBorder="1" applyAlignment="1">
      <alignment horizontal="center" vertical="center"/>
    </xf>
    <xf numFmtId="3" fontId="3" fillId="0" borderId="49" xfId="15" applyNumberFormat="1" applyFont="1" applyBorder="1" applyAlignment="1">
      <alignment horizontal="center" vertical="center"/>
    </xf>
    <xf numFmtId="0" fontId="3" fillId="0" borderId="4" xfId="15" applyBorder="1" applyAlignment="1">
      <alignment horizontal="center"/>
    </xf>
    <xf numFmtId="0" fontId="4" fillId="0" borderId="1" xfId="3" applyFont="1" applyBorder="1" applyAlignment="1">
      <alignment horizontal="center" vertical="center"/>
    </xf>
    <xf numFmtId="0" fontId="4" fillId="0" borderId="2" xfId="3" applyFont="1" applyBorder="1" applyAlignment="1">
      <alignment horizontal="center" vertical="center"/>
    </xf>
    <xf numFmtId="0" fontId="4" fillId="0" borderId="3" xfId="3" applyFont="1" applyBorder="1" applyAlignment="1">
      <alignment horizontal="center" vertical="center"/>
    </xf>
    <xf numFmtId="0" fontId="5" fillId="0" borderId="7" xfId="3" applyFont="1" applyBorder="1" applyAlignment="1">
      <alignment horizontal="center" vertical="center"/>
    </xf>
    <xf numFmtId="0" fontId="5" fillId="0" borderId="8" xfId="3" applyFont="1" applyBorder="1" applyAlignment="1">
      <alignment horizontal="center" vertical="center"/>
    </xf>
    <xf numFmtId="0" fontId="3" fillId="0" borderId="7" xfId="3" applyFont="1" applyBorder="1" applyAlignment="1">
      <alignment horizontal="center" vertical="center"/>
    </xf>
    <xf numFmtId="0" fontId="3" fillId="0" borderId="8" xfId="3" applyFont="1" applyBorder="1" applyAlignment="1">
      <alignment horizontal="center" vertical="center"/>
    </xf>
    <xf numFmtId="0" fontId="4" fillId="0" borderId="1" xfId="9" applyFont="1" applyFill="1" applyBorder="1" applyAlignment="1">
      <alignment horizontal="center" vertical="center"/>
    </xf>
    <xf numFmtId="0" fontId="4" fillId="0" borderId="2" xfId="9" applyFont="1" applyFill="1" applyBorder="1" applyAlignment="1">
      <alignment horizontal="center" vertical="center"/>
    </xf>
    <xf numFmtId="0" fontId="4" fillId="0" borderId="3" xfId="9" applyFont="1" applyFill="1" applyBorder="1" applyAlignment="1">
      <alignment horizontal="center" vertical="center"/>
    </xf>
    <xf numFmtId="0" fontId="11" fillId="0" borderId="18" xfId="4" applyFont="1" applyFill="1" applyBorder="1" applyAlignment="1">
      <alignment horizontal="center" vertical="center"/>
    </xf>
    <xf numFmtId="0" fontId="9" fillId="0" borderId="40" xfId="4" applyFont="1" applyFill="1" applyBorder="1" applyAlignment="1">
      <alignment horizontal="center" vertical="center"/>
    </xf>
    <xf numFmtId="0" fontId="9" fillId="0" borderId="8" xfId="4" applyFont="1" applyFill="1" applyBorder="1" applyAlignment="1">
      <alignment horizontal="center" vertical="center"/>
    </xf>
    <xf numFmtId="0" fontId="9" fillId="0" borderId="9" xfId="4" applyFont="1" applyFill="1" applyBorder="1" applyAlignment="1">
      <alignment horizontal="center" vertical="center"/>
    </xf>
    <xf numFmtId="0" fontId="11" fillId="0" borderId="8" xfId="4" applyFont="1" applyFill="1" applyBorder="1" applyAlignment="1">
      <alignment horizontal="center" vertical="center"/>
    </xf>
    <xf numFmtId="0" fontId="11" fillId="0" borderId="9" xfId="4" applyFont="1" applyFill="1" applyBorder="1" applyAlignment="1">
      <alignment horizontal="center" vertical="center"/>
    </xf>
    <xf numFmtId="0" fontId="5" fillId="0" borderId="9" xfId="3" applyFont="1" applyBorder="1" applyAlignment="1">
      <alignment horizontal="center" vertical="center"/>
    </xf>
    <xf numFmtId="0" fontId="3" fillId="0" borderId="9" xfId="3" applyFont="1" applyBorder="1" applyAlignment="1">
      <alignment horizontal="center" vertical="center"/>
    </xf>
    <xf numFmtId="0" fontId="4" fillId="0" borderId="1" xfId="13" applyFont="1" applyBorder="1" applyAlignment="1">
      <alignment horizontal="center" vertical="center"/>
    </xf>
    <xf numFmtId="0" fontId="4" fillId="0" borderId="2" xfId="13" applyFont="1" applyBorder="1" applyAlignment="1">
      <alignment horizontal="center" vertical="center"/>
    </xf>
    <xf numFmtId="0" fontId="4" fillId="0" borderId="3" xfId="13" applyFont="1" applyBorder="1" applyAlignment="1">
      <alignment horizontal="center" vertical="center"/>
    </xf>
    <xf numFmtId="164" fontId="9" fillId="0" borderId="0" xfId="10" applyNumberFormat="1" applyFont="1" applyFill="1" applyBorder="1" applyAlignment="1">
      <alignment horizontal="center" wrapText="1"/>
    </xf>
    <xf numFmtId="164" fontId="9" fillId="0" borderId="23" xfId="10" applyNumberFormat="1" applyFont="1" applyFill="1" applyBorder="1" applyAlignment="1">
      <alignment horizontal="center" wrapText="1"/>
    </xf>
    <xf numFmtId="164" fontId="3" fillId="0" borderId="45" xfId="1" applyNumberFormat="1" applyFont="1" applyBorder="1" applyAlignment="1">
      <alignment horizontal="center"/>
    </xf>
    <xf numFmtId="164" fontId="9" fillId="0" borderId="30" xfId="10" applyNumberFormat="1" applyFont="1" applyFill="1" applyBorder="1" applyAlignment="1">
      <alignment horizontal="center" wrapText="1"/>
    </xf>
    <xf numFmtId="0" fontId="9" fillId="0" borderId="7" xfId="4" applyFont="1" applyFill="1" applyBorder="1" applyAlignment="1">
      <alignment horizontal="center" vertical="center"/>
    </xf>
    <xf numFmtId="0" fontId="9" fillId="0" borderId="60" xfId="4" applyFont="1" applyFill="1" applyBorder="1" applyAlignment="1">
      <alignment horizontal="center" vertical="center"/>
    </xf>
    <xf numFmtId="0" fontId="9" fillId="0" borderId="68" xfId="4" applyFont="1" applyFill="1" applyBorder="1" applyAlignment="1">
      <alignment horizontal="center" vertical="center"/>
    </xf>
    <xf numFmtId="0" fontId="3" fillId="0" borderId="60" xfId="3" applyFont="1" applyBorder="1" applyAlignment="1">
      <alignment horizontal="center" vertical="center"/>
    </xf>
    <xf numFmtId="0" fontId="19" fillId="0" borderId="0" xfId="17"/>
    <xf numFmtId="0" fontId="4" fillId="0" borderId="73" xfId="3" applyFont="1" applyBorder="1" applyAlignment="1">
      <alignment horizontal="center" vertical="center"/>
    </xf>
    <xf numFmtId="0" fontId="5" fillId="0" borderId="55" xfId="3" applyFont="1" applyBorder="1" applyAlignment="1">
      <alignment horizontal="center" vertical="center"/>
    </xf>
    <xf numFmtId="0" fontId="6" fillId="0" borderId="55" xfId="4" applyFont="1" applyFill="1" applyBorder="1" applyAlignment="1">
      <alignment horizontal="center"/>
    </xf>
    <xf numFmtId="0" fontId="5" fillId="0" borderId="60" xfId="3" applyFont="1" applyBorder="1" applyAlignment="1">
      <alignment horizontal="center" vertical="center"/>
    </xf>
    <xf numFmtId="0" fontId="5" fillId="0" borderId="56" xfId="3" applyFont="1" applyBorder="1" applyAlignment="1">
      <alignment horizontal="center" vertical="center" wrapText="1"/>
    </xf>
    <xf numFmtId="164" fontId="11" fillId="0" borderId="74" xfId="7" applyNumberFormat="1" applyFont="1" applyBorder="1" applyAlignment="1">
      <alignment horizontal="center" vertical="center" wrapText="1"/>
    </xf>
    <xf numFmtId="164" fontId="11" fillId="0" borderId="47" xfId="7" applyNumberFormat="1" applyFont="1" applyBorder="1" applyAlignment="1">
      <alignment horizontal="center" vertical="center" wrapText="1"/>
    </xf>
    <xf numFmtId="164" fontId="11" fillId="0" borderId="47" xfId="7" applyNumberFormat="1" applyFont="1" applyBorder="1" applyAlignment="1">
      <alignment horizontal="center"/>
    </xf>
    <xf numFmtId="164" fontId="11" fillId="0" borderId="49" xfId="7" applyNumberFormat="1" applyFont="1" applyBorder="1" applyAlignment="1">
      <alignment horizontal="center"/>
    </xf>
    <xf numFmtId="164" fontId="11" fillId="0" borderId="50" xfId="7" applyNumberFormat="1" applyFont="1" applyBorder="1" applyAlignment="1">
      <alignment horizontal="center"/>
    </xf>
    <xf numFmtId="0" fontId="3" fillId="0" borderId="10" xfId="3" applyFont="1" applyBorder="1" applyAlignment="1">
      <alignment horizontal="center"/>
    </xf>
    <xf numFmtId="164" fontId="11" fillId="0" borderId="11" xfId="7" applyNumberFormat="1" applyFont="1" applyFill="1" applyBorder="1" applyAlignment="1">
      <alignment horizontal="center"/>
    </xf>
    <xf numFmtId="164" fontId="9" fillId="0" borderId="12" xfId="7" applyNumberFormat="1" applyFont="1" applyFill="1" applyBorder="1" applyAlignment="1">
      <alignment horizontal="center"/>
    </xf>
    <xf numFmtId="164" fontId="9" fillId="0" borderId="13" xfId="7" applyNumberFormat="1" applyFont="1" applyFill="1" applyBorder="1" applyAlignment="1">
      <alignment horizontal="center"/>
    </xf>
    <xf numFmtId="164" fontId="11" fillId="0" borderId="75" xfId="7" applyNumberFormat="1" applyFont="1" applyBorder="1" applyAlignment="1">
      <alignment horizontal="center"/>
    </xf>
    <xf numFmtId="0" fontId="5" fillId="0" borderId="1" xfId="3" applyFont="1" applyBorder="1" applyAlignment="1">
      <alignment horizontal="center" vertical="center" wrapText="1"/>
    </xf>
    <xf numFmtId="0" fontId="5" fillId="0" borderId="2" xfId="3" applyFont="1" applyBorder="1" applyAlignment="1">
      <alignment horizontal="center" vertical="center" wrapText="1"/>
    </xf>
    <xf numFmtId="0" fontId="5" fillId="0" borderId="76" xfId="3" applyFont="1" applyBorder="1" applyAlignment="1">
      <alignment horizontal="center" vertical="center" wrapText="1"/>
    </xf>
    <xf numFmtId="164" fontId="11" fillId="0" borderId="77" xfId="7" applyNumberFormat="1" applyFont="1" applyBorder="1" applyAlignment="1">
      <alignment horizontal="center" vertical="center" wrapText="1"/>
    </xf>
    <xf numFmtId="164" fontId="11" fillId="0" borderId="78" xfId="7" applyNumberFormat="1" applyFont="1" applyBorder="1" applyAlignment="1">
      <alignment horizontal="center" vertical="center" wrapText="1"/>
    </xf>
    <xf numFmtId="164" fontId="11" fillId="0" borderId="78" xfId="7" applyNumberFormat="1" applyFont="1" applyFill="1" applyBorder="1" applyAlignment="1">
      <alignment horizontal="center"/>
    </xf>
    <xf numFmtId="164" fontId="11" fillId="0" borderId="79" xfId="7" applyNumberFormat="1" applyFont="1" applyFill="1" applyBorder="1" applyAlignment="1">
      <alignment horizontal="center"/>
    </xf>
    <xf numFmtId="164" fontId="11" fillId="0" borderId="80" xfId="7" applyNumberFormat="1" applyFont="1" applyFill="1" applyBorder="1" applyAlignment="1">
      <alignment horizontal="center"/>
    </xf>
    <xf numFmtId="164" fontId="11" fillId="0" borderId="81" xfId="7" applyNumberFormat="1" applyFont="1" applyFill="1" applyBorder="1" applyAlignment="1">
      <alignment horizontal="center"/>
    </xf>
    <xf numFmtId="164" fontId="11" fillId="0" borderId="54" xfId="7" applyNumberFormat="1" applyFont="1" applyBorder="1" applyAlignment="1">
      <alignment horizontal="center" vertical="center" wrapText="1"/>
    </xf>
    <xf numFmtId="164" fontId="11" fillId="0" borderId="55" xfId="7" applyNumberFormat="1" applyFont="1" applyBorder="1" applyAlignment="1">
      <alignment horizontal="center" vertical="center" wrapText="1"/>
    </xf>
    <xf numFmtId="164" fontId="11" fillId="0" borderId="55" xfId="7" applyNumberFormat="1" applyFont="1" applyBorder="1" applyAlignment="1">
      <alignment horizontal="center"/>
    </xf>
    <xf numFmtId="164" fontId="11" fillId="0" borderId="64" xfId="7" applyNumberFormat="1" applyFont="1" applyBorder="1" applyAlignment="1">
      <alignment horizontal="center"/>
    </xf>
    <xf numFmtId="164" fontId="11" fillId="0" borderId="65" xfId="7" applyNumberFormat="1" applyFont="1" applyBorder="1" applyAlignment="1">
      <alignment horizontal="center"/>
    </xf>
    <xf numFmtId="164" fontId="11" fillId="0" borderId="56" xfId="7" applyNumberFormat="1" applyFont="1" applyBorder="1" applyAlignment="1">
      <alignment horizontal="center"/>
    </xf>
    <xf numFmtId="0" fontId="9" fillId="0" borderId="60" xfId="3" applyFont="1" applyBorder="1" applyAlignment="1">
      <alignment horizontal="center" vertical="center" wrapText="1"/>
    </xf>
    <xf numFmtId="164" fontId="9" fillId="0" borderId="55" xfId="7" applyNumberFormat="1" applyFont="1" applyFill="1" applyBorder="1" applyAlignment="1">
      <alignment horizontal="center"/>
    </xf>
    <xf numFmtId="164" fontId="9" fillId="0" borderId="56" xfId="7" applyNumberFormat="1" applyFont="1" applyFill="1" applyBorder="1" applyAlignment="1">
      <alignment horizontal="center"/>
    </xf>
    <xf numFmtId="164" fontId="20" fillId="0" borderId="42" xfId="10" applyNumberFormat="1" applyFont="1" applyFill="1" applyBorder="1" applyAlignment="1">
      <alignment horizontal="center" vertical="center" wrapText="1"/>
    </xf>
    <xf numFmtId="0" fontId="3" fillId="0" borderId="10" xfId="9" applyFont="1" applyFill="1" applyBorder="1" applyAlignment="1">
      <alignment horizontal="center" wrapText="1"/>
    </xf>
    <xf numFmtId="164" fontId="5" fillId="0" borderId="14" xfId="9" applyNumberFormat="1" applyFont="1" applyFill="1" applyBorder="1" applyAlignment="1">
      <alignment horizontal="center"/>
    </xf>
    <xf numFmtId="164" fontId="9" fillId="0" borderId="12" xfId="10" applyNumberFormat="1" applyFont="1" applyFill="1" applyBorder="1" applyAlignment="1">
      <alignment horizontal="center" wrapText="1"/>
    </xf>
    <xf numFmtId="164" fontId="5" fillId="0" borderId="14" xfId="10" applyNumberFormat="1" applyFont="1" applyFill="1" applyBorder="1" applyAlignment="1">
      <alignment horizontal="center" wrapText="1"/>
    </xf>
    <xf numFmtId="164" fontId="9" fillId="0" borderId="56" xfId="10" applyNumberFormat="1" applyFont="1" applyFill="1" applyBorder="1" applyAlignment="1">
      <alignment horizontal="center" wrapText="1"/>
    </xf>
    <xf numFmtId="0" fontId="4" fillId="0" borderId="73" xfId="9" applyFont="1" applyFill="1" applyBorder="1" applyAlignment="1">
      <alignment horizontal="center" vertical="center"/>
    </xf>
    <xf numFmtId="0" fontId="8" fillId="0" borderId="55" xfId="6" applyBorder="1"/>
    <xf numFmtId="0" fontId="3" fillId="0" borderId="55" xfId="9" applyFont="1" applyFill="1" applyBorder="1" applyAlignment="1">
      <alignment horizontal="center"/>
    </xf>
    <xf numFmtId="0" fontId="11" fillId="0" borderId="54" xfId="4" applyFont="1" applyFill="1" applyBorder="1" applyAlignment="1">
      <alignment horizontal="center" vertical="center"/>
    </xf>
    <xf numFmtId="164" fontId="20" fillId="0" borderId="62" xfId="10" applyNumberFormat="1" applyFont="1" applyFill="1" applyBorder="1" applyAlignment="1">
      <alignment horizontal="center" vertical="center" wrapText="1"/>
    </xf>
    <xf numFmtId="164" fontId="5" fillId="0" borderId="75" xfId="9" applyNumberFormat="1" applyFont="1" applyFill="1" applyBorder="1" applyAlignment="1">
      <alignment horizontal="center"/>
    </xf>
    <xf numFmtId="164" fontId="5" fillId="0" borderId="75" xfId="10" applyNumberFormat="1" applyFont="1" applyFill="1" applyBorder="1" applyAlignment="1">
      <alignment horizontal="center" wrapText="1"/>
    </xf>
    <xf numFmtId="164" fontId="11" fillId="0" borderId="75" xfId="10" applyNumberFormat="1" applyFont="1" applyFill="1" applyBorder="1" applyAlignment="1">
      <alignment horizontal="center"/>
    </xf>
    <xf numFmtId="0" fontId="9" fillId="0" borderId="55" xfId="4" applyFont="1" applyFill="1" applyBorder="1" applyAlignment="1">
      <alignment horizontal="center"/>
    </xf>
    <xf numFmtId="0" fontId="11" fillId="0" borderId="60" xfId="4" applyFont="1" applyFill="1" applyBorder="1" applyAlignment="1">
      <alignment horizontal="center" vertical="center"/>
    </xf>
    <xf numFmtId="0" fontId="3" fillId="0" borderId="57" xfId="9" applyFont="1" applyFill="1" applyBorder="1"/>
    <xf numFmtId="164" fontId="5" fillId="0" borderId="42" xfId="9" applyNumberFormat="1" applyFont="1" applyFill="1" applyBorder="1" applyAlignment="1">
      <alignment horizontal="center" vertical="center" wrapText="1"/>
    </xf>
    <xf numFmtId="0" fontId="3" fillId="0" borderId="57" xfId="9" applyFont="1" applyFill="1" applyBorder="1" applyAlignment="1">
      <alignment horizontal="center" vertical="center"/>
    </xf>
    <xf numFmtId="0" fontId="3" fillId="0" borderId="10" xfId="13" applyBorder="1" applyAlignment="1">
      <alignment horizontal="center"/>
    </xf>
    <xf numFmtId="3" fontId="5" fillId="0" borderId="75" xfId="14" applyNumberFormat="1" applyFont="1" applyBorder="1" applyAlignment="1">
      <alignment horizontal="center" wrapText="1"/>
    </xf>
    <xf numFmtId="3" fontId="3" fillId="0" borderId="12" xfId="14" applyNumberFormat="1" applyFont="1" applyBorder="1" applyAlignment="1">
      <alignment horizontal="center" wrapText="1"/>
    </xf>
    <xf numFmtId="3" fontId="3" fillId="0" borderId="13" xfId="13" applyNumberFormat="1" applyFont="1" applyBorder="1" applyAlignment="1">
      <alignment horizontal="center" wrapText="1"/>
    </xf>
    <xf numFmtId="3" fontId="5" fillId="0" borderId="75" xfId="13" applyNumberFormat="1" applyFont="1" applyBorder="1" applyAlignment="1">
      <alignment horizontal="center" wrapText="1"/>
    </xf>
    <xf numFmtId="0" fontId="4" fillId="0" borderId="73" xfId="13" applyFont="1" applyBorder="1" applyAlignment="1">
      <alignment horizontal="center" vertical="center"/>
    </xf>
    <xf numFmtId="0" fontId="3" fillId="0" borderId="55" xfId="13" applyBorder="1"/>
    <xf numFmtId="0" fontId="5" fillId="0" borderId="60" xfId="13" applyFont="1" applyBorder="1" applyAlignment="1">
      <alignment horizontal="center" vertical="center" wrapText="1"/>
    </xf>
    <xf numFmtId="0" fontId="5" fillId="0" borderId="57" xfId="13" applyFont="1" applyBorder="1" applyAlignment="1">
      <alignment horizontal="center" vertical="center"/>
    </xf>
    <xf numFmtId="0" fontId="3" fillId="0" borderId="82" xfId="13" applyBorder="1" applyAlignment="1">
      <alignment wrapText="1"/>
    </xf>
    <xf numFmtId="0" fontId="5" fillId="0" borderId="73" xfId="3" applyFont="1" applyBorder="1" applyAlignment="1">
      <alignment horizontal="center" vertical="center" wrapText="1"/>
    </xf>
    <xf numFmtId="0" fontId="3" fillId="0" borderId="10" xfId="15" applyBorder="1" applyAlignment="1">
      <alignment horizontal="center"/>
    </xf>
    <xf numFmtId="3" fontId="3" fillId="0" borderId="75" xfId="15" applyNumberFormat="1" applyFont="1" applyBorder="1" applyAlignment="1">
      <alignment horizontal="center" vertical="center"/>
    </xf>
    <xf numFmtId="3" fontId="5" fillId="0" borderId="12" xfId="14" applyNumberFormat="1" applyFont="1" applyBorder="1" applyAlignment="1">
      <alignment horizontal="center" wrapText="1"/>
    </xf>
    <xf numFmtId="0" fontId="0" fillId="0" borderId="0" xfId="0" applyAlignment="1">
      <alignment vertical="center" wrapText="1"/>
    </xf>
  </cellXfs>
  <cellStyles count="18">
    <cellStyle name="Hyperlink" xfId="17" builtinId="8"/>
    <cellStyle name="Lien hypertexte 2" xfId="2" xr:uid="{EC541D4D-4473-451F-BA6A-AC60D307257E}"/>
    <cellStyle name="Normal" xfId="0" builtinId="0"/>
    <cellStyle name="Normal 10" xfId="13" xr:uid="{77A26BA7-9276-4DBD-87CF-C8D20B141169}"/>
    <cellStyle name="Normal 10 2" xfId="15" xr:uid="{CB8A4CF7-0CD7-4B4A-A90B-33ACE9A5E80B}"/>
    <cellStyle name="Normal 15" xfId="11" xr:uid="{EE4452FC-062C-4296-8BE8-441CC58E30F6}"/>
    <cellStyle name="Normal 2" xfId="6" xr:uid="{104068BC-8120-4EF1-821E-CC3DFBA09897}"/>
    <cellStyle name="Normal 2 3" xfId="5" xr:uid="{65D29054-2EFF-44CA-99B0-8C3C2EA3C39E}"/>
    <cellStyle name="Normal 2_AccumulationEquation" xfId="4" xr:uid="{67A49D77-727E-487E-8200-2E365FAC1257}"/>
    <cellStyle name="Normal 8" xfId="3" xr:uid="{37E77A3C-ACC9-4A0E-990B-B660D6F333D8}"/>
    <cellStyle name="Normal 9" xfId="9" xr:uid="{13E8BC5F-2187-4BA7-823C-2998C414E58A}"/>
    <cellStyle name="Percent" xfId="1" builtinId="5"/>
    <cellStyle name="Pourcentage 14" xfId="12" xr:uid="{C108CE7E-1FDD-41BD-BEF2-F318D3939938}"/>
    <cellStyle name="Pourcentage 6 2" xfId="8" xr:uid="{45C3E5FE-8805-4C14-9ECA-6A6C12D2DA11}"/>
    <cellStyle name="Pourcentage 7" xfId="7" xr:uid="{D45E5DE5-E57E-4C22-80F0-8A771E14B036}"/>
    <cellStyle name="Pourcentage 8" xfId="10" xr:uid="{17555FE5-E0B9-4007-B73B-E4A1E08EB19D}"/>
    <cellStyle name="Pourcentage 9" xfId="14" xr:uid="{D9C16CFE-03E5-476C-B4FD-52974DFC2C3F}"/>
    <cellStyle name="Pourcentage 9 2" xfId="16" xr:uid="{A90E59D3-4C43-4C14-B39B-DA19D59102D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hf221/Downloads/PSZ2017AppendixTablesII(Distrib)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actor"/>
      <sheetName val="TA1"/>
      <sheetName val="TA2"/>
      <sheetName val="TA2b"/>
      <sheetName val="TA2c"/>
      <sheetName val="TA3"/>
      <sheetName val="TA4"/>
      <sheetName val="TA5"/>
      <sheetName val="TA6"/>
      <sheetName val="TA7"/>
      <sheetName val="TA8"/>
      <sheetName val="TA9"/>
      <sheetName val="TA10"/>
      <sheetName val="TA11"/>
      <sheetName val="TA12"/>
      <sheetName val="TA13"/>
      <sheetName val="PreTax"/>
      <sheetName val="TB1"/>
      <sheetName val="TB2"/>
      <sheetName val="TB2b"/>
      <sheetName val="TB2c"/>
      <sheetName val="TB2d"/>
      <sheetName val="TB2e"/>
      <sheetName val="TB2f"/>
      <sheetName val="TB2g"/>
      <sheetName val="TB2g(Details)"/>
      <sheetName val="TB3"/>
      <sheetName val="TB4"/>
      <sheetName val="TB5"/>
      <sheetName val="TB6"/>
      <sheetName val="TB7"/>
      <sheetName val="TB7b"/>
      <sheetName val="TB7c"/>
      <sheetName val="TB8"/>
      <sheetName val="TB9"/>
      <sheetName val="TB10"/>
      <sheetName val="TB11"/>
      <sheetName val="TB11b"/>
      <sheetName val="TB12"/>
      <sheetName val="TB13"/>
      <sheetName val="TB15"/>
      <sheetName val="PostTax"/>
      <sheetName val="TC1"/>
      <sheetName val="TC1b"/>
      <sheetName val="TC2"/>
      <sheetName val="TC2b"/>
      <sheetName val="TC3"/>
      <sheetName val="TC3b"/>
      <sheetName val="TC3c"/>
      <sheetName val="TC3d"/>
      <sheetName val="TC3e"/>
      <sheetName val="TC4"/>
      <sheetName val="TC4b"/>
      <sheetName val="TC5"/>
      <sheetName val="TC6"/>
      <sheetName val="TC7"/>
      <sheetName val="TC7b"/>
      <sheetName val="TC7c"/>
      <sheetName val="TC7d"/>
      <sheetName val="TC8"/>
      <sheetName val="TC9"/>
      <sheetName val="TC10"/>
      <sheetName val="TC11"/>
      <sheetName val="TC12"/>
      <sheetName val="TC13"/>
      <sheetName val="Fiscal"/>
      <sheetName val="TD1"/>
      <sheetName val="TD2"/>
      <sheetName val="TD2b"/>
      <sheetName val="TD2c"/>
      <sheetName val="TD3"/>
      <sheetName val="TD4"/>
      <sheetName val="TD5"/>
      <sheetName val="TD6"/>
      <sheetName val="TD7"/>
      <sheetName val="TD8"/>
      <sheetName val="TD9"/>
      <sheetName val="TD10"/>
      <sheetName val="TD11"/>
      <sheetName val="TD12"/>
      <sheetName val="TD13"/>
      <sheetName val="Wealth"/>
      <sheetName val="TE1"/>
      <sheetName val="TE1b"/>
      <sheetName val="TE2"/>
      <sheetName val="TE2b"/>
      <sheetName val="TE2c"/>
      <sheetName val="TE3"/>
      <sheetName val="TE4"/>
      <sheetName val="TE5"/>
      <sheetName val="TE6"/>
      <sheetName val="TE7"/>
      <sheetName val="TE8"/>
      <sheetName val="TE9"/>
      <sheetName val="TE10"/>
      <sheetName val="TE11"/>
      <sheetName val="TE12"/>
      <sheetName val="AgeGender"/>
      <sheetName val="TF1"/>
      <sheetName val="TF2"/>
      <sheetName val="TF3"/>
      <sheetName val="Taxes"/>
      <sheetName val="TG1"/>
      <sheetName val="TG2"/>
      <sheetName val="TG2b"/>
      <sheetName val="TG2c"/>
      <sheetName val="TG3"/>
      <sheetName val="TG3-1962"/>
      <sheetName val="TG3-1980"/>
      <sheetName val="TG3-2016"/>
      <sheetName val="TG4"/>
      <sheetName val="TG4b"/>
      <sheetName val="TG4c"/>
      <sheetName val="TG4d"/>
      <sheetName val="StataOutput"/>
      <sheetName val="compoprinc"/>
      <sheetName val="avgprinc"/>
      <sheetName val="medprinc"/>
      <sheetName val="compopeinc"/>
      <sheetName val="avgpeinc"/>
      <sheetName val="medpeinc"/>
      <sheetName val="compopoinc"/>
      <sheetName val="avgpoinc"/>
      <sheetName val="medpoinc"/>
      <sheetName val="compofiinc"/>
      <sheetName val="avgfiinc"/>
      <sheetName val="medfiinc"/>
      <sheetName val="compohweal"/>
      <sheetName val="avghweal"/>
      <sheetName val="hwealbypeinc"/>
      <sheetName val="tax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107">
          <cell r="O107">
            <v>0.12324391305446625</v>
          </cell>
        </row>
        <row r="108">
          <cell r="O108">
            <v>0.11770998686552048</v>
          </cell>
        </row>
        <row r="109">
          <cell r="O109">
            <v>0.11983074992895126</v>
          </cell>
        </row>
        <row r="110">
          <cell r="O110">
            <v>0.11598879843950272</v>
          </cell>
        </row>
        <row r="111">
          <cell r="O111">
            <v>0.12426657974720001</v>
          </cell>
        </row>
        <row r="112">
          <cell r="O112">
            <v>0.12166722118854523</v>
          </cell>
        </row>
        <row r="113">
          <cell r="O113">
            <v>0.11780337244272232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>
        <row r="2">
          <cell r="R2">
            <v>0.41942917338544489</v>
          </cell>
          <cell r="S2">
            <v>5.0621905375154916E-2</v>
          </cell>
          <cell r="T2">
            <v>4.3921744565138629E-2</v>
          </cell>
          <cell r="U2">
            <v>4.3234278865772705E-2</v>
          </cell>
          <cell r="V2">
            <v>5.9479830789089597E-2</v>
          </cell>
          <cell r="W2">
            <v>7.5990574272883217E-4</v>
          </cell>
          <cell r="X2">
            <v>0.10346856273507099</v>
          </cell>
          <cell r="Y2">
            <v>0.11794294531248925</v>
          </cell>
          <cell r="Z2">
            <v>0.31340777632148387</v>
          </cell>
          <cell r="AA2">
            <v>5.0605415200820944E-2</v>
          </cell>
          <cell r="AB2">
            <v>3.2360312857370475E-2</v>
          </cell>
          <cell r="AC2">
            <v>3.023004765095107E-2</v>
          </cell>
          <cell r="AD2">
            <v>5.2559507047482121E-2</v>
          </cell>
          <cell r="AE2">
            <v>3.5534035213128403E-4</v>
          </cell>
          <cell r="AF2">
            <v>4.336764988517347E-2</v>
          </cell>
          <cell r="AG2">
            <v>0.10392950332755456</v>
          </cell>
          <cell r="AH2">
            <v>0.18638449894494385</v>
          </cell>
          <cell r="AI2">
            <v>5.0637203573425077E-2</v>
          </cell>
          <cell r="AJ2">
            <v>2.0979805021734466E-2</v>
          </cell>
          <cell r="AK2">
            <v>1.4642043869860474E-2</v>
          </cell>
          <cell r="AL2">
            <v>2.7588935700561534E-2</v>
          </cell>
          <cell r="AM2">
            <v>4.2037756693189035E-5</v>
          </cell>
          <cell r="AN2">
            <v>1.7644261509281996E-2</v>
          </cell>
          <cell r="AO2">
            <v>5.4850211513387134E-2</v>
          </cell>
          <cell r="AP2">
            <v>0.15692668416040631</v>
          </cell>
          <cell r="AQ2">
            <v>5.0667273042734703E-2</v>
          </cell>
          <cell r="AR2">
            <v>1.7536824981927712E-2</v>
          </cell>
          <cell r="AS2">
            <v>1.044821409370386E-2</v>
          </cell>
          <cell r="AT2">
            <v>2.1752161426923315E-2</v>
          </cell>
          <cell r="AU2">
            <v>7.6281178048627137E-6</v>
          </cell>
          <cell r="AV2">
            <v>1.3356752178630202E-2</v>
          </cell>
          <cell r="AW2">
            <v>4.3157830318681693E-2</v>
          </cell>
          <cell r="AX2">
            <v>8.6219234631938771E-2</v>
          </cell>
          <cell r="AY2">
            <v>3.1963936394067999E-2</v>
          </cell>
          <cell r="AZ2">
            <v>1.0282272885658816E-2</v>
          </cell>
          <cell r="BA2">
            <v>4.636271484795485E-3</v>
          </cell>
          <cell r="BB2">
            <v>1.1367110040715622E-2</v>
          </cell>
          <cell r="BC2">
            <v>-1.6475300471308767E-5</v>
          </cell>
          <cell r="BD2">
            <v>5.3590223435841669E-3</v>
          </cell>
          <cell r="BE2">
            <v>2.2627096783587992E-2</v>
          </cell>
          <cell r="BF2">
            <v>3.0239757405320502E-2</v>
          </cell>
          <cell r="BG2">
            <v>1.5180767774830807E-2</v>
          </cell>
          <cell r="BH2">
            <v>2.9150010762201968E-3</v>
          </cell>
          <cell r="BI2">
            <v>1.0942281810308937E-3</v>
          </cell>
          <cell r="BJ2">
            <v>3.3087058103255258E-3</v>
          </cell>
          <cell r="BK2">
            <v>-1.2190034124200742E-5</v>
          </cell>
          <cell r="BL2">
            <v>1.0206290330814843E-3</v>
          </cell>
          <cell r="BM2">
            <v>6.7326155639557909E-3</v>
          </cell>
        </row>
        <row r="3">
          <cell r="R3">
            <v>0.42533360385232188</v>
          </cell>
          <cell r="S3">
            <v>5.0845546879252704E-2</v>
          </cell>
          <cell r="T3">
            <v>4.6117412241279986E-2</v>
          </cell>
          <cell r="U3">
            <v>4.5716621925565533E-2</v>
          </cell>
          <cell r="V3">
            <v>6.2407236652791569E-2</v>
          </cell>
          <cell r="W3">
            <v>7.7890164860642251E-4</v>
          </cell>
          <cell r="X3">
            <v>0.10000996680916618</v>
          </cell>
          <cell r="Y3">
            <v>0.11945791769565954</v>
          </cell>
          <cell r="Z3">
            <v>0.32001333146247335</v>
          </cell>
          <cell r="AA3">
            <v>5.0830207877983764E-2</v>
          </cell>
          <cell r="AB3">
            <v>3.420012245006069E-2</v>
          </cell>
          <cell r="AC3">
            <v>3.198144064147504E-2</v>
          </cell>
          <cell r="AD3">
            <v>5.5242607401620181E-2</v>
          </cell>
          <cell r="AE3">
            <v>3.6948610062218249E-4</v>
          </cell>
          <cell r="AF3">
            <v>4.1945007268659545E-2</v>
          </cell>
          <cell r="AG3">
            <v>0.10544445972205194</v>
          </cell>
          <cell r="AH3">
            <v>0.19139974745016453</v>
          </cell>
          <cell r="AI3">
            <v>5.0861370393838812E-2</v>
          </cell>
          <cell r="AJ3">
            <v>2.2516362331836379E-2</v>
          </cell>
          <cell r="AK3">
            <v>1.5559112095176948E-2</v>
          </cell>
          <cell r="AL3">
            <v>2.918895964348113E-2</v>
          </cell>
          <cell r="AM3">
            <v>4.7335046922707446E-5</v>
          </cell>
          <cell r="AN3">
            <v>1.7223278525104403E-2</v>
          </cell>
          <cell r="AO3">
            <v>5.6003329413804141E-2</v>
          </cell>
          <cell r="AP3">
            <v>0.16246457526962121</v>
          </cell>
          <cell r="AQ3">
            <v>5.0891141195915611E-2</v>
          </cell>
          <cell r="AR3">
            <v>1.9053682405161934E-2</v>
          </cell>
          <cell r="AS3">
            <v>1.1251861007630141E-2</v>
          </cell>
          <cell r="AT3">
            <v>2.3328151440380782E-2</v>
          </cell>
          <cell r="AU3">
            <v>1.1401294654269691E-5</v>
          </cell>
          <cell r="AV3">
            <v>1.3288754536094266E-2</v>
          </cell>
          <cell r="AW3">
            <v>4.4639583389784167E-2</v>
          </cell>
          <cell r="AX3">
            <v>8.7656429671663982E-2</v>
          </cell>
          <cell r="AY3">
            <v>3.2103578741028094E-2</v>
          </cell>
          <cell r="AZ3">
            <v>1.0873728618894732E-2</v>
          </cell>
          <cell r="BA3">
            <v>4.8618652111626828E-3</v>
          </cell>
          <cell r="BB3">
            <v>1.1867969086399305E-2</v>
          </cell>
          <cell r="BC3">
            <v>-1.4971196603170746E-5</v>
          </cell>
          <cell r="BD3">
            <v>5.1479152774847117E-3</v>
          </cell>
          <cell r="BE3">
            <v>2.2816343933297629E-2</v>
          </cell>
          <cell r="BF3">
            <v>3.2516136088284929E-2</v>
          </cell>
          <cell r="BG3">
            <v>1.7240183211422094E-2</v>
          </cell>
          <cell r="BH3">
            <v>3.0119616928185261E-3</v>
          </cell>
          <cell r="BI3">
            <v>1.1332757518094038E-3</v>
          </cell>
          <cell r="BJ3">
            <v>3.428485294197735E-3</v>
          </cell>
          <cell r="BK3">
            <v>-1.1853746535378966E-5</v>
          </cell>
          <cell r="BL3">
            <v>9.7265060995585626E-4</v>
          </cell>
          <cell r="BM3">
            <v>6.7414332746166851E-3</v>
          </cell>
        </row>
        <row r="4">
          <cell r="R4">
            <v>0.41789527607815113</v>
          </cell>
          <cell r="S4">
            <v>5.3098785302817191E-2</v>
          </cell>
          <cell r="T4">
            <v>4.4903751388992864E-2</v>
          </cell>
          <cell r="U4">
            <v>4.5679430955477704E-2</v>
          </cell>
          <cell r="V4">
            <v>5.9941528321522379E-2</v>
          </cell>
          <cell r="W4">
            <v>8.0929718945687667E-4</v>
          </cell>
          <cell r="X4">
            <v>9.9176526614586688E-2</v>
          </cell>
          <cell r="Y4">
            <v>0.11428595630529739</v>
          </cell>
          <cell r="Z4">
            <v>0.31240400985250982</v>
          </cell>
          <cell r="AA4">
            <v>5.3081661631511193E-2</v>
          </cell>
          <cell r="AB4">
            <v>3.2864134939997437E-2</v>
          </cell>
          <cell r="AC4">
            <v>3.1794119581204393E-2</v>
          </cell>
          <cell r="AD4">
            <v>5.2789771779187318E-2</v>
          </cell>
          <cell r="AE4">
            <v>3.8799217162630798E-4</v>
          </cell>
          <cell r="AF4">
            <v>4.1102636290633647E-2</v>
          </cell>
          <cell r="AG4">
            <v>0.10038369345834955</v>
          </cell>
          <cell r="AH4">
            <v>0.18561572181849847</v>
          </cell>
          <cell r="AI4">
            <v>5.311511034540365E-2</v>
          </cell>
          <cell r="AJ4">
            <v>2.0972112593357958E-2</v>
          </cell>
          <cell r="AK4">
            <v>1.5225908527263141E-2</v>
          </cell>
          <cell r="AL4">
            <v>2.7350034642252778E-2</v>
          </cell>
          <cell r="AM4">
            <v>5.2313679440608219E-5</v>
          </cell>
          <cell r="AN4">
            <v>1.6580269509719327E-2</v>
          </cell>
          <cell r="AO4">
            <v>5.2319972521060992E-2</v>
          </cell>
          <cell r="AP4">
            <v>0.15811954618988278</v>
          </cell>
          <cell r="AQ4">
            <v>5.3147769821834834E-2</v>
          </cell>
          <cell r="AR4">
            <v>1.7699797640179191E-2</v>
          </cell>
          <cell r="AS4">
            <v>1.0980458125417536E-2</v>
          </cell>
          <cell r="AT4">
            <v>2.1823977115229033E-2</v>
          </cell>
          <cell r="AU4">
            <v>1.4481684140744252E-5</v>
          </cell>
          <cell r="AV4">
            <v>1.2823678142987365E-2</v>
          </cell>
          <cell r="AW4">
            <v>4.1629383660094076E-2</v>
          </cell>
          <cell r="AX4">
            <v>9.1744501212515095E-2</v>
          </cell>
          <cell r="AY4">
            <v>3.3529064368692109E-2</v>
          </cell>
          <cell r="AZ4">
            <v>1.124710117341143E-2</v>
          </cell>
          <cell r="BA4">
            <v>5.2997008817853948E-3</v>
          </cell>
          <cell r="BB4">
            <v>1.2376301924517429E-2</v>
          </cell>
          <cell r="BC4">
            <v>-1.3792757629274023E-5</v>
          </cell>
          <cell r="BD4">
            <v>5.7147998232652247E-3</v>
          </cell>
          <cell r="BE4">
            <v>2.3591325798472763E-2</v>
          </cell>
          <cell r="BF4">
            <v>4.1709062739202538E-2</v>
          </cell>
          <cell r="BG4">
            <v>1.7742669464215557E-2</v>
          </cell>
          <cell r="BH4">
            <v>4.9163525023618246E-3</v>
          </cell>
          <cell r="BI4">
            <v>1.9995322426010968E-3</v>
          </cell>
          <cell r="BJ4">
            <v>5.2812612254807111E-3</v>
          </cell>
          <cell r="BK4">
            <v>-1.1498339404368418E-5</v>
          </cell>
          <cell r="BL4">
            <v>1.7053968072396021E-3</v>
          </cell>
          <cell r="BM4">
            <v>1.007534883670811E-2</v>
          </cell>
        </row>
        <row r="5">
          <cell r="R5">
            <v>0.43956271755152099</v>
          </cell>
          <cell r="S5">
            <v>7.9556201259566542E-2</v>
          </cell>
          <cell r="T5">
            <v>4.3152133722511012E-2</v>
          </cell>
          <cell r="U5">
            <v>4.5229511222946522E-2</v>
          </cell>
          <cell r="V5">
            <v>5.4923618066309368E-2</v>
          </cell>
          <cell r="W5">
            <v>8.2064415226145966E-4</v>
          </cell>
          <cell r="X5">
            <v>0.10896935716297597</v>
          </cell>
          <cell r="Y5">
            <v>0.10691125196495009</v>
          </cell>
          <cell r="Z5">
            <v>0.33766157915341416</v>
          </cell>
          <cell r="AA5">
            <v>8.2909770701706312E-2</v>
          </cell>
          <cell r="AB5">
            <v>3.2025702371016741E-2</v>
          </cell>
          <cell r="AC5">
            <v>3.2289722466414171E-2</v>
          </cell>
          <cell r="AD5">
            <v>4.879502779560959E-2</v>
          </cell>
          <cell r="AE5">
            <v>3.952661384573624E-4</v>
          </cell>
          <cell r="AF5">
            <v>4.6545935976473711E-2</v>
          </cell>
          <cell r="AG5">
            <v>9.4700153703736328E-2</v>
          </cell>
          <cell r="AH5">
            <v>0.20500280314511432</v>
          </cell>
          <cell r="AI5">
            <v>7.1144207219963951E-2</v>
          </cell>
          <cell r="AJ5">
            <v>2.1348432569192586E-2</v>
          </cell>
          <cell r="AK5">
            <v>1.6224474532643578E-2</v>
          </cell>
          <cell r="AL5">
            <v>2.6131676531014374E-2</v>
          </cell>
          <cell r="AM5">
            <v>5.5165221636043494E-5</v>
          </cell>
          <cell r="AN5">
            <v>1.9140258190546707E-2</v>
          </cell>
          <cell r="AO5">
            <v>5.0958588880117096E-2</v>
          </cell>
          <cell r="AP5">
            <v>0.1735006802349143</v>
          </cell>
          <cell r="AQ5">
            <v>6.607906897479264E-2</v>
          </cell>
          <cell r="AR5">
            <v>1.8332043705593448E-2</v>
          </cell>
          <cell r="AS5">
            <v>1.1946106246999568E-2</v>
          </cell>
          <cell r="AT5">
            <v>2.1140630655684545E-2</v>
          </cell>
          <cell r="AU5">
            <v>1.6570586172044537E-5</v>
          </cell>
          <cell r="AV5">
            <v>1.4886342655286561E-2</v>
          </cell>
          <cell r="AW5">
            <v>4.1099917410385482E-2</v>
          </cell>
          <cell r="AX5">
            <v>0.111597812773372</v>
          </cell>
          <cell r="AY5">
            <v>5.2479794702852738E-2</v>
          </cell>
          <cell r="AZ5">
            <v>1.1532788671972794E-2</v>
          </cell>
          <cell r="BA5">
            <v>5.8168223940520906E-3</v>
          </cell>
          <cell r="BB5">
            <v>1.1976679881300243E-2</v>
          </cell>
          <cell r="BC5">
            <v>-1.2964644762248776E-5</v>
          </cell>
          <cell r="BD5">
            <v>6.523793895557896E-3</v>
          </cell>
          <cell r="BE5">
            <v>2.3280897872398468E-2</v>
          </cell>
          <cell r="BF5">
            <v>5.0169324122222025E-2</v>
          </cell>
          <cell r="BG5">
            <v>2.7354973162717264E-2</v>
          </cell>
          <cell r="BH5">
            <v>4.7638875970046797E-3</v>
          </cell>
          <cell r="BI5">
            <v>2.0754466239360542E-3</v>
          </cell>
          <cell r="BJ5">
            <v>4.8085776529839981E-3</v>
          </cell>
          <cell r="BK5">
            <v>-1.1343946201377701E-5</v>
          </cell>
          <cell r="BL5">
            <v>1.796993201908231E-3</v>
          </cell>
          <cell r="BM5">
            <v>9.3807898298731915E-3</v>
          </cell>
        </row>
        <row r="6">
          <cell r="R6">
            <v>0.44513363948129281</v>
          </cell>
          <cell r="S6">
            <v>9.1248209313806644E-2</v>
          </cell>
          <cell r="T6">
            <v>4.2031141298155238E-2</v>
          </cell>
          <cell r="U6">
            <v>4.4303881890314444E-2</v>
          </cell>
          <cell r="V6">
            <v>5.5795945291564099E-2</v>
          </cell>
          <cell r="W6">
            <v>8.088956773045497E-4</v>
          </cell>
          <cell r="X6">
            <v>0.10050717040522446</v>
          </cell>
          <cell r="Y6">
            <v>0.11043839560492333</v>
          </cell>
          <cell r="Z6">
            <v>0.34483260638495711</v>
          </cell>
          <cell r="AA6">
            <v>9.3379315758753509E-2</v>
          </cell>
          <cell r="AB6">
            <v>3.1135279361650416E-2</v>
          </cell>
          <cell r="AC6">
            <v>3.1893459914812482E-2</v>
          </cell>
          <cell r="AD6">
            <v>4.91539702842217E-2</v>
          </cell>
          <cell r="AE6">
            <v>3.9083598919028033E-4</v>
          </cell>
          <cell r="AF6">
            <v>4.1849148012249142E-2</v>
          </cell>
          <cell r="AG6">
            <v>9.7030597064079627E-2</v>
          </cell>
          <cell r="AH6">
            <v>0.20007599296406786</v>
          </cell>
          <cell r="AI6">
            <v>8.7294647555003241E-2</v>
          </cell>
          <cell r="AJ6">
            <v>2.5474279669018034E-2</v>
          </cell>
          <cell r="AK6">
            <v>1.2297795430186524E-2</v>
          </cell>
          <cell r="AL6">
            <v>1.6798812469744757E-2</v>
          </cell>
          <cell r="AM6">
            <v>5.8306838447356514E-5</v>
          </cell>
          <cell r="AN6">
            <v>2.3708234615783197E-2</v>
          </cell>
          <cell r="AO6">
            <v>3.4443916385884774E-2</v>
          </cell>
          <cell r="AP6">
            <v>0.16381312135975151</v>
          </cell>
          <cell r="AQ6">
            <v>8.0521025804678042E-2</v>
          </cell>
          <cell r="AR6">
            <v>2.1694991205145314E-2</v>
          </cell>
          <cell r="AS6">
            <v>8.2639458979317394E-3</v>
          </cell>
          <cell r="AT6">
            <v>1.1388484468076998E-2</v>
          </cell>
          <cell r="AU6">
            <v>1.9417533221145712E-5</v>
          </cell>
          <cell r="AV6">
            <v>1.8418982678913943E-2</v>
          </cell>
          <cell r="AW6">
            <v>2.3506273771784304E-2</v>
          </cell>
          <cell r="AX6">
            <v>9.9876321808681376E-2</v>
          </cell>
          <cell r="AY6">
            <v>5.7350102721074686E-2</v>
          </cell>
          <cell r="AZ6">
            <v>1.3497182202952575E-2</v>
          </cell>
          <cell r="BA6">
            <v>3.3015305150878057E-3</v>
          </cell>
          <cell r="BB6">
            <v>5.6164851004374622E-3</v>
          </cell>
          <cell r="BC6">
            <v>-1.1133103306686636E-5</v>
          </cell>
          <cell r="BD6">
            <v>8.4653444076347572E-3</v>
          </cell>
          <cell r="BE6">
            <v>1.1656809964800795E-2</v>
          </cell>
          <cell r="BF6">
            <v>4.0960811142985006E-2</v>
          </cell>
          <cell r="BG6">
            <v>2.5716464909224256E-2</v>
          </cell>
          <cell r="BH6">
            <v>5.7109636665745181E-3</v>
          </cell>
          <cell r="BI6">
            <v>8.8051494797718947E-4</v>
          </cell>
          <cell r="BJ6">
            <v>2.1642368888262352E-3</v>
          </cell>
          <cell r="BK6">
            <v>-1.088312436949164E-5</v>
          </cell>
          <cell r="BL6">
            <v>1.9770293051368502E-3</v>
          </cell>
          <cell r="BM6">
            <v>4.522484549615448E-3</v>
          </cell>
        </row>
        <row r="7">
          <cell r="R7">
            <v>0.43408333065322452</v>
          </cell>
          <cell r="S7">
            <v>9.8492090798547094E-2</v>
          </cell>
          <cell r="T7">
            <v>4.2682120091664659E-2</v>
          </cell>
          <cell r="U7">
            <v>4.0196936204575671E-2</v>
          </cell>
          <cell r="V7">
            <v>5.0681239567430432E-2</v>
          </cell>
          <cell r="W7">
            <v>8.4187580376586285E-4</v>
          </cell>
          <cell r="X7">
            <v>0.10099341497640747</v>
          </cell>
          <cell r="Y7">
            <v>0.10019565321083326</v>
          </cell>
          <cell r="Z7">
            <v>0.3369515006843154</v>
          </cell>
          <cell r="AA7">
            <v>9.5387158151946316E-2</v>
          </cell>
          <cell r="AB7">
            <v>3.6218866624790062E-2</v>
          </cell>
          <cell r="AC7">
            <v>2.7470493118818481E-2</v>
          </cell>
          <cell r="AD7">
            <v>4.0336525930163118E-2</v>
          </cell>
          <cell r="AE7">
            <v>4.1338435519671344E-4</v>
          </cell>
          <cell r="AF7">
            <v>5.677778028579987E-2</v>
          </cell>
          <cell r="AG7">
            <v>8.0347292217600785E-2</v>
          </cell>
          <cell r="AH7">
            <v>0.18980511103861877</v>
          </cell>
          <cell r="AI7">
            <v>7.9884912621749002E-2</v>
          </cell>
          <cell r="AJ7">
            <v>2.2969563203095192E-2</v>
          </cell>
          <cell r="AK7">
            <v>1.0942254637827853E-2</v>
          </cell>
          <cell r="AL7">
            <v>1.6792510191457929E-2</v>
          </cell>
          <cell r="AM7">
            <v>6.1144980775772916E-5</v>
          </cell>
          <cell r="AN7">
            <v>2.5055299514713972E-2</v>
          </cell>
          <cell r="AO7">
            <v>3.4099425888999037E-2</v>
          </cell>
          <cell r="AP7">
            <v>0.15017147945358283</v>
          </cell>
          <cell r="AQ7">
            <v>6.97861867482472E-2</v>
          </cell>
          <cell r="AR7">
            <v>1.8501050095339675E-2</v>
          </cell>
          <cell r="AS7">
            <v>6.8668771756708784E-3</v>
          </cell>
          <cell r="AT7">
            <v>1.1617077329840375E-2</v>
          </cell>
          <cell r="AU7">
            <v>2.0629485716827173E-5</v>
          </cell>
          <cell r="AV7">
            <v>1.9672602243490437E-2</v>
          </cell>
          <cell r="AW7">
            <v>2.3707056375277463E-2</v>
          </cell>
          <cell r="AX7">
            <v>8.53791791368156E-2</v>
          </cell>
          <cell r="AY7">
            <v>4.5373701306983726E-2</v>
          </cell>
          <cell r="AZ7">
            <v>1.0836938740532962E-2</v>
          </cell>
          <cell r="BA7">
            <v>2.4316315213576039E-3</v>
          </cell>
          <cell r="BB7">
            <v>5.9073599864481949E-3</v>
          </cell>
          <cell r="BC7">
            <v>-1.1574995170663901E-5</v>
          </cell>
          <cell r="BD7">
            <v>8.7470157067259247E-3</v>
          </cell>
          <cell r="BE7">
            <v>1.2094106869937862E-2</v>
          </cell>
          <cell r="BF7">
            <v>3.2095663480556119E-2</v>
          </cell>
          <cell r="BG7">
            <v>1.7994838987982022E-2</v>
          </cell>
          <cell r="BH7">
            <v>4.2238921445937674E-3</v>
          </cell>
          <cell r="BI7">
            <v>5.8768409609338368E-4</v>
          </cell>
          <cell r="BJ7">
            <v>2.4658525910582416E-3</v>
          </cell>
          <cell r="BK7">
            <v>-1.1470020163607568E-5</v>
          </cell>
          <cell r="BL7">
            <v>1.7858209087100669E-3</v>
          </cell>
          <cell r="BM7">
            <v>5.0490447722822468E-3</v>
          </cell>
        </row>
        <row r="8">
          <cell r="R8">
            <v>0.45215976560950216</v>
          </cell>
          <cell r="S8">
            <v>0.104430951788577</v>
          </cell>
          <cell r="T8">
            <v>4.8118693545942171E-2</v>
          </cell>
          <cell r="U8">
            <v>3.8765937456570893E-2</v>
          </cell>
          <cell r="V8">
            <v>5.4560507255003304E-2</v>
          </cell>
          <cell r="W8">
            <v>8.3756904288113693E-4</v>
          </cell>
          <cell r="X8">
            <v>9.6615235954340115E-2</v>
          </cell>
          <cell r="Y8">
            <v>0.10883087056618755</v>
          </cell>
          <cell r="Z8">
            <v>0.36201905259002204</v>
          </cell>
          <cell r="AA8">
            <v>0.10161294698281317</v>
          </cell>
          <cell r="AB8">
            <v>4.2712620363389256E-2</v>
          </cell>
          <cell r="AC8">
            <v>2.7289307513853226E-2</v>
          </cell>
          <cell r="AD8">
            <v>4.4830336845289101E-2</v>
          </cell>
          <cell r="AE8">
            <v>4.1632462196826165E-4</v>
          </cell>
          <cell r="AF8">
            <v>5.5221687806776922E-2</v>
          </cell>
          <cell r="AG8">
            <v>8.9935828455932093E-2</v>
          </cell>
          <cell r="AH8">
            <v>0.2097589063097218</v>
          </cell>
          <cell r="AI8">
            <v>8.3604264880406884E-2</v>
          </cell>
          <cell r="AJ8">
            <v>2.8213145254998191E-2</v>
          </cell>
          <cell r="AK8">
            <v>1.0891529901966393E-2</v>
          </cell>
          <cell r="AL8">
            <v>2.0587777619838252E-2</v>
          </cell>
          <cell r="AM8">
            <v>6.4455756673725215E-5</v>
          </cell>
          <cell r="AN8">
            <v>2.4537208223441718E-2</v>
          </cell>
          <cell r="AO8">
            <v>4.1860524672396641E-2</v>
          </cell>
          <cell r="AP8">
            <v>0.16514936993505744</v>
          </cell>
          <cell r="AQ8">
            <v>7.1255037593912884E-2</v>
          </cell>
          <cell r="AR8">
            <v>2.2781332160009635E-2</v>
          </cell>
          <cell r="AS8">
            <v>7.231945249378844E-3</v>
          </cell>
          <cell r="AT8">
            <v>1.5008940068235062E-2</v>
          </cell>
          <cell r="AU8">
            <v>2.2883140352117086E-5</v>
          </cell>
          <cell r="AV8">
            <v>1.8283856309621149E-2</v>
          </cell>
          <cell r="AW8">
            <v>3.0565375413547743E-2</v>
          </cell>
          <cell r="AX8">
            <v>9.1372310929761197E-2</v>
          </cell>
          <cell r="AY8">
            <v>4.4072834997831843E-2</v>
          </cell>
          <cell r="AZ8">
            <v>1.2542485986606696E-2</v>
          </cell>
          <cell r="BA8">
            <v>2.7518453248591272E-3</v>
          </cell>
          <cell r="BB8">
            <v>8.0136862464233599E-3</v>
          </cell>
          <cell r="BC8">
            <v>-1.0491198026671384E-5</v>
          </cell>
          <cell r="BD8">
            <v>7.6668996452753076E-3</v>
          </cell>
          <cell r="BE8">
            <v>1.6335049926791526E-2</v>
          </cell>
          <cell r="BF8">
            <v>3.2453041953744738E-2</v>
          </cell>
          <cell r="BG8">
            <v>1.6668851977090861E-2</v>
          </cell>
          <cell r="BH8">
            <v>4.3186891055161389E-3</v>
          </cell>
          <cell r="BI8">
            <v>6.5015883491489185E-4</v>
          </cell>
          <cell r="BJ8">
            <v>3.0646344879184575E-3</v>
          </cell>
          <cell r="BK8">
            <v>-1.1104320320664762E-5</v>
          </cell>
          <cell r="BL8">
            <v>1.4748377974671935E-3</v>
          </cell>
          <cell r="BM8">
            <v>6.2869740711578538E-3</v>
          </cell>
        </row>
        <row r="9">
          <cell r="R9">
            <v>0.43163920773258513</v>
          </cell>
          <cell r="S9">
            <v>9.6844248390286283E-2</v>
          </cell>
          <cell r="T9">
            <v>4.6706647821742608E-2</v>
          </cell>
          <cell r="U9">
            <v>3.4585240438995725E-2</v>
          </cell>
          <cell r="V9">
            <v>4.8788038854264887E-2</v>
          </cell>
          <cell r="W9">
            <v>8.6329053121908343E-4</v>
          </cell>
          <cell r="X9">
            <v>0.10416166914020457</v>
          </cell>
          <cell r="Y9">
            <v>9.9690072555872034E-2</v>
          </cell>
          <cell r="Z9">
            <v>0.33505919923469257</v>
          </cell>
          <cell r="AA9">
            <v>9.2487505212269741E-2</v>
          </cell>
          <cell r="AB9">
            <v>3.8141544602326403E-2</v>
          </cell>
          <cell r="AC9">
            <v>2.4211927752408716E-2</v>
          </cell>
          <cell r="AD9">
            <v>3.9067310169390697E-2</v>
          </cell>
          <cell r="AE9">
            <v>4.304671601833988E-4</v>
          </cell>
          <cell r="AF9">
            <v>6.042694223330343E-2</v>
          </cell>
          <cell r="AG9">
            <v>8.0293502104810288E-2</v>
          </cell>
          <cell r="AH9">
            <v>0.18388482555051233</v>
          </cell>
          <cell r="AI9">
            <v>7.3285471174208611E-2</v>
          </cell>
          <cell r="AJ9">
            <v>2.2202223193442009E-2</v>
          </cell>
          <cell r="AK9">
            <v>1.0095323738649711E-2</v>
          </cell>
          <cell r="AL9">
            <v>1.7257026247426817E-2</v>
          </cell>
          <cell r="AM9">
            <v>6.6652860988002463E-5</v>
          </cell>
          <cell r="AN9">
            <v>2.5033322745031623E-2</v>
          </cell>
          <cell r="AO9">
            <v>3.5944805590765586E-2</v>
          </cell>
          <cell r="AP9">
            <v>0.14078884708887177</v>
          </cell>
          <cell r="AQ9">
            <v>6.0107192737488206E-2</v>
          </cell>
          <cell r="AR9">
            <v>1.733888316132735E-2</v>
          </cell>
          <cell r="AS9">
            <v>6.6995575394816582E-3</v>
          </cell>
          <cell r="AT9">
            <v>1.2519309454139232E-2</v>
          </cell>
          <cell r="AU9">
            <v>2.3426759587041248E-5</v>
          </cell>
          <cell r="AV9">
            <v>1.7994010650535422E-2</v>
          </cell>
          <cell r="AW9">
            <v>2.6106466786312871E-2</v>
          </cell>
          <cell r="AX9">
            <v>7.1199360734375938E-2</v>
          </cell>
          <cell r="AY9">
            <v>3.4451672830159687E-2</v>
          </cell>
          <cell r="AZ9">
            <v>8.3879598210419137E-3</v>
          </cell>
          <cell r="BA9">
            <v>2.6484008200154969E-3</v>
          </cell>
          <cell r="BB9">
            <v>6.0512729855843744E-3</v>
          </cell>
          <cell r="BC9">
            <v>-1.1159522985696507E-5</v>
          </cell>
          <cell r="BD9">
            <v>6.9593380304533228E-3</v>
          </cell>
          <cell r="BE9">
            <v>1.2711875770106847E-2</v>
          </cell>
          <cell r="BF9">
            <v>2.2467005440844273E-2</v>
          </cell>
          <cell r="BG9">
            <v>1.192920040862902E-2</v>
          </cell>
          <cell r="BH9">
            <v>2.1812266593372424E-3</v>
          </cell>
          <cell r="BI9">
            <v>6.3350413665933143E-4</v>
          </cell>
          <cell r="BJ9">
            <v>2.0649337519584275E-3</v>
          </cell>
          <cell r="BK9">
            <v>-1.151059497702789E-5</v>
          </cell>
          <cell r="BL9">
            <v>1.2584718172556084E-3</v>
          </cell>
          <cell r="BM9">
            <v>4.4111792619816641E-3</v>
          </cell>
        </row>
        <row r="10">
          <cell r="R10">
            <v>0.46135360231727585</v>
          </cell>
          <cell r="S10">
            <v>7.106436841883744E-2</v>
          </cell>
          <cell r="T10">
            <v>5.6850695098767015E-2</v>
          </cell>
          <cell r="U10">
            <v>4.2598278900879444E-2</v>
          </cell>
          <cell r="V10">
            <v>4.875558232396271E-2</v>
          </cell>
          <cell r="W10">
            <v>9.4864705217839968E-4</v>
          </cell>
          <cell r="X10">
            <v>0.14638871181066992</v>
          </cell>
          <cell r="Y10">
            <v>9.474731871198086E-2</v>
          </cell>
          <cell r="Z10">
            <v>0.34566559712053918</v>
          </cell>
          <cell r="AA10">
            <v>7.0448954074746883E-2</v>
          </cell>
          <cell r="AB10">
            <v>4.7263684052948653E-2</v>
          </cell>
          <cell r="AC10">
            <v>2.9372459833706292E-2</v>
          </cell>
          <cell r="AD10">
            <v>3.9428629410695575E-2</v>
          </cell>
          <cell r="AE10">
            <v>4.8319465977341098E-4</v>
          </cell>
          <cell r="AF10">
            <v>8.1735191452241285E-2</v>
          </cell>
          <cell r="AG10">
            <v>7.6933483636427047E-2</v>
          </cell>
          <cell r="AH10">
            <v>0.18051743895541059</v>
          </cell>
          <cell r="AI10">
            <v>5.7861820627641343E-2</v>
          </cell>
          <cell r="AJ10">
            <v>2.653854796686627E-2</v>
          </cell>
          <cell r="AK10">
            <v>1.2276960866026832E-2</v>
          </cell>
          <cell r="AL10">
            <v>1.7522177345698921E-2</v>
          </cell>
          <cell r="AM10">
            <v>8.4052926763212275E-5</v>
          </cell>
          <cell r="AN10">
            <v>3.1612352283649038E-2</v>
          </cell>
          <cell r="AO10">
            <v>3.4621526938764982E-2</v>
          </cell>
          <cell r="AP10">
            <v>0.13724748983018342</v>
          </cell>
          <cell r="AQ10">
            <v>4.9077598871976047E-2</v>
          </cell>
          <cell r="AR10">
            <v>2.0395805819717162E-2</v>
          </cell>
          <cell r="AS10">
            <v>8.1980159031974833E-3</v>
          </cell>
          <cell r="AT10">
            <v>1.2669574237810687E-2</v>
          </cell>
          <cell r="AU10">
            <v>3.4177820436642365E-5</v>
          </cell>
          <cell r="AV10">
            <v>2.1804160536737623E-2</v>
          </cell>
          <cell r="AW10">
            <v>2.506815664030777E-2</v>
          </cell>
          <cell r="AX10">
            <v>6.8357290899668438E-2</v>
          </cell>
          <cell r="AY10">
            <v>2.9736077422307324E-2</v>
          </cell>
          <cell r="AZ10">
            <v>9.3991961630247884E-3</v>
          </cell>
          <cell r="BA10">
            <v>3.0747949670307854E-3</v>
          </cell>
          <cell r="BB10">
            <v>6.0118003579163618E-3</v>
          </cell>
          <cell r="BC10">
            <v>-7.7363186266766603E-6</v>
          </cell>
          <cell r="BD10">
            <v>8.1430109824818329E-3</v>
          </cell>
          <cell r="BE10">
            <v>1.2000147325534033E-2</v>
          </cell>
          <cell r="BF10">
            <v>2.0664662961249046E-2</v>
          </cell>
          <cell r="BG10">
            <v>1.0567399933326928E-2</v>
          </cell>
          <cell r="BH10">
            <v>1.9466179450559789E-3</v>
          </cell>
          <cell r="BI10">
            <v>6.565034834424611E-4</v>
          </cell>
          <cell r="BJ10">
            <v>1.9711728943573635E-3</v>
          </cell>
          <cell r="BK10">
            <v>-1.1034850129658674E-5</v>
          </cell>
          <cell r="BL10">
            <v>1.5169760814305235E-3</v>
          </cell>
          <cell r="BM10">
            <v>4.0170274737654516E-3</v>
          </cell>
        </row>
        <row r="11">
          <cell r="R11">
            <v>0.45146211544662962</v>
          </cell>
          <cell r="S11">
            <v>5.5844179007740274E-2</v>
          </cell>
          <cell r="T11">
            <v>5.9751030804712134E-2</v>
          </cell>
          <cell r="U11">
            <v>4.7533195609866248E-2</v>
          </cell>
          <cell r="V11">
            <v>5.0051246265566222E-2</v>
          </cell>
          <cell r="W11">
            <v>9.6251018559236903E-4</v>
          </cell>
          <cell r="X11">
            <v>0.13891500135251672</v>
          </cell>
          <cell r="Y11">
            <v>9.8404952220635653E-2</v>
          </cell>
          <cell r="Z11">
            <v>0.3381089378998724</v>
          </cell>
          <cell r="AA11">
            <v>5.4315513224695154E-2</v>
          </cell>
          <cell r="AB11">
            <v>5.0279300611948866E-2</v>
          </cell>
          <cell r="AC11">
            <v>3.429923542492793E-2</v>
          </cell>
          <cell r="AD11">
            <v>4.0249678503766893E-2</v>
          </cell>
          <cell r="AE11">
            <v>4.9176835153567596E-4</v>
          </cell>
          <cell r="AF11">
            <v>7.8907097134753412E-2</v>
          </cell>
          <cell r="AG11">
            <v>7.9566344648244469E-2</v>
          </cell>
          <cell r="AH11">
            <v>0.17549775583946514</v>
          </cell>
          <cell r="AI11">
            <v>4.5470335974850784E-2</v>
          </cell>
          <cell r="AJ11">
            <v>2.9835436184233399E-2</v>
          </cell>
          <cell r="AK11">
            <v>1.7067017851027835E-2</v>
          </cell>
          <cell r="AL11">
            <v>1.7446993041659635E-2</v>
          </cell>
          <cell r="AM11">
            <v>8.5155024882063336E-5</v>
          </cell>
          <cell r="AN11">
            <v>3.0575453730785018E-2</v>
          </cell>
          <cell r="AO11">
            <v>3.5017364032026412E-2</v>
          </cell>
          <cell r="AP11">
            <v>0.13341510860978953</v>
          </cell>
          <cell r="AQ11">
            <v>3.925759358951373E-2</v>
          </cell>
          <cell r="AR11">
            <v>2.3081519952929511E-2</v>
          </cell>
          <cell r="AS11">
            <v>1.225007419923769E-2</v>
          </cell>
          <cell r="AT11">
            <v>1.2504684065891909E-2</v>
          </cell>
          <cell r="AU11">
            <v>3.4481242895825134E-5</v>
          </cell>
          <cell r="AV11">
            <v>2.11368634713907E-2</v>
          </cell>
          <cell r="AW11">
            <v>2.5149892087930201E-2</v>
          </cell>
          <cell r="AX11">
            <v>6.702008602811943E-2</v>
          </cell>
          <cell r="AY11">
            <v>2.4951877378108687E-2</v>
          </cell>
          <cell r="AZ11">
            <v>1.0948185498693041E-2</v>
          </cell>
          <cell r="BA11">
            <v>5.3962160908103424E-3</v>
          </cell>
          <cell r="BB11">
            <v>5.8518173762475726E-3</v>
          </cell>
          <cell r="BC11">
            <v>-7.9267304562999591E-6</v>
          </cell>
          <cell r="BD11">
            <v>7.9927203066426211E-3</v>
          </cell>
          <cell r="BE11">
            <v>1.1887196108073468E-2</v>
          </cell>
          <cell r="BF11">
            <v>2.175030476623591E-2</v>
          </cell>
          <cell r="BG11">
            <v>1.0037987210952191E-2</v>
          </cell>
          <cell r="BH11">
            <v>2.6588436417061927E-3</v>
          </cell>
          <cell r="BI11">
            <v>1.6415923800891855E-3</v>
          </cell>
          <cell r="BJ11">
            <v>1.9136253512612071E-3</v>
          </cell>
          <cell r="BK11">
            <v>-1.1205660068399402E-5</v>
          </cell>
          <cell r="BL11">
            <v>1.5381176319198605E-3</v>
          </cell>
          <cell r="BM11">
            <v>3.9713442103756743E-3</v>
          </cell>
        </row>
        <row r="12">
          <cell r="R12">
            <v>0.42839535953507224</v>
          </cell>
          <cell r="S12">
            <v>9.3255523365547377E-2</v>
          </cell>
          <cell r="T12">
            <v>5.1274940643100779E-2</v>
          </cell>
          <cell r="U12">
            <v>4.1029979644248947E-2</v>
          </cell>
          <cell r="V12">
            <v>4.6624620781801615E-2</v>
          </cell>
          <cell r="W12">
            <v>9.6107599262898425E-4</v>
          </cell>
          <cell r="X12">
            <v>0.1041500289562961</v>
          </cell>
          <cell r="Y12">
            <v>9.1099190151448434E-2</v>
          </cell>
          <cell r="Z12">
            <v>0.32234607591876302</v>
          </cell>
          <cell r="AA12">
            <v>8.8560608755725384E-2</v>
          </cell>
          <cell r="AB12">
            <v>4.0496128490442242E-2</v>
          </cell>
          <cell r="AC12">
            <v>2.7425890770630474E-2</v>
          </cell>
          <cell r="AD12">
            <v>3.5179591474833481E-2</v>
          </cell>
          <cell r="AE12">
            <v>4.9825201579880131E-4</v>
          </cell>
          <cell r="AF12">
            <v>6.0509977488161115E-2</v>
          </cell>
          <cell r="AG12">
            <v>6.967562692317153E-2</v>
          </cell>
          <cell r="AH12">
            <v>0.16980572497463867</v>
          </cell>
          <cell r="AI12">
            <v>7.223661231465954E-2</v>
          </cell>
          <cell r="AJ12">
            <v>2.0855352221862331E-2</v>
          </cell>
          <cell r="AK12">
            <v>1.1545752678391061E-2</v>
          </cell>
          <cell r="AL12">
            <v>1.1713908384372954E-2</v>
          </cell>
          <cell r="AM12">
            <v>9.2253479663267438E-5</v>
          </cell>
          <cell r="AN12">
            <v>2.9203764038955315E-2</v>
          </cell>
          <cell r="AO12">
            <v>2.4158081856734188E-2</v>
          </cell>
          <cell r="AP12">
            <v>0.13087854439910618</v>
          </cell>
          <cell r="AQ12">
            <v>6.1676770226316124E-2</v>
          </cell>
          <cell r="AR12">
            <v>1.5786625818387426E-2</v>
          </cell>
          <cell r="AS12">
            <v>7.9375336978079556E-3</v>
          </cell>
          <cell r="AT12">
            <v>8.2899322955302876E-3</v>
          </cell>
          <cell r="AU12">
            <v>3.8922970496946767E-5</v>
          </cell>
          <cell r="AV12">
            <v>2.0016593832661123E-2</v>
          </cell>
          <cell r="AW12">
            <v>1.7132165557906271E-2</v>
          </cell>
          <cell r="AX12">
            <v>6.7164608035453544E-2</v>
          </cell>
          <cell r="AY12">
            <v>3.8562942208983382E-2</v>
          </cell>
          <cell r="AZ12">
            <v>7.0405296515408935E-3</v>
          </cell>
          <cell r="BA12">
            <v>3.2372350409903446E-3</v>
          </cell>
          <cell r="BB12">
            <v>3.51024518350028E-3</v>
          </cell>
          <cell r="BC12">
            <v>-6.4515154833931583E-6</v>
          </cell>
          <cell r="BD12">
            <v>7.4041534778271929E-3</v>
          </cell>
          <cell r="BE12">
            <v>7.4159539880948632E-3</v>
          </cell>
          <cell r="BF12">
            <v>2.250687840667279E-2</v>
          </cell>
          <cell r="BG12">
            <v>1.5376937461616599E-2</v>
          </cell>
          <cell r="BH12">
            <v>1.5315882710619625E-3</v>
          </cell>
          <cell r="BI12">
            <v>8.670798676007022E-4</v>
          </cell>
          <cell r="BJ12">
            <v>9.9821245489710572E-4</v>
          </cell>
          <cell r="BK12">
            <v>-1.0791161394958832E-5</v>
          </cell>
          <cell r="BL12">
            <v>1.5283123064381969E-3</v>
          </cell>
          <cell r="BM12">
            <v>2.2155392064531834E-3</v>
          </cell>
        </row>
        <row r="13">
          <cell r="R13">
            <v>0.44975376232222025</v>
          </cell>
          <cell r="S13">
            <v>8.5284914582461915E-2</v>
          </cell>
          <cell r="T13">
            <v>5.5921634954013526E-2</v>
          </cell>
          <cell r="U13">
            <v>4.6441377164149596E-2</v>
          </cell>
          <cell r="V13">
            <v>5.0747850155439138E-2</v>
          </cell>
          <cell r="W13">
            <v>1.0507540357983956E-3</v>
          </cell>
          <cell r="X13">
            <v>0.1114524485144766</v>
          </cell>
          <cell r="Y13">
            <v>9.8854782915881068E-2</v>
          </cell>
          <cell r="Z13">
            <v>0.33602440555893387</v>
          </cell>
          <cell r="AA13">
            <v>8.0417325871840806E-2</v>
          </cell>
          <cell r="AB13">
            <v>4.3701418585767447E-2</v>
          </cell>
          <cell r="AC13">
            <v>3.0674678548590836E-2</v>
          </cell>
          <cell r="AD13">
            <v>3.8005852053345862E-2</v>
          </cell>
          <cell r="AE13">
            <v>5.6836455667194131E-4</v>
          </cell>
          <cell r="AF13">
            <v>6.749495388383335E-2</v>
          </cell>
          <cell r="AG13">
            <v>7.5161812058883573E-2</v>
          </cell>
          <cell r="AH13">
            <v>0.17660680883201291</v>
          </cell>
          <cell r="AI13">
            <v>6.7232350308390504E-2</v>
          </cell>
          <cell r="AJ13">
            <v>2.286643016799526E-2</v>
          </cell>
          <cell r="AK13">
            <v>1.1958571253109016E-2</v>
          </cell>
          <cell r="AL13">
            <v>1.3946769498502581E-2</v>
          </cell>
          <cell r="AM13">
            <v>1.204090205347878E-4</v>
          </cell>
          <cell r="AN13">
            <v>3.204354745523065E-2</v>
          </cell>
          <cell r="AO13">
            <v>2.8438731128250062E-2</v>
          </cell>
          <cell r="AP13">
            <v>0.13586276952392895</v>
          </cell>
          <cell r="AQ13">
            <v>5.8370373317277222E-2</v>
          </cell>
          <cell r="AR13">
            <v>1.7882147094385261E-2</v>
          </cell>
          <cell r="AS13">
            <v>8.2275563654529947E-3</v>
          </cell>
          <cell r="AT13">
            <v>9.5613550949820245E-3</v>
          </cell>
          <cell r="AU13">
            <v>5.7729157109476222E-5</v>
          </cell>
          <cell r="AV13">
            <v>2.2158776155698601E-2</v>
          </cell>
          <cell r="AW13">
            <v>1.9604832339023381E-2</v>
          </cell>
          <cell r="AX13">
            <v>6.9530924902594896E-2</v>
          </cell>
          <cell r="AY13">
            <v>3.7300322792767814E-2</v>
          </cell>
          <cell r="AZ13">
            <v>8.3401259141031251E-3</v>
          </cell>
          <cell r="BA13">
            <v>3.3242599576378731E-3</v>
          </cell>
          <cell r="BB13">
            <v>3.8982240758778045E-3</v>
          </cell>
          <cell r="BC13">
            <v>7.8162464294727558E-7</v>
          </cell>
          <cell r="BD13">
            <v>8.4734398697402548E-3</v>
          </cell>
          <cell r="BE13">
            <v>8.1937706678250882E-3</v>
          </cell>
          <cell r="BF13">
            <v>2.3239512203965591E-2</v>
          </cell>
          <cell r="BG13">
            <v>1.4777865139308056E-2</v>
          </cell>
          <cell r="BH13">
            <v>2.0306440395414676E-3</v>
          </cell>
          <cell r="BI13">
            <v>9.125770720177787E-4</v>
          </cell>
          <cell r="BJ13">
            <v>1.1581180538283401E-3</v>
          </cell>
          <cell r="BK13">
            <v>-9.2416677251808251E-6</v>
          </cell>
          <cell r="BL13">
            <v>1.8347371792229437E-3</v>
          </cell>
          <cell r="BM13">
            <v>2.5348123877721902E-3</v>
          </cell>
        </row>
        <row r="14">
          <cell r="R14">
            <v>0.46757056666069985</v>
          </cell>
          <cell r="S14">
            <v>9.9292165063753296E-2</v>
          </cell>
          <cell r="T14">
            <v>5.6679247571864308E-2</v>
          </cell>
          <cell r="U14">
            <v>4.6873486327472284E-2</v>
          </cell>
          <cell r="V14">
            <v>5.3233049682208988E-2</v>
          </cell>
          <cell r="W14">
            <v>1.1051374407382588E-3</v>
          </cell>
          <cell r="X14">
            <v>0.1066318299491627</v>
          </cell>
          <cell r="Y14">
            <v>0.10375565062549993</v>
          </cell>
          <cell r="Z14">
            <v>0.36158830638361755</v>
          </cell>
          <cell r="AA14">
            <v>9.4061173431492423E-2</v>
          </cell>
          <cell r="AB14">
            <v>4.4917787119515329E-2</v>
          </cell>
          <cell r="AC14">
            <v>3.1299775107638081E-2</v>
          </cell>
          <cell r="AD14">
            <v>4.0520278728762245E-2</v>
          </cell>
          <cell r="AE14">
            <v>6.2213466754710949E-4</v>
          </cell>
          <cell r="AF14">
            <v>7.0012400084106599E-2</v>
          </cell>
          <cell r="AG14">
            <v>8.0154757244555661E-2</v>
          </cell>
          <cell r="AH14">
            <v>0.2002357588492035</v>
          </cell>
          <cell r="AI14">
            <v>7.8702557666786202E-2</v>
          </cell>
          <cell r="AJ14">
            <v>2.5505868785772164E-2</v>
          </cell>
          <cell r="AK14">
            <v>1.343373103492862E-2</v>
          </cell>
          <cell r="AL14">
            <v>1.6747121329438973E-2</v>
          </cell>
          <cell r="AM14">
            <v>1.4032064612924674E-4</v>
          </cell>
          <cell r="AN14">
            <v>3.1865196894290834E-2</v>
          </cell>
          <cell r="AO14">
            <v>3.3840962491857494E-2</v>
          </cell>
          <cell r="AP14">
            <v>0.15481667717345793</v>
          </cell>
          <cell r="AQ14">
            <v>6.8200068446276449E-2</v>
          </cell>
          <cell r="AR14">
            <v>1.9732518846264008E-2</v>
          </cell>
          <cell r="AS14">
            <v>9.3073378477582999E-3</v>
          </cell>
          <cell r="AT14">
            <v>1.1765187244077671E-2</v>
          </cell>
          <cell r="AU14">
            <v>7.0589767722543752E-5</v>
          </cell>
          <cell r="AV14">
            <v>2.1876214693111455E-2</v>
          </cell>
          <cell r="AW14">
            <v>2.3864760328247494E-2</v>
          </cell>
          <cell r="AX14">
            <v>8.1763893748902111E-2</v>
          </cell>
          <cell r="AY14">
            <v>4.4342527939575604E-2</v>
          </cell>
          <cell r="AZ14">
            <v>8.9314126115658445E-3</v>
          </cell>
          <cell r="BA14">
            <v>3.7351670797711282E-3</v>
          </cell>
          <cell r="BB14">
            <v>5.3517059265164573E-3</v>
          </cell>
          <cell r="BC14">
            <v>5.718456316796681E-6</v>
          </cell>
          <cell r="BD14">
            <v>8.4092855975071192E-3</v>
          </cell>
          <cell r="BE14">
            <v>1.0988076137649173E-2</v>
          </cell>
          <cell r="BF14">
            <v>3.0181895388749616E-2</v>
          </cell>
          <cell r="BG14">
            <v>1.9307108796933981E-2</v>
          </cell>
          <cell r="BH14">
            <v>2.2264883409594278E-3</v>
          </cell>
          <cell r="BI14">
            <v>8.7702558980478859E-4</v>
          </cell>
          <cell r="BJ14">
            <v>1.9441211162589452E-3</v>
          </cell>
          <cell r="BK14">
            <v>-8.2496216359673942E-6</v>
          </cell>
          <cell r="BL14">
            <v>1.7972230676832034E-3</v>
          </cell>
          <cell r="BM14">
            <v>4.0381780987452445E-3</v>
          </cell>
        </row>
        <row r="15">
          <cell r="R15">
            <v>0.47165996791543985</v>
          </cell>
          <cell r="S15">
            <v>0.12367393692497</v>
          </cell>
          <cell r="T15">
            <v>5.4814432601601792E-2</v>
          </cell>
          <cell r="U15">
            <v>4.2188678342508695E-2</v>
          </cell>
          <cell r="V15">
            <v>4.7987617681709338E-2</v>
          </cell>
          <cell r="W15">
            <v>1.1508784167881718E-3</v>
          </cell>
          <cell r="X15">
            <v>0.10632065170359091</v>
          </cell>
          <cell r="Y15">
            <v>9.5523772244271013E-2</v>
          </cell>
          <cell r="Z15">
            <v>0.37176856623767435</v>
          </cell>
          <cell r="AA15">
            <v>0.11690851743965001</v>
          </cell>
          <cell r="AB15">
            <v>4.365041423038208E-2</v>
          </cell>
          <cell r="AC15">
            <v>2.8259172850427096E-2</v>
          </cell>
          <cell r="AD15">
            <v>3.6998478508853794E-2</v>
          </cell>
          <cell r="AE15">
            <v>6.6024091378271235E-4</v>
          </cell>
          <cell r="AF15">
            <v>7.0656468803737452E-2</v>
          </cell>
          <cell r="AG15">
            <v>7.4635273490841286E-2</v>
          </cell>
          <cell r="AH15">
            <v>0.21386577694261216</v>
          </cell>
          <cell r="AI15">
            <v>9.7879825376757115E-2</v>
          </cell>
          <cell r="AJ15">
            <v>2.5214312313287319E-2</v>
          </cell>
          <cell r="AK15">
            <v>1.2333534216985423E-2</v>
          </cell>
          <cell r="AL15">
            <v>1.4995112765108022E-2</v>
          </cell>
          <cell r="AM15">
            <v>1.5537759732934777E-4</v>
          </cell>
          <cell r="AN15">
            <v>3.233996376795923E-2</v>
          </cell>
          <cell r="AO15">
            <v>3.0947650905185711E-2</v>
          </cell>
          <cell r="AP15">
            <v>0.16696785444788628</v>
          </cell>
          <cell r="AQ15">
            <v>8.5064330075895894E-2</v>
          </cell>
          <cell r="AR15">
            <v>1.9378225103945133E-2</v>
          </cell>
          <cell r="AS15">
            <v>8.6253960506737486E-3</v>
          </cell>
          <cell r="AT15">
            <v>1.0233024373086565E-2</v>
          </cell>
          <cell r="AU15">
            <v>8.0735240603895564E-5</v>
          </cell>
          <cell r="AV15">
            <v>2.2338223223031192E-2</v>
          </cell>
          <cell r="AW15">
            <v>2.1247920380649862E-2</v>
          </cell>
          <cell r="AX15">
            <v>9.1777574719922692E-2</v>
          </cell>
          <cell r="AY15">
            <v>5.7206061393670855E-2</v>
          </cell>
          <cell r="AZ15">
            <v>8.9034667806230094E-3</v>
          </cell>
          <cell r="BA15">
            <v>3.4873675667447903E-3</v>
          </cell>
          <cell r="BB15">
            <v>4.3627476348183656E-3</v>
          </cell>
          <cell r="BC15">
            <v>9.4337397892473745E-6</v>
          </cell>
          <cell r="BD15">
            <v>8.5843765614173149E-3</v>
          </cell>
          <cell r="BE15">
            <v>9.2241210428590948E-3</v>
          </cell>
          <cell r="BF15">
            <v>3.5607563084478662E-2</v>
          </cell>
          <cell r="BG15">
            <v>2.6081497982068384E-2</v>
          </cell>
          <cell r="BH15">
            <v>2.1161890382659226E-3</v>
          </cell>
          <cell r="BI15">
            <v>7.9378906358826414E-4</v>
          </cell>
          <cell r="BJ15">
            <v>1.4293578107213135E-3</v>
          </cell>
          <cell r="BK15">
            <v>-6.8783755916369071E-6</v>
          </cell>
          <cell r="BL15">
            <v>2.1009616618865821E-3</v>
          </cell>
          <cell r="BM15">
            <v>3.0926459035398399E-3</v>
          </cell>
        </row>
        <row r="16">
          <cell r="R16">
            <v>0.46520272066381879</v>
          </cell>
          <cell r="S16">
            <v>0.10049836094494166</v>
          </cell>
          <cell r="T16">
            <v>5.8753232401450237E-2</v>
          </cell>
          <cell r="U16">
            <v>4.3067085756581303E-2</v>
          </cell>
          <cell r="V16">
            <v>4.843102196243932E-2</v>
          </cell>
          <cell r="W16">
            <v>1.2649132788235037E-3</v>
          </cell>
          <cell r="X16">
            <v>0.11510031274722532</v>
          </cell>
          <cell r="Y16">
            <v>9.8087793572357543E-2</v>
          </cell>
          <cell r="Z16">
            <v>0.36375363678298211</v>
          </cell>
          <cell r="AA16">
            <v>9.5147517340327142E-2</v>
          </cell>
          <cell r="AB16">
            <v>4.7727194076991331E-2</v>
          </cell>
          <cell r="AC16">
            <v>2.9520713678529254E-2</v>
          </cell>
          <cell r="AD16">
            <v>3.7375676553786999E-2</v>
          </cell>
          <cell r="AE16">
            <v>7.4101006930171146E-4</v>
          </cell>
          <cell r="AF16">
            <v>7.6554021067179928E-2</v>
          </cell>
          <cell r="AG16">
            <v>7.6687503996865775E-2</v>
          </cell>
          <cell r="AH16">
            <v>0.20482493777291233</v>
          </cell>
          <cell r="AI16">
            <v>7.9757187445120045E-2</v>
          </cell>
          <cell r="AJ16">
            <v>2.7765855908752541E-2</v>
          </cell>
          <cell r="AK16">
            <v>1.3847012519575231E-2</v>
          </cell>
          <cell r="AL16">
            <v>1.5792501969890047E-2</v>
          </cell>
          <cell r="AM16">
            <v>1.8298367271925121E-4</v>
          </cell>
          <cell r="AN16">
            <v>3.4444094076043853E-2</v>
          </cell>
          <cell r="AO16">
            <v>3.3035302180811375E-2</v>
          </cell>
          <cell r="AP16">
            <v>0.15861292654121512</v>
          </cell>
          <cell r="AQ16">
            <v>6.965754964113284E-2</v>
          </cell>
          <cell r="AR16">
            <v>2.1342211287600599E-2</v>
          </cell>
          <cell r="AS16">
            <v>9.7487743967225437E-3</v>
          </cell>
          <cell r="AT16">
            <v>1.1003662444849261E-2</v>
          </cell>
          <cell r="AU16">
            <v>9.7831708896739682E-5</v>
          </cell>
          <cell r="AV16">
            <v>2.3642030560639564E-2</v>
          </cell>
          <cell r="AW16">
            <v>2.3120866501373554E-2</v>
          </cell>
          <cell r="AX16">
            <v>8.5840291128576121E-2</v>
          </cell>
          <cell r="AY16">
            <v>4.7258519347885497E-2</v>
          </cell>
          <cell r="AZ16">
            <v>9.7133837316369757E-3</v>
          </cell>
          <cell r="BA16">
            <v>3.9763682529262104E-3</v>
          </cell>
          <cell r="BB16">
            <v>5.0659278417048096E-3</v>
          </cell>
          <cell r="BC16">
            <v>1.4955865980634242E-5</v>
          </cell>
          <cell r="BD16">
            <v>9.0472390299345326E-3</v>
          </cell>
          <cell r="BE16">
            <v>1.0763897058507461E-2</v>
          </cell>
          <cell r="BF16">
            <v>3.2997614718722167E-2</v>
          </cell>
          <cell r="BG16">
            <v>2.1344779437100697E-2</v>
          </cell>
          <cell r="BH16">
            <v>2.4950211406400309E-3</v>
          </cell>
          <cell r="BI16">
            <v>8.7504897832729506E-4</v>
          </cell>
          <cell r="BJ16">
            <v>1.9749738746602601E-3</v>
          </cell>
          <cell r="BK16">
            <v>-6.2956676977537345E-6</v>
          </cell>
          <cell r="BL16">
            <v>2.0944010286528432E-3</v>
          </cell>
          <cell r="BM16">
            <v>4.2196859270388024E-3</v>
          </cell>
        </row>
        <row r="17">
          <cell r="R17">
            <v>0.47668772442828106</v>
          </cell>
          <cell r="S17">
            <v>0.10102426193821562</v>
          </cell>
          <cell r="T17">
            <v>6.1386977668720616E-2</v>
          </cell>
          <cell r="U17">
            <v>4.2863290874643224E-2</v>
          </cell>
          <cell r="V17">
            <v>4.6819440212823873E-2</v>
          </cell>
          <cell r="W17">
            <v>1.3663639810358077E-3</v>
          </cell>
          <cell r="X17">
            <v>0.12741667432535994</v>
          </cell>
          <cell r="Y17">
            <v>9.5810715427481874E-2</v>
          </cell>
          <cell r="Z17">
            <v>0.37353762651020123</v>
          </cell>
          <cell r="AA17">
            <v>9.614349052012422E-2</v>
          </cell>
          <cell r="AB17">
            <v>5.006546802289339E-2</v>
          </cell>
          <cell r="AC17">
            <v>3.0163315301893773E-2</v>
          </cell>
          <cell r="AD17">
            <v>3.6533291318718887E-2</v>
          </cell>
          <cell r="AE17">
            <v>8.1438468929536279E-4</v>
          </cell>
          <cell r="AF17">
            <v>8.4207754907319035E-2</v>
          </cell>
          <cell r="AG17">
            <v>7.5609921749956593E-2</v>
          </cell>
          <cell r="AH17">
            <v>0.21497150090110695</v>
          </cell>
          <cell r="AI17">
            <v>8.0798076384866885E-2</v>
          </cell>
          <cell r="AJ17">
            <v>3.0197249166494654E-2</v>
          </cell>
          <cell r="AK17">
            <v>1.4874768483850774E-2</v>
          </cell>
          <cell r="AL17">
            <v>1.7132039922795824E-2</v>
          </cell>
          <cell r="AM17">
            <v>2.0773308794210866E-4</v>
          </cell>
          <cell r="AN17">
            <v>3.5912042874392688E-2</v>
          </cell>
          <cell r="AO17">
            <v>3.5849590980763971E-2</v>
          </cell>
          <cell r="AP17">
            <v>0.16830676644313078</v>
          </cell>
          <cell r="AQ17">
            <v>7.1180477451964028E-2</v>
          </cell>
          <cell r="AR17">
            <v>2.3626959763192609E-2</v>
          </cell>
          <cell r="AS17">
            <v>1.0512135207442409E-2</v>
          </cell>
          <cell r="AT17">
            <v>1.2377409378569022E-2</v>
          </cell>
          <cell r="AU17">
            <v>1.1375807954722469E-4</v>
          </cell>
          <cell r="AV17">
            <v>2.4540971517165826E-2</v>
          </cell>
          <cell r="AW17">
            <v>2.5955055045249673E-2</v>
          </cell>
          <cell r="AX17">
            <v>9.5099843898266853E-2</v>
          </cell>
          <cell r="AY17">
            <v>4.9163521102414669E-2</v>
          </cell>
          <cell r="AZ17">
            <v>1.1318574393648018E-2</v>
          </cell>
          <cell r="BA17">
            <v>4.1663810534338435E-3</v>
          </cell>
          <cell r="BB17">
            <v>6.7776419272547045E-3</v>
          </cell>
          <cell r="BC17">
            <v>2.0943370891087434E-5</v>
          </cell>
          <cell r="BD17">
            <v>9.4507748796914086E-3</v>
          </cell>
          <cell r="BE17">
            <v>1.4202007170933104E-2</v>
          </cell>
          <cell r="BF17">
            <v>3.9201938827044348E-2</v>
          </cell>
          <cell r="BG17">
            <v>2.2131272412138019E-2</v>
          </cell>
          <cell r="BH17">
            <v>3.6020093934678683E-3</v>
          </cell>
          <cell r="BI17">
            <v>8.2270219912727839E-4</v>
          </cell>
          <cell r="BJ17">
            <v>3.3763043671880726E-3</v>
          </cell>
          <cell r="BK17">
            <v>-4.827453680008403E-6</v>
          </cell>
          <cell r="BL17">
            <v>2.2584900408601201E-3</v>
          </cell>
          <cell r="BM17">
            <v>7.0159878679429966E-3</v>
          </cell>
        </row>
        <row r="18">
          <cell r="R18">
            <v>0.46359143218477999</v>
          </cell>
          <cell r="S18">
            <v>0.11040159350386797</v>
          </cell>
          <cell r="T18">
            <v>6.1398542937441986E-2</v>
          </cell>
          <cell r="U18">
            <v>4.0748090134177684E-2</v>
          </cell>
          <cell r="V18">
            <v>4.4001228421455277E-2</v>
          </cell>
          <cell r="W18">
            <v>1.4571950397709978E-3</v>
          </cell>
          <cell r="X18">
            <v>0.1134178391962231</v>
          </cell>
          <cell r="Y18">
            <v>9.2166942951843023E-2</v>
          </cell>
          <cell r="Z18">
            <v>0.36653483404000442</v>
          </cell>
          <cell r="AA18">
            <v>0.10495719552975241</v>
          </cell>
          <cell r="AB18">
            <v>5.0109020299033219E-2</v>
          </cell>
          <cell r="AC18">
            <v>2.8359900971484345E-2</v>
          </cell>
          <cell r="AD18">
            <v>3.4175467761174971E-2</v>
          </cell>
          <cell r="AE18">
            <v>8.6758279473884503E-4</v>
          </cell>
          <cell r="AF18">
            <v>7.5673978998615735E-2</v>
          </cell>
          <cell r="AG18">
            <v>7.2391687685205014E-2</v>
          </cell>
          <cell r="AH18">
            <v>0.21244947637205563</v>
          </cell>
          <cell r="AI18">
            <v>8.7856467687716433E-2</v>
          </cell>
          <cell r="AJ18">
            <v>3.0219841282151605E-2</v>
          </cell>
          <cell r="AK18">
            <v>1.3934879546227073E-2</v>
          </cell>
          <cell r="AL18">
            <v>1.5334545314070656E-2</v>
          </cell>
          <cell r="AM18">
            <v>2.1402792173061397E-4</v>
          </cell>
          <cell r="AN18">
            <v>3.1968816169953646E-2</v>
          </cell>
          <cell r="AO18">
            <v>3.2920898450205613E-2</v>
          </cell>
          <cell r="AP18">
            <v>0.1671892722845072</v>
          </cell>
          <cell r="AQ18">
            <v>7.7425217221545536E-2</v>
          </cell>
          <cell r="AR18">
            <v>2.3812678388443774E-2</v>
          </cell>
          <cell r="AS18">
            <v>1.0054160676849916E-2</v>
          </cell>
          <cell r="AT18">
            <v>1.0805304095454603E-2</v>
          </cell>
          <cell r="AU18">
            <v>1.146530666352778E-4</v>
          </cell>
          <cell r="AV18">
            <v>2.169540184504597E-2</v>
          </cell>
          <cell r="AW18">
            <v>2.3281856990532108E-2</v>
          </cell>
          <cell r="AX18">
            <v>9.6794002823267292E-2</v>
          </cell>
          <cell r="AY18">
            <v>5.5109963592309845E-2</v>
          </cell>
          <cell r="AZ18">
            <v>1.1857581094072462E-2</v>
          </cell>
          <cell r="BA18">
            <v>4.1573912227948337E-3</v>
          </cell>
          <cell r="BB18">
            <v>5.5546126838255834E-3</v>
          </cell>
          <cell r="BC18">
            <v>1.8094647877294253E-5</v>
          </cell>
          <cell r="BD18">
            <v>8.0942021824456437E-3</v>
          </cell>
          <cell r="BE18">
            <v>1.2002157399941628E-2</v>
          </cell>
          <cell r="BF18">
            <v>4.1935008364006925E-2</v>
          </cell>
          <cell r="BG18">
            <v>2.6620046182077663E-2</v>
          </cell>
          <cell r="BH18">
            <v>4.0020492575934263E-3</v>
          </cell>
          <cell r="BI18">
            <v>8.852413462537539E-4</v>
          </cell>
          <cell r="BJ18">
            <v>2.7120967825940323E-3</v>
          </cell>
          <cell r="BK18">
            <v>-6.5287187781299289E-6</v>
          </cell>
          <cell r="BL18">
            <v>1.9166711414679211E-3</v>
          </cell>
          <cell r="BM18">
            <v>5.805432372798249E-3</v>
          </cell>
        </row>
        <row r="19">
          <cell r="R19">
            <v>0.45216352942067856</v>
          </cell>
          <cell r="S19">
            <v>9.7964467254298901E-2</v>
          </cell>
          <cell r="T19">
            <v>6.4882827974434482E-2</v>
          </cell>
          <cell r="U19">
            <v>4.4660256228560791E-2</v>
          </cell>
          <cell r="V19">
            <v>3.9258691940758421E-2</v>
          </cell>
          <cell r="W19">
            <v>1.7099502894829962E-3</v>
          </cell>
          <cell r="X19">
            <v>0.12458767880691707</v>
          </cell>
          <cell r="Y19">
            <v>7.909965692622585E-2</v>
          </cell>
          <cell r="Z19">
            <v>0.34107334674134598</v>
          </cell>
          <cell r="AA19">
            <v>9.3148417706853046E-2</v>
          </cell>
          <cell r="AB19">
            <v>4.9892595050092324E-2</v>
          </cell>
          <cell r="AC19">
            <v>3.0439662961123475E-2</v>
          </cell>
          <cell r="AD19">
            <v>2.8638961610860915E-2</v>
          </cell>
          <cell r="AE19">
            <v>1.0252474869843105E-3</v>
          </cell>
          <cell r="AF19">
            <v>7.923780764471193E-2</v>
          </cell>
          <cell r="AG19">
            <v>5.8690654280719949E-2</v>
          </cell>
          <cell r="AH19">
            <v>0.18246597278934207</v>
          </cell>
          <cell r="AI19">
            <v>7.3625819572268575E-2</v>
          </cell>
          <cell r="AJ19">
            <v>2.6173582661503735E-2</v>
          </cell>
          <cell r="AK19">
            <v>1.4070978918862682E-2</v>
          </cell>
          <cell r="AL19">
            <v>1.1529769930655246E-2</v>
          </cell>
          <cell r="AM19">
            <v>2.5858219546621449E-4</v>
          </cell>
          <cell r="AN19">
            <v>3.269097674292868E-2</v>
          </cell>
          <cell r="AO19">
            <v>2.4116262767656962E-2</v>
          </cell>
          <cell r="AP19">
            <v>0.13873209208073198</v>
          </cell>
          <cell r="AQ19">
            <v>6.296781567075288E-2</v>
          </cell>
          <cell r="AR19">
            <v>2.0056418059335075E-2</v>
          </cell>
          <cell r="AS19">
            <v>1.0101961784353498E-2</v>
          </cell>
          <cell r="AT19">
            <v>7.6112847989908408E-3</v>
          </cell>
          <cell r="AU19">
            <v>1.3933290959068116E-4</v>
          </cell>
          <cell r="AV19">
            <v>2.178673099466108E-2</v>
          </cell>
          <cell r="AW19">
            <v>1.6068547863047882E-2</v>
          </cell>
          <cell r="AX19">
            <v>7.3012631932207472E-2</v>
          </cell>
          <cell r="AY19">
            <v>4.2017090588381829E-2</v>
          </cell>
          <cell r="AZ19">
            <v>9.0383621973189627E-3</v>
          </cell>
          <cell r="BA19">
            <v>4.3201422542457476E-3</v>
          </cell>
          <cell r="BB19">
            <v>2.9666445278183099E-3</v>
          </cell>
          <cell r="BC19">
            <v>2.4864453162737967E-5</v>
          </cell>
          <cell r="BD19">
            <v>8.184361497656896E-3</v>
          </cell>
          <cell r="BE19">
            <v>6.4611664136229926E-3</v>
          </cell>
          <cell r="BF19">
            <v>2.7401695909894774E-2</v>
          </cell>
          <cell r="BG19">
            <v>1.9756606799489717E-2</v>
          </cell>
          <cell r="BH19">
            <v>1.9639210989497368E-3</v>
          </cell>
          <cell r="BI19">
            <v>8.4516518716589318E-4</v>
          </cell>
          <cell r="BJ19">
            <v>8.1773316265371142E-4</v>
          </cell>
          <cell r="BK19">
            <v>-5.2337649198958382E-6</v>
          </cell>
          <cell r="BL19">
            <v>2.1400718612450422E-3</v>
          </cell>
          <cell r="BM19">
            <v>1.8834315653105723E-3</v>
          </cell>
        </row>
        <row r="20">
          <cell r="R20">
            <v>0.44870222403060556</v>
          </cell>
          <cell r="S20">
            <v>5.3583713377582665E-2</v>
          </cell>
          <cell r="T20">
            <v>7.847037769899079E-2</v>
          </cell>
          <cell r="U20">
            <v>5.282407219043779E-2</v>
          </cell>
          <cell r="V20">
            <v>4.0676228329864283E-2</v>
          </cell>
          <cell r="W20">
            <v>2.3417928536263442E-3</v>
          </cell>
          <cell r="X20">
            <v>0.14352221676692684</v>
          </cell>
          <cell r="Y20">
            <v>7.7283822813176847E-2</v>
          </cell>
          <cell r="Z20">
            <v>0.31954131344486775</v>
          </cell>
          <cell r="AA20">
            <v>5.1020812660074279E-2</v>
          </cell>
          <cell r="AB20">
            <v>5.9516770944082475E-2</v>
          </cell>
          <cell r="AC20">
            <v>3.4773673504349782E-2</v>
          </cell>
          <cell r="AD20">
            <v>2.8866926344378378E-2</v>
          </cell>
          <cell r="AE20">
            <v>1.4235051610749934E-3</v>
          </cell>
          <cell r="AF20">
            <v>8.7955254935165067E-2</v>
          </cell>
          <cell r="AG20">
            <v>5.5984369895742715E-2</v>
          </cell>
          <cell r="AH20">
            <v>0.15929486267538095</v>
          </cell>
          <cell r="AI20">
            <v>4.567603280631588E-2</v>
          </cell>
          <cell r="AJ20">
            <v>2.8606357305930349E-2</v>
          </cell>
          <cell r="AK20">
            <v>1.4809635266483538E-2</v>
          </cell>
          <cell r="AL20">
            <v>1.1248038859823622E-2</v>
          </cell>
          <cell r="AM20">
            <v>3.7969983157689062E-4</v>
          </cell>
          <cell r="AN20">
            <v>3.6234656266240416E-2</v>
          </cell>
          <cell r="AO20">
            <v>2.2340442339010252E-2</v>
          </cell>
          <cell r="AP20">
            <v>0.11570593199811469</v>
          </cell>
          <cell r="AQ20">
            <v>3.7153345637495179E-2</v>
          </cell>
          <cell r="AR20">
            <v>2.1744519701795941E-2</v>
          </cell>
          <cell r="AS20">
            <v>1.0697786857873082E-2</v>
          </cell>
          <cell r="AT20">
            <v>7.4696327330953556E-3</v>
          </cell>
          <cell r="AU20">
            <v>2.0726995369795885E-4</v>
          </cell>
          <cell r="AV20">
            <v>2.3466270689243483E-2</v>
          </cell>
          <cell r="AW20">
            <v>1.4967106424913697E-2</v>
          </cell>
          <cell r="AX20">
            <v>5.3743249113459644E-2</v>
          </cell>
          <cell r="AY20">
            <v>2.2006533153339735E-2</v>
          </cell>
          <cell r="AZ20">
            <v>9.5702139491284244E-3</v>
          </cell>
          <cell r="BA20">
            <v>4.7451672370163612E-3</v>
          </cell>
          <cell r="BB20">
            <v>2.8767976483303941E-3</v>
          </cell>
          <cell r="BC20">
            <v>4.2013687690659991E-5</v>
          </cell>
          <cell r="BD20">
            <v>8.5414907231858746E-3</v>
          </cell>
          <cell r="BE20">
            <v>5.9610327147681932E-3</v>
          </cell>
          <cell r="BF20">
            <v>1.6629575263668993E-2</v>
          </cell>
          <cell r="BG20">
            <v>9.0092970402036142E-3</v>
          </cell>
          <cell r="BH20">
            <v>2.205942402851168E-3</v>
          </cell>
          <cell r="BI20">
            <v>9.0380681604542942E-4</v>
          </cell>
          <cell r="BJ20">
            <v>7.8688079586630819E-4</v>
          </cell>
          <cell r="BK20">
            <v>-5.1304657625652398E-6</v>
          </cell>
          <cell r="BL20">
            <v>1.9984026845356198E-3</v>
          </cell>
          <cell r="BM20">
            <v>1.7303759899294229E-3</v>
          </cell>
        </row>
        <row r="21">
          <cell r="R21">
            <v>0.46616497701662213</v>
          </cell>
          <cell r="S21">
            <v>1.144055223008841E-2</v>
          </cell>
          <cell r="T21">
            <v>9.6755836940734793E-2</v>
          </cell>
          <cell r="U21">
            <v>6.4839766622578537E-2</v>
          </cell>
          <cell r="V21">
            <v>4.2641333232306719E-2</v>
          </cell>
          <cell r="W21">
            <v>3.2515848851003585E-3</v>
          </cell>
          <cell r="X21">
            <v>0.17749407921746735</v>
          </cell>
          <cell r="Y21">
            <v>6.9741823888345988E-2</v>
          </cell>
          <cell r="Z21">
            <v>0.33014230712663878</v>
          </cell>
          <cell r="AA21">
            <v>1.0105299238379224E-2</v>
          </cell>
          <cell r="AB21">
            <v>7.9158562868599888E-2</v>
          </cell>
          <cell r="AC21">
            <v>4.6265231216659639E-2</v>
          </cell>
          <cell r="AD21">
            <v>3.0998541480477357E-2</v>
          </cell>
          <cell r="AE21">
            <v>2.0354396187604522E-3</v>
          </cell>
          <cell r="AF21">
            <v>0.10994472091610748</v>
          </cell>
          <cell r="AG21">
            <v>5.1634511787654783E-2</v>
          </cell>
          <cell r="AH21">
            <v>0.15794714249539346</v>
          </cell>
          <cell r="AI21">
            <v>2.2993215888301863E-2</v>
          </cell>
          <cell r="AJ21">
            <v>3.6806441309081402E-2</v>
          </cell>
          <cell r="AK21">
            <v>1.9415080235325503E-2</v>
          </cell>
          <cell r="AL21">
            <v>1.2364623795729002E-2</v>
          </cell>
          <cell r="AM21">
            <v>5.887076907277473E-4</v>
          </cell>
          <cell r="AN21">
            <v>4.471446242531673E-2</v>
          </cell>
          <cell r="AO21">
            <v>2.1064611150911232E-2</v>
          </cell>
          <cell r="AP21">
            <v>0.11703110075016564</v>
          </cell>
          <cell r="AQ21">
            <v>1.9002233664114528E-2</v>
          </cell>
          <cell r="AR21">
            <v>2.9787674291981724E-2</v>
          </cell>
          <cell r="AS21">
            <v>1.4978363015058676E-2</v>
          </cell>
          <cell r="AT21">
            <v>8.9754181332185792E-3</v>
          </cell>
          <cell r="AU21">
            <v>3.3250629933553459E-4</v>
          </cell>
          <cell r="AV21">
            <v>2.8657409180760901E-2</v>
          </cell>
          <cell r="AW21">
            <v>1.5297496165695699E-2</v>
          </cell>
          <cell r="AX21">
            <v>5.4885470311996455E-2</v>
          </cell>
          <cell r="AY21">
            <v>1.1782707670905751E-2</v>
          </cell>
          <cell r="AZ21">
            <v>1.4380028055067639E-2</v>
          </cell>
          <cell r="BA21">
            <v>7.2630345865378823E-3</v>
          </cell>
          <cell r="BB21">
            <v>3.8850375305063134E-3</v>
          </cell>
          <cell r="BC21">
            <v>8.3818835554385626E-5</v>
          </cell>
          <cell r="BD21">
            <v>1.0749157836632776E-2</v>
          </cell>
          <cell r="BE21">
            <v>6.7416857967917097E-3</v>
          </cell>
          <cell r="BF21">
            <v>1.3651706581803784E-2</v>
          </cell>
          <cell r="BG21">
            <v>4.4179254716165718E-3</v>
          </cell>
          <cell r="BH21">
            <v>2.9482869597698838E-3</v>
          </cell>
          <cell r="BI21">
            <v>1.2718561329372652E-3</v>
          </cell>
          <cell r="BJ21">
            <v>9.6364083492064031E-4</v>
          </cell>
          <cell r="BK21">
            <v>-1.5526770307186934E-7</v>
          </cell>
          <cell r="BL21">
            <v>2.2717656020559505E-3</v>
          </cell>
          <cell r="BM21">
            <v>1.7783868482065402E-3</v>
          </cell>
        </row>
        <row r="22">
          <cell r="R22">
            <v>0.46768139998518765</v>
          </cell>
          <cell r="S22">
            <v>1.2823615988651759E-2</v>
          </cell>
          <cell r="T22">
            <v>9.3537829358069979E-2</v>
          </cell>
          <cell r="U22">
            <v>5.7422299383817592E-2</v>
          </cell>
          <cell r="V22">
            <v>4.72694243487011E-2</v>
          </cell>
          <cell r="W22">
            <v>3.2278347712492968E-3</v>
          </cell>
          <cell r="X22">
            <v>0.17291965923784886</v>
          </cell>
          <cell r="Y22">
            <v>8.048073689684912E-2</v>
          </cell>
          <cell r="Z22">
            <v>0.34223117285826299</v>
          </cell>
          <cell r="AA22">
            <v>1.097079560274093E-2</v>
          </cell>
          <cell r="AB22">
            <v>7.7602376910738208E-2</v>
          </cell>
          <cell r="AC22">
            <v>4.4707455987419556E-2</v>
          </cell>
          <cell r="AD22">
            <v>3.5372496311977517E-2</v>
          </cell>
          <cell r="AE22">
            <v>2.0920615297550806E-3</v>
          </cell>
          <cell r="AF22">
            <v>0.11024843621708236</v>
          </cell>
          <cell r="AG22">
            <v>6.1237550298549409E-2</v>
          </cell>
          <cell r="AH22">
            <v>0.17285710302187507</v>
          </cell>
          <cell r="AI22">
            <v>2.7405796993464352E-2</v>
          </cell>
          <cell r="AJ22">
            <v>3.8069658870530959E-2</v>
          </cell>
          <cell r="AK22">
            <v>1.8615467597179625E-2</v>
          </cell>
          <cell r="AL22">
            <v>1.4917743404547755E-2</v>
          </cell>
          <cell r="AM22">
            <v>6.4078254688743671E-4</v>
          </cell>
          <cell r="AN22">
            <v>4.6867044728450449E-2</v>
          </cell>
          <cell r="AO22">
            <v>2.6340608880814468E-2</v>
          </cell>
          <cell r="AP22">
            <v>0.12962009490104484</v>
          </cell>
          <cell r="AQ22">
            <v>2.3288859425308388E-2</v>
          </cell>
          <cell r="AR22">
            <v>2.9930429444692097E-2</v>
          </cell>
          <cell r="AS22">
            <v>1.383871887261226E-2</v>
          </cell>
          <cell r="AT22">
            <v>1.1496797777630675E-2</v>
          </cell>
          <cell r="AU22">
            <v>3.7273632483283948E-4</v>
          </cell>
          <cell r="AV22">
            <v>3.0454148298117406E-2</v>
          </cell>
          <cell r="AW22">
            <v>2.023840475785119E-2</v>
          </cell>
          <cell r="AX22">
            <v>6.3918391882937506E-2</v>
          </cell>
          <cell r="AY22">
            <v>1.5313302733759374E-2</v>
          </cell>
          <cell r="AZ22">
            <v>1.4439412009252535E-2</v>
          </cell>
          <cell r="BA22">
            <v>6.5106996344636353E-3</v>
          </cell>
          <cell r="BB22">
            <v>5.7049914826832809E-3</v>
          </cell>
          <cell r="BC22">
            <v>1.0490209212740445E-4</v>
          </cell>
          <cell r="BD22">
            <v>1.1745176911381319E-2</v>
          </cell>
          <cell r="BE22">
            <v>1.0099907019269954E-2</v>
          </cell>
          <cell r="BF22">
            <v>1.8341258361444041E-2</v>
          </cell>
          <cell r="BG22">
            <v>6.4244248338396108E-3</v>
          </cell>
          <cell r="BH22">
            <v>3.1950644962760034E-3</v>
          </cell>
          <cell r="BI22">
            <v>1.1314441607795014E-3</v>
          </cell>
          <cell r="BJ22">
            <v>1.8393599132236602E-3</v>
          </cell>
          <cell r="BK22">
            <v>5.6274769863592191E-6</v>
          </cell>
          <cell r="BL22">
            <v>2.4225884944409329E-3</v>
          </cell>
          <cell r="BM22">
            <v>3.322748985897973E-3</v>
          </cell>
        </row>
        <row r="23">
          <cell r="R23">
            <v>0.47853352738527749</v>
          </cell>
          <cell r="S23">
            <v>5.0978422097827047E-2</v>
          </cell>
          <cell r="T23">
            <v>8.1230593700845871E-2</v>
          </cell>
          <cell r="U23">
            <v>4.2548141255416262E-2</v>
          </cell>
          <cell r="V23">
            <v>4.2591655607805839E-2</v>
          </cell>
          <cell r="W23">
            <v>3.1926978286753271E-3</v>
          </cell>
          <cell r="X23">
            <v>0.17627435293122268</v>
          </cell>
          <cell r="Y23">
            <v>8.1717663963484469E-2</v>
          </cell>
          <cell r="Z23">
            <v>0.36522095312987013</v>
          </cell>
          <cell r="AA23">
            <v>5.0887561244527556E-2</v>
          </cell>
          <cell r="AB23">
            <v>7.164361428585872E-2</v>
          </cell>
          <cell r="AC23">
            <v>3.4365948442438649E-2</v>
          </cell>
          <cell r="AD23">
            <v>3.3240435093312391E-2</v>
          </cell>
          <cell r="AE23">
            <v>2.0400262344240638E-3</v>
          </cell>
          <cell r="AF23">
            <v>0.1085600644211948</v>
          </cell>
          <cell r="AG23">
            <v>6.4483303408113909E-2</v>
          </cell>
          <cell r="AH23">
            <v>0.1737184159374574</v>
          </cell>
          <cell r="AI23">
            <v>4.0819140421919579E-2</v>
          </cell>
          <cell r="AJ23">
            <v>3.3104358464066154E-2</v>
          </cell>
          <cell r="AK23">
            <v>1.4183510166919088E-2</v>
          </cell>
          <cell r="AL23">
            <v>1.3651450470640676E-2</v>
          </cell>
          <cell r="AM23">
            <v>6.1043372931675268E-4</v>
          </cell>
          <cell r="AN23">
            <v>4.4295310702753637E-2</v>
          </cell>
          <cell r="AO23">
            <v>2.7054211981841554E-2</v>
          </cell>
          <cell r="AP23">
            <v>0.13197517208881179</v>
          </cell>
          <cell r="AQ23">
            <v>3.5681083823520615E-2</v>
          </cell>
          <cell r="AR23">
            <v>2.7706019780337238E-2</v>
          </cell>
          <cell r="AS23">
            <v>1.0462414118859103E-2</v>
          </cell>
          <cell r="AT23">
            <v>9.8153476939194361E-3</v>
          </cell>
          <cell r="AU23">
            <v>3.5127472461939086E-4</v>
          </cell>
          <cell r="AV23">
            <v>2.8470834456828676E-2</v>
          </cell>
          <cell r="AW23">
            <v>1.9488197490727339E-2</v>
          </cell>
          <cell r="AX23">
            <v>6.3630295169589166E-2</v>
          </cell>
          <cell r="AY23">
            <v>2.450902112229815E-2</v>
          </cell>
          <cell r="AZ23">
            <v>1.2111639388574874E-2</v>
          </cell>
          <cell r="BA23">
            <v>4.6412540199749948E-3</v>
          </cell>
          <cell r="BB23">
            <v>3.8566735842242845E-3</v>
          </cell>
          <cell r="BC23">
            <v>9.4003269934695149E-5</v>
          </cell>
          <cell r="BD23">
            <v>1.0560386588547341E-2</v>
          </cell>
          <cell r="BE23">
            <v>7.8573171960348298E-3</v>
          </cell>
          <cell r="BF23">
            <v>1.9193562505345194E-2</v>
          </cell>
          <cell r="BG23">
            <v>1.0930710138014433E-2</v>
          </cell>
          <cell r="BH23">
            <v>2.096524406894497E-3</v>
          </cell>
          <cell r="BI23">
            <v>8.3267951988405162E-4</v>
          </cell>
          <cell r="BJ23">
            <v>9.8324957333342311E-4</v>
          </cell>
          <cell r="BK23">
            <v>4.0268965379597688E-6</v>
          </cell>
          <cell r="BL23">
            <v>2.2265957342087546E-3</v>
          </cell>
          <cell r="BM23">
            <v>2.1197762364720809E-3</v>
          </cell>
        </row>
        <row r="24">
          <cell r="R24">
            <v>0.47154554397049914</v>
          </cell>
          <cell r="S24">
            <v>6.6855929512089379E-2</v>
          </cell>
          <cell r="T24">
            <v>7.0729680529822592E-2</v>
          </cell>
          <cell r="U24">
            <v>3.7638990587802276E-2</v>
          </cell>
          <cell r="V24">
            <v>4.3097845089954706E-2</v>
          </cell>
          <cell r="W24">
            <v>3.0104481705614658E-3</v>
          </cell>
          <cell r="X24">
            <v>0.16108293977224392</v>
          </cell>
          <cell r="Y24">
            <v>8.9129710308024884E-2</v>
          </cell>
          <cell r="Z24">
            <v>0.35426416946696471</v>
          </cell>
          <cell r="AA24">
            <v>6.5203308031404505E-2</v>
          </cell>
          <cell r="AB24">
            <v>5.9176872716726649E-2</v>
          </cell>
          <cell r="AC24">
            <v>2.9550938165979701E-2</v>
          </cell>
          <cell r="AD24">
            <v>3.3399218823099493E-2</v>
          </cell>
          <cell r="AE24">
            <v>1.9216156910363954E-3</v>
          </cell>
          <cell r="AF24">
            <v>9.5274093517705577E-2</v>
          </cell>
          <cell r="AG24">
            <v>6.9738122521012455E-2</v>
          </cell>
          <cell r="AH24">
            <v>0.17883908505637108</v>
          </cell>
          <cell r="AI24">
            <v>5.3089435811506866E-2</v>
          </cell>
          <cell r="AJ24">
            <v>2.7607709391088465E-2</v>
          </cell>
          <cell r="AK24">
            <v>1.2727595149208008E-2</v>
          </cell>
          <cell r="AL24">
            <v>1.4029347913428815E-2</v>
          </cell>
          <cell r="AM24">
            <v>5.9271664689588058E-4</v>
          </cell>
          <cell r="AN24">
            <v>4.0985499065169136E-2</v>
          </cell>
          <cell r="AO24">
            <v>2.9806781079073894E-2</v>
          </cell>
          <cell r="AP24">
            <v>0.13701940568680263</v>
          </cell>
          <cell r="AQ24">
            <v>4.6613033716907441E-2</v>
          </cell>
          <cell r="AR24">
            <v>2.3371624151302371E-2</v>
          </cell>
          <cell r="AS24">
            <v>9.4379883359846494E-3</v>
          </cell>
          <cell r="AT24">
            <v>9.7493500898204622E-3</v>
          </cell>
          <cell r="AU24">
            <v>3.4613706563667383E-4</v>
          </cell>
          <cell r="AV24">
            <v>2.6695326520177233E-2</v>
          </cell>
          <cell r="AW24">
            <v>2.0805945806973768E-2</v>
          </cell>
          <cell r="AX24">
            <v>6.8514965170560993E-2</v>
          </cell>
          <cell r="AY24">
            <v>3.1515139024663859E-2</v>
          </cell>
          <cell r="AZ24">
            <v>9.9367403232591411E-3</v>
          </cell>
          <cell r="BA24">
            <v>4.180709209360145E-3</v>
          </cell>
          <cell r="BB24">
            <v>4.0724670065028293E-3</v>
          </cell>
          <cell r="BC24">
            <v>9.4933559265129115E-5</v>
          </cell>
          <cell r="BD24">
            <v>9.836992939468131E-3</v>
          </cell>
          <cell r="BE24">
            <v>8.8779831080417586E-3</v>
          </cell>
          <cell r="BF24">
            <v>2.1939427471650962E-2</v>
          </cell>
          <cell r="BG24">
            <v>1.3780586551642798E-2</v>
          </cell>
          <cell r="BH24">
            <v>1.4614573517230641E-3</v>
          </cell>
          <cell r="BI24">
            <v>8.0933206126217129E-4</v>
          </cell>
          <cell r="BJ24">
            <v>1.1989988589978062E-3</v>
          </cell>
          <cell r="BK24">
            <v>4.8511694313757201E-6</v>
          </cell>
          <cell r="BL24">
            <v>1.9673487737570236E-3</v>
          </cell>
          <cell r="BM24">
            <v>2.7168527048367203E-3</v>
          </cell>
        </row>
        <row r="25">
          <cell r="R25">
            <v>0.47667859024983567</v>
          </cell>
          <cell r="S25">
            <v>9.1897210089585665E-2</v>
          </cell>
          <cell r="T25">
            <v>5.9513633389015913E-2</v>
          </cell>
          <cell r="U25">
            <v>3.407818663385645E-2</v>
          </cell>
          <cell r="V25">
            <v>4.2536102406620029E-2</v>
          </cell>
          <cell r="W25">
            <v>3.2156508106228601E-3</v>
          </cell>
          <cell r="X25">
            <v>0.16013533430671528</v>
          </cell>
          <cell r="Y25">
            <v>8.5302472613419472E-2</v>
          </cell>
          <cell r="Z25">
            <v>0.36181019673878628</v>
          </cell>
          <cell r="AA25">
            <v>8.985413033394847E-2</v>
          </cell>
          <cell r="AB25">
            <v>4.787932197249601E-2</v>
          </cell>
          <cell r="AC25">
            <v>2.6315442276044321E-2</v>
          </cell>
          <cell r="AD25">
            <v>3.3659725937099018E-2</v>
          </cell>
          <cell r="AE25">
            <v>1.9472543043574683E-3</v>
          </cell>
          <cell r="AF25">
            <v>9.399796820796201E-2</v>
          </cell>
          <cell r="AG25">
            <v>6.8156353706878919E-2</v>
          </cell>
          <cell r="AH25">
            <v>0.19775370842321649</v>
          </cell>
          <cell r="AI25">
            <v>7.5443257904406397E-2</v>
          </cell>
          <cell r="AJ25">
            <v>2.2111903580167458E-2</v>
          </cell>
          <cell r="AK25">
            <v>1.1474731235344156E-2</v>
          </cell>
          <cell r="AL25">
            <v>1.5388097662264266E-2</v>
          </cell>
          <cell r="AM25">
            <v>5.540819589969772E-4</v>
          </cell>
          <cell r="AN25">
            <v>4.120337820459672E-2</v>
          </cell>
          <cell r="AO25">
            <v>3.1578257877440487E-2</v>
          </cell>
          <cell r="AP25">
            <v>0.15328482139049551</v>
          </cell>
          <cell r="AQ25">
            <v>6.5907276186883926E-2</v>
          </cell>
          <cell r="AR25">
            <v>1.9021961663653095E-2</v>
          </cell>
          <cell r="AS25">
            <v>8.3720538812569155E-3</v>
          </cell>
          <cell r="AT25">
            <v>1.0630181697896385E-2</v>
          </cell>
          <cell r="AU25">
            <v>3.1253094044053831E-4</v>
          </cell>
          <cell r="AV25">
            <v>2.710963330275069E-2</v>
          </cell>
          <cell r="AW25">
            <v>2.1931183717613947E-2</v>
          </cell>
          <cell r="AX25">
            <v>7.7012127864733868E-2</v>
          </cell>
          <cell r="AY25">
            <v>4.2775665258681365E-2</v>
          </cell>
          <cell r="AZ25">
            <v>7.4378237011902418E-3</v>
          </cell>
          <cell r="BA25">
            <v>3.6107111468053972E-3</v>
          </cell>
          <cell r="BB25">
            <v>4.3118652629220043E-3</v>
          </cell>
          <cell r="BC25">
            <v>6.9702952613269196E-5</v>
          </cell>
          <cell r="BD25">
            <v>9.7136951453849797E-3</v>
          </cell>
          <cell r="BE25">
            <v>9.0926643971366086E-3</v>
          </cell>
          <cell r="BF25">
            <v>2.4485245422934638E-2</v>
          </cell>
          <cell r="BG25">
            <v>1.7108114271075957E-2</v>
          </cell>
          <cell r="BH25">
            <v>9.3543098420236989E-4</v>
          </cell>
          <cell r="BI25">
            <v>7.0727896186886894E-4</v>
          </cell>
          <cell r="BJ25">
            <v>1.2575146943927258E-3</v>
          </cell>
          <cell r="BK25">
            <v>-7.0756039219012191E-6</v>
          </cell>
          <cell r="BL25">
            <v>1.7360437980675036E-3</v>
          </cell>
          <cell r="BM25">
            <v>2.7479383172491121E-3</v>
          </cell>
        </row>
        <row r="26">
          <cell r="R26">
            <v>0.46410925125451036</v>
          </cell>
          <cell r="S26">
            <v>8.9649032731249703E-2</v>
          </cell>
          <cell r="T26">
            <v>5.3799212086245725E-2</v>
          </cell>
          <cell r="U26">
            <v>2.862677823702537E-2</v>
          </cell>
          <cell r="V26">
            <v>4.0888241871148027E-2</v>
          </cell>
          <cell r="W26">
            <v>4.5172220825979558E-3</v>
          </cell>
          <cell r="X26">
            <v>0.16246223905648413</v>
          </cell>
          <cell r="Y26">
            <v>8.416652518975945E-2</v>
          </cell>
          <cell r="Z26">
            <v>0.35170067824120188</v>
          </cell>
          <cell r="AA26">
            <v>8.8362608860901679E-2</v>
          </cell>
          <cell r="AB26">
            <v>4.1572067104555889E-2</v>
          </cell>
          <cell r="AC26">
            <v>1.9749378825423908E-2</v>
          </cell>
          <cell r="AD26">
            <v>3.1247768164755566E-2</v>
          </cell>
          <cell r="AE26">
            <v>2.5554696030076992E-3</v>
          </cell>
          <cell r="AF26">
            <v>0.10300920941282693</v>
          </cell>
          <cell r="AG26">
            <v>6.5204176269730102E-2</v>
          </cell>
          <cell r="AH26">
            <v>0.19478864553662517</v>
          </cell>
          <cell r="AI26">
            <v>7.699942516453695E-2</v>
          </cell>
          <cell r="AJ26">
            <v>2.5128337833610848E-2</v>
          </cell>
          <cell r="AK26">
            <v>1.0846161413636155E-2</v>
          </cell>
          <cell r="AL26">
            <v>1.4091143367843043E-2</v>
          </cell>
          <cell r="AM26">
            <v>5.647566605551334E-4</v>
          </cell>
          <cell r="AN26">
            <v>3.7370917185278053E-2</v>
          </cell>
          <cell r="AO26">
            <v>2.9787903911164985E-2</v>
          </cell>
          <cell r="AP26">
            <v>0.14951226620347466</v>
          </cell>
          <cell r="AQ26">
            <v>6.7560221964283448E-2</v>
          </cell>
          <cell r="AR26">
            <v>1.8719298679084749E-2</v>
          </cell>
          <cell r="AS26">
            <v>7.9040770221976905E-3</v>
          </cell>
          <cell r="AT26">
            <v>9.4748063591776968E-3</v>
          </cell>
          <cell r="AU26">
            <v>2.8830335898152203E-4</v>
          </cell>
          <cell r="AV26">
            <v>2.5378603525548046E-2</v>
          </cell>
          <cell r="AW26">
            <v>2.0186955294201548E-2</v>
          </cell>
          <cell r="AX26">
            <v>7.5378074935742098E-2</v>
          </cell>
          <cell r="AY26">
            <v>4.4522179885818663E-2</v>
          </cell>
          <cell r="AZ26">
            <v>6.9921250761738624E-3</v>
          </cell>
          <cell r="BA26">
            <v>3.4502524023572157E-3</v>
          </cell>
          <cell r="BB26">
            <v>3.3995970288047211E-3</v>
          </cell>
          <cell r="BC26">
            <v>2.784031609531208E-5</v>
          </cell>
          <cell r="BD26">
            <v>9.464240512522001E-3</v>
          </cell>
          <cell r="BE26">
            <v>7.5218397139703184E-3</v>
          </cell>
          <cell r="BF26">
            <v>2.4488152018858105E-2</v>
          </cell>
          <cell r="BG26">
            <v>1.8650745110295647E-2</v>
          </cell>
          <cell r="BH26">
            <v>7.6106413655546495E-4</v>
          </cell>
          <cell r="BI26">
            <v>7.1983859074607759E-4</v>
          </cell>
          <cell r="BJ26">
            <v>7.5565577186227694E-4</v>
          </cell>
          <cell r="BK26">
            <v>-3.1791769252849199E-5</v>
          </cell>
          <cell r="BL26">
            <v>1.8032991445247617E-3</v>
          </cell>
          <cell r="BM26">
            <v>1.8293410341267277E-3</v>
          </cell>
        </row>
        <row r="27">
          <cell r="R27">
            <v>0.46201918103065254</v>
          </cell>
          <cell r="S27">
            <v>6.9935795298883385E-2</v>
          </cell>
          <cell r="T27">
            <v>5.7305956319115288E-2</v>
          </cell>
          <cell r="U27">
            <v>3.4717249800747377E-2</v>
          </cell>
          <cell r="V27">
            <v>4.1415694785386085E-2</v>
          </cell>
          <cell r="W27">
            <v>5.510035793982359E-3</v>
          </cell>
          <cell r="X27">
            <v>0.17052367381068689</v>
          </cell>
          <cell r="Y27">
            <v>8.2610775221851118E-2</v>
          </cell>
          <cell r="Z27">
            <v>0.33763576036613457</v>
          </cell>
          <cell r="AA27">
            <v>6.7402974779688263E-2</v>
          </cell>
          <cell r="AB27">
            <v>4.3411585581051189E-2</v>
          </cell>
          <cell r="AC27">
            <v>2.3183720858186221E-2</v>
          </cell>
          <cell r="AD27">
            <v>3.0836503145015095E-2</v>
          </cell>
          <cell r="AE27">
            <v>3.3180421356126828E-3</v>
          </cell>
          <cell r="AF27">
            <v>0.10684886861503845</v>
          </cell>
          <cell r="AG27">
            <v>6.263406525154272E-2</v>
          </cell>
          <cell r="AH27">
            <v>0.17486797332751736</v>
          </cell>
          <cell r="AI27">
            <v>5.6486143811734411E-2</v>
          </cell>
          <cell r="AJ27">
            <v>2.4896711368689598E-2</v>
          </cell>
          <cell r="AK27">
            <v>1.1791418322358676E-2</v>
          </cell>
          <cell r="AL27">
            <v>1.369343538043916E-2</v>
          </cell>
          <cell r="AM27">
            <v>8.2742162616476517E-4</v>
          </cell>
          <cell r="AN27">
            <v>3.8918342666547395E-2</v>
          </cell>
          <cell r="AO27">
            <v>2.8254500151583335E-2</v>
          </cell>
          <cell r="AP27">
            <v>0.13110757157256109</v>
          </cell>
          <cell r="AQ27">
            <v>4.8924279183638106E-2</v>
          </cell>
          <cell r="AR27">
            <v>1.8292432825145286E-2</v>
          </cell>
          <cell r="AS27">
            <v>8.3067228528807269E-3</v>
          </cell>
          <cell r="AT27">
            <v>9.3336334212974666E-3</v>
          </cell>
          <cell r="AU27">
            <v>4.5600219091415282E-4</v>
          </cell>
          <cell r="AV27">
            <v>2.6403011481458391E-2</v>
          </cell>
          <cell r="AW27">
            <v>1.9391489617226962E-2</v>
          </cell>
          <cell r="AX27">
            <v>6.4612036258413774E-2</v>
          </cell>
          <cell r="AY27">
            <v>3.3011902113383854E-2</v>
          </cell>
          <cell r="AZ27">
            <v>6.5942519744363569E-3</v>
          </cell>
          <cell r="BA27">
            <v>3.3717847640217257E-3</v>
          </cell>
          <cell r="BB27">
            <v>3.5653131863668365E-3</v>
          </cell>
          <cell r="BC27">
            <v>9.1450953634431405E-5</v>
          </cell>
          <cell r="BD27">
            <v>1.0337658826415881E-2</v>
          </cell>
          <cell r="BE27">
            <v>7.6396744401546705E-3</v>
          </cell>
          <cell r="BF27">
            <v>2.2494326216907581E-2</v>
          </cell>
          <cell r="BG27">
            <v>1.6316910357176709E-2</v>
          </cell>
          <cell r="BH27">
            <v>5.0332313886503207E-4</v>
          </cell>
          <cell r="BI27">
            <v>6.7837424228263951E-4</v>
          </cell>
          <cell r="BJ27">
            <v>8.1364893901075244E-4</v>
          </cell>
          <cell r="BK27">
            <v>-1.4932615397643731E-5</v>
          </cell>
          <cell r="BL27">
            <v>2.3078221776793822E-3</v>
          </cell>
          <cell r="BM27">
            <v>1.8891799772907019E-3</v>
          </cell>
        </row>
        <row r="28">
          <cell r="R28">
            <v>0.47669704146122416</v>
          </cell>
          <cell r="S28">
            <v>8.3430832796342391E-2</v>
          </cell>
          <cell r="T28">
            <v>5.3732716174574265E-2</v>
          </cell>
          <cell r="U28">
            <v>3.2203939553237665E-2</v>
          </cell>
          <cell r="V28">
            <v>4.0499159699563046E-2</v>
          </cell>
          <cell r="W28">
            <v>5.52471447316117E-3</v>
          </cell>
          <cell r="X28">
            <v>0.17822104551543699</v>
          </cell>
          <cell r="Y28">
            <v>8.308463324890869E-2</v>
          </cell>
          <cell r="Z28">
            <v>0.35353800488047299</v>
          </cell>
          <cell r="AA28">
            <v>8.0765430533701596E-2</v>
          </cell>
          <cell r="AB28">
            <v>4.2224425919714911E-2</v>
          </cell>
          <cell r="AC28">
            <v>2.2454706195184203E-2</v>
          </cell>
          <cell r="AD28">
            <v>3.1309939740579953E-2</v>
          </cell>
          <cell r="AE28">
            <v>3.3346474217631826E-3</v>
          </cell>
          <cell r="AF28">
            <v>0.10828707373570469</v>
          </cell>
          <cell r="AG28">
            <v>6.5161781333824456E-2</v>
          </cell>
          <cell r="AH28">
            <v>0.18803249177410469</v>
          </cell>
          <cell r="AI28">
            <v>6.7502155038745654E-2</v>
          </cell>
          <cell r="AJ28">
            <v>2.4890973518997089E-2</v>
          </cell>
          <cell r="AK28">
            <v>1.1720978023881085E-2</v>
          </cell>
          <cell r="AL28">
            <v>1.4482494911429491E-2</v>
          </cell>
          <cell r="AM28">
            <v>8.356765023953156E-4</v>
          </cell>
          <cell r="AN28">
            <v>3.803170782963456E-2</v>
          </cell>
          <cell r="AO28">
            <v>3.0568505949021479E-2</v>
          </cell>
          <cell r="AP28">
            <v>0.14192762982667612</v>
          </cell>
          <cell r="AQ28">
            <v>5.8298180039982696E-2</v>
          </cell>
          <cell r="AR28">
            <v>1.846995124998076E-2</v>
          </cell>
          <cell r="AS28">
            <v>8.3368763713312297E-3</v>
          </cell>
          <cell r="AT28">
            <v>9.8271218565958371E-3</v>
          </cell>
          <cell r="AU28">
            <v>4.6288680661650918E-4</v>
          </cell>
          <cell r="AV28">
            <v>2.5640014162967264E-2</v>
          </cell>
          <cell r="AW28">
            <v>2.0892599339201869E-2</v>
          </cell>
          <cell r="AX28">
            <v>6.9978983146145687E-2</v>
          </cell>
          <cell r="AY28">
            <v>3.8355812701554366E-2</v>
          </cell>
          <cell r="AZ28">
            <v>6.8970757507790673E-3</v>
          </cell>
          <cell r="BA28">
            <v>3.5154778347131093E-3</v>
          </cell>
          <cell r="BB28">
            <v>3.5174624210065788E-3</v>
          </cell>
          <cell r="BC28">
            <v>9.5375195285746179E-5</v>
          </cell>
          <cell r="BD28">
            <v>9.852416416591691E-3</v>
          </cell>
          <cell r="BE28">
            <v>7.7453628262151115E-3</v>
          </cell>
          <cell r="BF28">
            <v>2.2671520805188607E-2</v>
          </cell>
          <cell r="BG28">
            <v>1.6765183732478348E-2</v>
          </cell>
          <cell r="BH28">
            <v>7.5571301574439546E-4</v>
          </cell>
          <cell r="BI28">
            <v>7.1141840243047795E-4</v>
          </cell>
          <cell r="BJ28">
            <v>6.9478141779409674E-4</v>
          </cell>
          <cell r="BK28">
            <v>-1.3873261403179234E-5</v>
          </cell>
          <cell r="BL28">
            <v>2.062953912254497E-3</v>
          </cell>
          <cell r="BM28">
            <v>1.6953435858899652E-3</v>
          </cell>
        </row>
        <row r="29">
          <cell r="R29">
            <v>0.47816756336875788</v>
          </cell>
          <cell r="S29">
            <v>0.11089600977656548</v>
          </cell>
          <cell r="T29">
            <v>3.6618443674519906E-2</v>
          </cell>
          <cell r="U29">
            <v>2.4767422083241532E-2</v>
          </cell>
          <cell r="V29">
            <v>3.9242317505942023E-2</v>
          </cell>
          <cell r="W29">
            <v>5.3848876121094019E-3</v>
          </cell>
          <cell r="X29">
            <v>0.1809448244087668</v>
          </cell>
          <cell r="Y29">
            <v>8.0313658307612626E-2</v>
          </cell>
          <cell r="Z29">
            <v>0.36098241116513025</v>
          </cell>
          <cell r="AA29">
            <v>0.10753236648825222</v>
          </cell>
          <cell r="AB29">
            <v>3.0134215896882609E-2</v>
          </cell>
          <cell r="AC29">
            <v>1.7524150777179757E-2</v>
          </cell>
          <cell r="AD29">
            <v>3.1860923099143297E-2</v>
          </cell>
          <cell r="AE29">
            <v>3.2647624363531954E-3</v>
          </cell>
          <cell r="AF29">
            <v>0.10489992166440104</v>
          </cell>
          <cell r="AG29">
            <v>6.5766070802918103E-2</v>
          </cell>
          <cell r="AH29">
            <v>0.20136953285549564</v>
          </cell>
          <cell r="AI29">
            <v>8.9988724661704919E-2</v>
          </cell>
          <cell r="AJ29">
            <v>1.6079955101531734E-2</v>
          </cell>
          <cell r="AK29">
            <v>8.8854900680958825E-3</v>
          </cell>
          <cell r="AL29">
            <v>1.5126399551148114E-2</v>
          </cell>
          <cell r="AM29">
            <v>8.580644292489405E-4</v>
          </cell>
          <cell r="AN29">
            <v>3.8797574364979354E-2</v>
          </cell>
          <cell r="AO29">
            <v>3.1633324678786691E-2</v>
          </cell>
          <cell r="AP29">
            <v>0.15478922398207032</v>
          </cell>
          <cell r="AQ29">
            <v>7.7654386390489979E-2</v>
          </cell>
          <cell r="AR29">
            <v>1.1598974678574649E-2</v>
          </cell>
          <cell r="AS29">
            <v>6.2612193547974598E-3</v>
          </cell>
          <cell r="AT29">
            <v>1.0344574619722829E-2</v>
          </cell>
          <cell r="AU29">
            <v>4.8959943572824847E-4</v>
          </cell>
          <cell r="AV29">
            <v>2.6663537750065851E-2</v>
          </cell>
          <cell r="AW29">
            <v>2.177693175269128E-2</v>
          </cell>
          <cell r="AX29">
            <v>7.9861138977664045E-2</v>
          </cell>
          <cell r="AY29">
            <v>5.108656534231977E-2</v>
          </cell>
          <cell r="AZ29">
            <v>3.731185875378512E-3</v>
          </cell>
          <cell r="BA29">
            <v>2.5976719640995916E-3</v>
          </cell>
          <cell r="BB29">
            <v>3.7750890572247247E-3</v>
          </cell>
          <cell r="BC29">
            <v>1.132531689167731E-4</v>
          </cell>
          <cell r="BD29">
            <v>1.0355409972357968E-2</v>
          </cell>
          <cell r="BE29">
            <v>8.2019635973667165E-3</v>
          </cell>
          <cell r="BF29">
            <v>2.8171366717411377E-2</v>
          </cell>
          <cell r="BG29">
            <v>2.3001029824673624E-2</v>
          </cell>
          <cell r="BH29">
            <v>-8.0401734662130736E-5</v>
          </cell>
          <cell r="BI29">
            <v>5.0453496410709619E-4</v>
          </cell>
          <cell r="BJ29">
            <v>7.9008584363759289E-4</v>
          </cell>
          <cell r="BK29">
            <v>-7.5174275081951306E-6</v>
          </cell>
          <cell r="BL29">
            <v>2.0932457334123791E-3</v>
          </cell>
          <cell r="BM29">
            <v>1.8703895137510197E-3</v>
          </cell>
        </row>
        <row r="30">
          <cell r="R30">
            <v>0.46335638538764329</v>
          </cell>
          <cell r="S30">
            <v>0.13310742711064688</v>
          </cell>
          <cell r="T30">
            <v>2.5310949127415709E-2</v>
          </cell>
          <cell r="U30">
            <v>1.7831869937423431E-2</v>
          </cell>
          <cell r="V30">
            <v>4.4208848863315157E-2</v>
          </cell>
          <cell r="W30">
            <v>4.7061023862759749E-3</v>
          </cell>
          <cell r="X30">
            <v>0.14914737064288808</v>
          </cell>
          <cell r="Y30">
            <v>8.9043817319678017E-2</v>
          </cell>
          <cell r="Z30">
            <v>0.35945934729506618</v>
          </cell>
          <cell r="AA30">
            <v>0.12850909097683932</v>
          </cell>
          <cell r="AB30">
            <v>2.0964388329591861E-2</v>
          </cell>
          <cell r="AC30">
            <v>1.2576537707985343E-2</v>
          </cell>
          <cell r="AD30">
            <v>3.6613595543171583E-2</v>
          </cell>
          <cell r="AE30">
            <v>2.7240204949707746E-3</v>
          </cell>
          <cell r="AF30">
            <v>8.3665317238066861E-2</v>
          </cell>
          <cell r="AG30">
            <v>7.4406397004440489E-2</v>
          </cell>
          <cell r="AH30">
            <v>0.2127036012685409</v>
          </cell>
          <cell r="AI30">
            <v>0.10421881234454371</v>
          </cell>
          <cell r="AJ30">
            <v>9.6730904879432089E-3</v>
          </cell>
          <cell r="AK30">
            <v>5.714841765177967E-3</v>
          </cell>
          <cell r="AL30">
            <v>1.9125707676345884E-2</v>
          </cell>
          <cell r="AM30">
            <v>6.693652077153163E-4</v>
          </cell>
          <cell r="AN30">
            <v>3.4040911904625638E-2</v>
          </cell>
          <cell r="AO30">
            <v>3.9260871882189165E-2</v>
          </cell>
          <cell r="AP30">
            <v>0.16502789337976922</v>
          </cell>
          <cell r="AQ30">
            <v>8.8158835051150658E-2</v>
          </cell>
          <cell r="AR30">
            <v>6.5509709032701684E-3</v>
          </cell>
          <cell r="AS30">
            <v>3.9133570156666842E-3</v>
          </cell>
          <cell r="AT30">
            <v>1.3653036952422339E-2</v>
          </cell>
          <cell r="AU30">
            <v>3.6995355149063448E-4</v>
          </cell>
          <cell r="AV30">
            <v>2.4238176113420239E-2</v>
          </cell>
          <cell r="AW30">
            <v>2.8143563792348537E-2</v>
          </cell>
          <cell r="AX30">
            <v>8.7728590226057182E-2</v>
          </cell>
          <cell r="AY30">
            <v>5.7059730907925786E-2</v>
          </cell>
          <cell r="AZ30">
            <v>1.5601069212370002E-3</v>
          </cell>
          <cell r="BA30">
            <v>1.5748304792056354E-3</v>
          </cell>
          <cell r="BB30">
            <v>5.7207537384067102E-3</v>
          </cell>
          <cell r="BC30">
            <v>6.9098962276292227E-5</v>
          </cell>
          <cell r="BD30">
            <v>9.749762833382792E-3</v>
          </cell>
          <cell r="BE30">
            <v>1.1994306383622972E-2</v>
          </cell>
          <cell r="BF30">
            <v>3.2419756715190401E-2</v>
          </cell>
          <cell r="BG30">
            <v>2.5979433523622815E-2</v>
          </cell>
          <cell r="BH30">
            <v>-4.6633900165670632E-4</v>
          </cell>
          <cell r="BI30">
            <v>3.0124687964151785E-4</v>
          </cell>
          <cell r="BJ30">
            <v>1.4858174981149201E-3</v>
          </cell>
          <cell r="BK30">
            <v>-1.9288981320331515E-5</v>
          </cell>
          <cell r="BL30">
            <v>1.8994430960408394E-3</v>
          </cell>
          <cell r="BM30">
            <v>3.2394437007473493E-3</v>
          </cell>
        </row>
        <row r="31">
          <cell r="R31">
            <v>0.41817156805682676</v>
          </cell>
          <cell r="S31">
            <v>0.13576320293012664</v>
          </cell>
          <cell r="T31">
            <v>1.6003478747924745E-2</v>
          </cell>
          <cell r="U31">
            <v>1.5198061964380121E-2</v>
          </cell>
          <cell r="V31">
            <v>4.3050474017928192E-2</v>
          </cell>
          <cell r="W31">
            <v>3.7660352172511858E-3</v>
          </cell>
          <cell r="X31">
            <v>0.11398362273995644</v>
          </cell>
          <cell r="Y31">
            <v>9.0406692439259459E-2</v>
          </cell>
          <cell r="Z31">
            <v>0.33140023719909201</v>
          </cell>
          <cell r="AA31">
            <v>0.1302914524429728</v>
          </cell>
          <cell r="AB31">
            <v>1.3405914843557029E-2</v>
          </cell>
          <cell r="AC31">
            <v>9.7406267219790447E-3</v>
          </cell>
          <cell r="AD31">
            <v>3.549111850879693E-2</v>
          </cell>
          <cell r="AE31">
            <v>2.1585123321594029E-3</v>
          </cell>
          <cell r="AF31">
            <v>6.5112752387910103E-2</v>
          </cell>
          <cell r="AG31">
            <v>7.5199859961716686E-2</v>
          </cell>
          <cell r="AH31">
            <v>0.20460832287687669</v>
          </cell>
          <cell r="AI31">
            <v>0.10698988441480481</v>
          </cell>
          <cell r="AJ31">
            <v>6.5148531284334715E-3</v>
          </cell>
          <cell r="AK31">
            <v>4.3750896476780947E-3</v>
          </cell>
          <cell r="AL31">
            <v>1.9726293762778346E-2</v>
          </cell>
          <cell r="AM31">
            <v>4.7420705376592371E-4</v>
          </cell>
          <cell r="AN31">
            <v>2.4518674008654911E-2</v>
          </cell>
          <cell r="AO31">
            <v>4.2009320860761153E-2</v>
          </cell>
          <cell r="AP31">
            <v>0.16091298641682242</v>
          </cell>
          <cell r="AQ31">
            <v>8.9794732916002887E-2</v>
          </cell>
          <cell r="AR31">
            <v>4.3257099718576261E-3</v>
          </cell>
          <cell r="AS31">
            <v>2.9004704619417787E-3</v>
          </cell>
          <cell r="AT31">
            <v>1.4639979218208482E-2</v>
          </cell>
          <cell r="AU31">
            <v>2.4691686684153851E-4</v>
          </cell>
          <cell r="AV31">
            <v>1.7762495942556859E-2</v>
          </cell>
          <cell r="AW31">
            <v>3.1242681039413252E-2</v>
          </cell>
          <cell r="AX31">
            <v>8.6105920204357936E-2</v>
          </cell>
          <cell r="AY31">
            <v>5.506968047992343E-2</v>
          </cell>
          <cell r="AZ31">
            <v>8.2783941074336415E-4</v>
          </cell>
          <cell r="BA31">
            <v>1.0396580414938387E-3</v>
          </cell>
          <cell r="BB31">
            <v>7.0454832677903732E-3</v>
          </cell>
          <cell r="BC31">
            <v>2.7856793250037948E-5</v>
          </cell>
          <cell r="BD31">
            <v>6.9347993987063849E-3</v>
          </cell>
          <cell r="BE31">
            <v>1.5160602812450493E-2</v>
          </cell>
          <cell r="BF31">
            <v>3.064475064525286E-2</v>
          </cell>
          <cell r="BG31">
            <v>2.2227663896701284E-2</v>
          </cell>
          <cell r="BH31">
            <v>-4.134996047445562E-4</v>
          </cell>
          <cell r="BI31">
            <v>1.4430903161245966E-4</v>
          </cell>
          <cell r="BJ31">
            <v>2.3847815715182241E-3</v>
          </cell>
          <cell r="BK31">
            <v>-2.5311989342126535E-5</v>
          </cell>
          <cell r="BL31">
            <v>1.1232798644672662E-3</v>
          </cell>
          <cell r="BM31">
            <v>5.2035278750403044E-3</v>
          </cell>
        </row>
        <row r="32">
          <cell r="R32">
            <v>0.38698601787133513</v>
          </cell>
          <cell r="S32">
            <v>0.13315877233255977</v>
          </cell>
          <cell r="T32">
            <v>1.2703679099622778E-2</v>
          </cell>
          <cell r="U32">
            <v>1.3599954253893008E-2</v>
          </cell>
          <cell r="V32">
            <v>4.2590659774224396E-2</v>
          </cell>
          <cell r="W32">
            <v>3.5091231317216144E-3</v>
          </cell>
          <cell r="X32">
            <v>9.1007914786543631E-2</v>
          </cell>
          <cell r="Y32">
            <v>9.0415914492769936E-2</v>
          </cell>
          <cell r="Z32">
            <v>0.30892962526039269</v>
          </cell>
          <cell r="AA32">
            <v>0.12703835200487054</v>
          </cell>
          <cell r="AB32">
            <v>1.0869555766386943E-2</v>
          </cell>
          <cell r="AC32">
            <v>8.5097051179533374E-3</v>
          </cell>
          <cell r="AD32">
            <v>3.5833561740785391E-2</v>
          </cell>
          <cell r="AE32">
            <v>1.855706081954516E-3</v>
          </cell>
          <cell r="AF32">
            <v>4.8062509262968865E-2</v>
          </cell>
          <cell r="AG32">
            <v>7.6760235285473002E-2</v>
          </cell>
          <cell r="AH32">
            <v>0.18891836583799451</v>
          </cell>
          <cell r="AI32">
            <v>0.10040178734986113</v>
          </cell>
          <cell r="AJ32">
            <v>5.6221971531741546E-3</v>
          </cell>
          <cell r="AK32">
            <v>3.5453088206882743E-3</v>
          </cell>
          <cell r="AL32">
            <v>2.0152713155292885E-2</v>
          </cell>
          <cell r="AM32">
            <v>3.1191177336584278E-4</v>
          </cell>
          <cell r="AN32">
            <v>1.5384983826125154E-2</v>
          </cell>
          <cell r="AO32">
            <v>4.3499463759487066E-2</v>
          </cell>
          <cell r="AP32">
            <v>0.14632832886358807</v>
          </cell>
          <cell r="AQ32">
            <v>8.1956183455286796E-2</v>
          </cell>
          <cell r="AR32">
            <v>3.8806406439203722E-3</v>
          </cell>
          <cell r="AS32">
            <v>2.2508493612871179E-3</v>
          </cell>
          <cell r="AT32">
            <v>1.4789146572934477E-2</v>
          </cell>
          <cell r="AU32">
            <v>1.2885144652878685E-4</v>
          </cell>
          <cell r="AV32">
            <v>1.1298711316837127E-2</v>
          </cell>
          <cell r="AW32">
            <v>3.2023946066793381E-2</v>
          </cell>
          <cell r="AX32">
            <v>7.6082957958244185E-2</v>
          </cell>
          <cell r="AY32">
            <v>4.8882289665892711E-2</v>
          </cell>
          <cell r="AZ32">
            <v>1.0815614161113454E-3</v>
          </cell>
          <cell r="BA32">
            <v>8.0704090451052949E-4</v>
          </cell>
          <cell r="BB32">
            <v>6.5531046369028253E-3</v>
          </cell>
          <cell r="BC32">
            <v>-2.4795932408846248E-5</v>
          </cell>
          <cell r="BD32">
            <v>4.4103999604881636E-3</v>
          </cell>
          <cell r="BE32">
            <v>1.4373357306747481E-2</v>
          </cell>
          <cell r="BF32">
            <v>2.4754681877152383E-2</v>
          </cell>
          <cell r="BG32">
            <v>1.8499107839975926E-2</v>
          </cell>
          <cell r="BH32">
            <v>-8.175711872738503E-5</v>
          </cell>
          <cell r="BI32">
            <v>9.7249339663728774E-5</v>
          </cell>
          <cell r="BJ32">
            <v>1.7287287832528108E-3</v>
          </cell>
          <cell r="BK32">
            <v>-3.9990462866715119E-5</v>
          </cell>
          <cell r="BL32">
            <v>6.3517233639687925E-4</v>
          </cell>
          <cell r="BM32">
            <v>3.9161711594571406E-3</v>
          </cell>
        </row>
        <row r="33">
          <cell r="R33">
            <v>0.36225553469377775</v>
          </cell>
          <cell r="S33">
            <v>0.12182279607538359</v>
          </cell>
          <cell r="T33">
            <v>1.3479917337079343E-2</v>
          </cell>
          <cell r="U33">
            <v>1.1598122590321587E-2</v>
          </cell>
          <cell r="V33">
            <v>3.2629844544365974E-2</v>
          </cell>
          <cell r="W33">
            <v>3.7778174274135084E-3</v>
          </cell>
          <cell r="X33">
            <v>0.10604185513143714</v>
          </cell>
          <cell r="Y33">
            <v>7.2905181587776521E-2</v>
          </cell>
          <cell r="Z33">
            <v>0.27697964332391517</v>
          </cell>
          <cell r="AA33">
            <v>0.11548096498133716</v>
          </cell>
          <cell r="AB33">
            <v>1.164802146834946E-2</v>
          </cell>
          <cell r="AC33">
            <v>7.6557552932506739E-3</v>
          </cell>
          <cell r="AD33">
            <v>2.7878864230063579E-2</v>
          </cell>
          <cell r="AE33">
            <v>1.9231295466685477E-3</v>
          </cell>
          <cell r="AF33">
            <v>5.0032389927068571E-2</v>
          </cell>
          <cell r="AG33">
            <v>6.2360517877177127E-2</v>
          </cell>
          <cell r="AH33">
            <v>0.15882017165910767</v>
          </cell>
          <cell r="AI33">
            <v>8.7544155503530868E-2</v>
          </cell>
          <cell r="AJ33">
            <v>6.1418016336376221E-3</v>
          </cell>
          <cell r="AK33">
            <v>3.1381821947853404E-3</v>
          </cell>
          <cell r="AL33">
            <v>1.4280184283317494E-2</v>
          </cell>
          <cell r="AM33">
            <v>2.9831175653836201E-4</v>
          </cell>
          <cell r="AN33">
            <v>1.5220700820030018E-2</v>
          </cell>
          <cell r="AO33">
            <v>3.2196835467268023E-2</v>
          </cell>
          <cell r="AP33">
            <v>0.12103951097361244</v>
          </cell>
          <cell r="AQ33">
            <v>7.0392729912328783E-2</v>
          </cell>
          <cell r="AR33">
            <v>4.3414240120071296E-3</v>
          </cell>
          <cell r="AS33">
            <v>2.020563529329185E-3</v>
          </cell>
          <cell r="AT33">
            <v>1.0179882358934366E-2</v>
          </cell>
          <cell r="AU33">
            <v>1.0993648185905541E-4</v>
          </cell>
          <cell r="AV33">
            <v>1.0946770877593276E-2</v>
          </cell>
          <cell r="AW33">
            <v>2.3048203801560654E-2</v>
          </cell>
          <cell r="AX33">
            <v>6.1998515208041949E-2</v>
          </cell>
          <cell r="AY33">
            <v>4.1469664321713784E-2</v>
          </cell>
          <cell r="AZ33">
            <v>1.4486372503714467E-3</v>
          </cell>
          <cell r="BA33">
            <v>7.1300380084491841E-4</v>
          </cell>
          <cell r="BB33">
            <v>4.2889403422760692E-3</v>
          </cell>
          <cell r="BC33">
            <v>-4.0615061447451433E-5</v>
          </cell>
          <cell r="BD33">
            <v>4.2249730491733554E-3</v>
          </cell>
          <cell r="BE33">
            <v>9.8939115051098342E-3</v>
          </cell>
          <cell r="BF33">
            <v>2.2372553408698981E-2</v>
          </cell>
          <cell r="BG33">
            <v>1.7595752036767814E-2</v>
          </cell>
          <cell r="BH33">
            <v>9.531544166400301E-5</v>
          </cell>
          <cell r="BI33">
            <v>1.1179790522995138E-4</v>
          </cell>
          <cell r="BJ33">
            <v>1.1429648394283391E-3</v>
          </cell>
          <cell r="BK33">
            <v>-4.6446834484199151E-5</v>
          </cell>
          <cell r="BL33">
            <v>7.2263757442049407E-4</v>
          </cell>
          <cell r="BM33">
            <v>2.7505324456725795E-3</v>
          </cell>
        </row>
        <row r="34">
          <cell r="R34">
            <v>0.35626640827452544</v>
          </cell>
          <cell r="S34">
            <v>0.10094168096298248</v>
          </cell>
          <cell r="T34">
            <v>1.5151547836329288E-2</v>
          </cell>
          <cell r="U34">
            <v>1.2071111931665351E-2</v>
          </cell>
          <cell r="V34">
            <v>3.715870377161358E-2</v>
          </cell>
          <cell r="W34">
            <v>3.8474764531585479E-3</v>
          </cell>
          <cell r="X34">
            <v>0.10417330506671096</v>
          </cell>
          <cell r="Y34">
            <v>8.292258225206528E-2</v>
          </cell>
          <cell r="Z34">
            <v>0.27162953860278533</v>
          </cell>
          <cell r="AA34">
            <v>9.5150009259134388E-2</v>
          </cell>
          <cell r="AB34">
            <v>1.3636099927394433E-2</v>
          </cell>
          <cell r="AC34">
            <v>8.0141641202291398E-3</v>
          </cell>
          <cell r="AD34">
            <v>3.202047859466399E-2</v>
          </cell>
          <cell r="AE34">
            <v>2.0840113313033439E-3</v>
          </cell>
          <cell r="AF34">
            <v>4.9031500457733398E-2</v>
          </cell>
          <cell r="AG34">
            <v>7.1693274912326646E-2</v>
          </cell>
          <cell r="AH34">
            <v>0.14870370629375584</v>
          </cell>
          <cell r="AI34">
            <v>6.9276151972394867E-2</v>
          </cell>
          <cell r="AJ34">
            <v>7.5944238296644009E-3</v>
          </cell>
          <cell r="AK34">
            <v>3.2290720305160436E-3</v>
          </cell>
          <cell r="AL34">
            <v>1.5964767653021333E-2</v>
          </cell>
          <cell r="AM34">
            <v>3.8971539795252413E-4</v>
          </cell>
          <cell r="AN34">
            <v>1.6043326098214353E-2</v>
          </cell>
          <cell r="AO34">
            <v>3.620624931199231E-2</v>
          </cell>
          <cell r="AP34">
            <v>0.11028812761819394</v>
          </cell>
          <cell r="AQ34">
            <v>5.4764741139975252E-2</v>
          </cell>
          <cell r="AR34">
            <v>5.5379878499908185E-3</v>
          </cell>
          <cell r="AS34">
            <v>2.0884537472295557E-3</v>
          </cell>
          <cell r="AT34">
            <v>1.1068017379525006E-2</v>
          </cell>
          <cell r="AU34">
            <v>1.7539335646148653E-4</v>
          </cell>
          <cell r="AV34">
            <v>1.1399359548869996E-2</v>
          </cell>
          <cell r="AW34">
            <v>2.5254174596141828E-2</v>
          </cell>
          <cell r="AX34">
            <v>5.3528430803207627E-2</v>
          </cell>
          <cell r="AY34">
            <v>3.1899106956319395E-2</v>
          </cell>
          <cell r="AZ34">
            <v>2.1930854013009638E-3</v>
          </cell>
          <cell r="BA34">
            <v>7.3701750599147731E-4</v>
          </cell>
          <cell r="BB34">
            <v>4.3357611956007774E-3</v>
          </cell>
          <cell r="BC34">
            <v>-1.060357414121468E-5</v>
          </cell>
          <cell r="BD34">
            <v>4.242021495001233E-3</v>
          </cell>
          <cell r="BE34">
            <v>1.013204182313499E-2</v>
          </cell>
          <cell r="BF34">
            <v>1.7545426538139276E-2</v>
          </cell>
          <cell r="BG34">
            <v>1.3039447350535489E-2</v>
          </cell>
          <cell r="BH34">
            <v>3.814885662984589E-4</v>
          </cell>
          <cell r="BI34">
            <v>1.1603734549230832E-4</v>
          </cell>
          <cell r="BJ34">
            <v>9.4954945697549927E-4</v>
          </cell>
          <cell r="BK34">
            <v>-3.6022011159775044E-5</v>
          </cell>
          <cell r="BL34">
            <v>7.1983459657419101E-4</v>
          </cell>
          <cell r="BM34">
            <v>2.3750912334231039E-3</v>
          </cell>
        </row>
        <row r="35">
          <cell r="R35">
            <v>0.37125986181311937</v>
          </cell>
          <cell r="S35">
            <v>9.1599758283893523E-2</v>
          </cell>
          <cell r="T35">
            <v>1.3664683438176162E-2</v>
          </cell>
          <cell r="U35">
            <v>1.2580962602148011E-2</v>
          </cell>
          <cell r="V35">
            <v>4.4937651094741064E-2</v>
          </cell>
          <cell r="W35">
            <v>3.8294310570417675E-3</v>
          </cell>
          <cell r="X35">
            <v>0.10464053030891377</v>
          </cell>
          <cell r="Y35">
            <v>0.10000684502820506</v>
          </cell>
          <cell r="Z35">
            <v>0.28445192944475706</v>
          </cell>
          <cell r="AA35">
            <v>8.5520913448282179E-2</v>
          </cell>
          <cell r="AB35">
            <v>1.2123812245796404E-2</v>
          </cell>
          <cell r="AC35">
            <v>8.4732967583463856E-3</v>
          </cell>
          <cell r="AD35">
            <v>3.7950236973776148E-2</v>
          </cell>
          <cell r="AE35">
            <v>2.5330493834264185E-3</v>
          </cell>
          <cell r="AF35">
            <v>5.2786335665547211E-2</v>
          </cell>
          <cell r="AG35">
            <v>8.5064284969582307E-2</v>
          </cell>
          <cell r="AH35">
            <v>0.14723075280834466</v>
          </cell>
          <cell r="AI35">
            <v>6.0770943993990155E-2</v>
          </cell>
          <cell r="AJ35">
            <v>6.1740104082991763E-3</v>
          </cell>
          <cell r="AK35">
            <v>3.4662544250192925E-3</v>
          </cell>
          <cell r="AL35">
            <v>1.7094549265879833E-2</v>
          </cell>
          <cell r="AM35">
            <v>6.9957513898269322E-4</v>
          </cell>
          <cell r="AN35">
            <v>1.9922907016401255E-2</v>
          </cell>
          <cell r="AO35">
            <v>3.9102512559772283E-2</v>
          </cell>
          <cell r="AP35">
            <v>0.10677389982138573</v>
          </cell>
          <cell r="AQ35">
            <v>4.7629093656174119E-2</v>
          </cell>
          <cell r="AR35">
            <v>4.5136619177119997E-3</v>
          </cell>
          <cell r="AS35">
            <v>2.260781397582492E-3</v>
          </cell>
          <cell r="AT35">
            <v>1.1531248845606894E-2</v>
          </cell>
          <cell r="AU35">
            <v>4.0695960254420261E-4</v>
          </cell>
          <cell r="AV35">
            <v>1.3848523216015391E-2</v>
          </cell>
          <cell r="AW35">
            <v>2.658363118575063E-2</v>
          </cell>
          <cell r="AX35">
            <v>5.0213377943441571E-2</v>
          </cell>
          <cell r="AY35">
            <v>2.8488416778780466E-2</v>
          </cell>
          <cell r="AZ35">
            <v>1.8528612021471687E-3</v>
          </cell>
          <cell r="BA35">
            <v>8.4556583469675307E-4</v>
          </cell>
          <cell r="BB35">
            <v>4.0792484016792096E-3</v>
          </cell>
          <cell r="BC35">
            <v>1.0493395186269829E-4</v>
          </cell>
          <cell r="BD35">
            <v>5.1071397884937947E-3</v>
          </cell>
          <cell r="BE35">
            <v>9.7352119857814778E-3</v>
          </cell>
          <cell r="BF35">
            <v>1.735787847139918E-2</v>
          </cell>
          <cell r="BG35">
            <v>1.3018662589024907E-2</v>
          </cell>
          <cell r="BH35">
            <v>3.4752817131866124E-4</v>
          </cell>
          <cell r="BI35">
            <v>1.6034263897483247E-4</v>
          </cell>
          <cell r="BJ35">
            <v>7.9240882138885773E-4</v>
          </cell>
          <cell r="BK35">
            <v>6.5612428039631344E-6</v>
          </cell>
          <cell r="BL35">
            <v>9.4116985433086121E-4</v>
          </cell>
          <cell r="BM35">
            <v>2.0912051535570972E-3</v>
          </cell>
        </row>
        <row r="36">
          <cell r="R36">
            <v>0.37151100364247414</v>
          </cell>
          <cell r="S36">
            <v>0.11306234071822373</v>
          </cell>
          <cell r="T36">
            <v>1.3790416151131047E-2</v>
          </cell>
          <cell r="U36">
            <v>1.1651567082329726E-2</v>
          </cell>
          <cell r="V36">
            <v>4.2347069342455822E-2</v>
          </cell>
          <cell r="W36">
            <v>4.3947121562511234E-3</v>
          </cell>
          <cell r="X36">
            <v>9.79661363890484E-2</v>
          </cell>
          <cell r="Y36">
            <v>8.8298761803034281E-2</v>
          </cell>
          <cell r="Z36">
            <v>0.28881607154841354</v>
          </cell>
          <cell r="AA36">
            <v>0.1067793223411977</v>
          </cell>
          <cell r="AB36">
            <v>1.20025262851157E-2</v>
          </cell>
          <cell r="AC36">
            <v>7.9505828279857471E-3</v>
          </cell>
          <cell r="AD36">
            <v>3.542865769630487E-2</v>
          </cell>
          <cell r="AE36">
            <v>2.5770881193697176E-3</v>
          </cell>
          <cell r="AF36">
            <v>4.9543644474503122E-2</v>
          </cell>
          <cell r="AG36">
            <v>7.4534249803936761E-2</v>
          </cell>
          <cell r="AH36">
            <v>0.15536960995145038</v>
          </cell>
          <cell r="AI36">
            <v>7.8989656050200904E-2</v>
          </cell>
          <cell r="AJ36">
            <v>5.7701475949208606E-3</v>
          </cell>
          <cell r="AK36">
            <v>3.3305353879233032E-3</v>
          </cell>
          <cell r="AL36">
            <v>1.4985169228819354E-2</v>
          </cell>
          <cell r="AM36">
            <v>5.852505830257099E-4</v>
          </cell>
          <cell r="AN36">
            <v>1.9352042188331441E-2</v>
          </cell>
          <cell r="AO36">
            <v>3.2356808918228827E-2</v>
          </cell>
          <cell r="AP36">
            <v>0.11510501439003773</v>
          </cell>
          <cell r="AQ36">
            <v>6.3652618658788893E-2</v>
          </cell>
          <cell r="AR36">
            <v>4.0618379009617952E-3</v>
          </cell>
          <cell r="AS36">
            <v>2.2230485859551703E-3</v>
          </cell>
          <cell r="AT36">
            <v>9.8772566047482854E-3</v>
          </cell>
          <cell r="AU36">
            <v>3.0275323979830145E-4</v>
          </cell>
          <cell r="AV36">
            <v>1.3447275917199535E-2</v>
          </cell>
          <cell r="AW36">
            <v>2.1540223482585771E-2</v>
          </cell>
          <cell r="AX36">
            <v>5.7895193798968618E-2</v>
          </cell>
          <cell r="AY36">
            <v>3.9795543129225369E-2</v>
          </cell>
          <cell r="AZ36">
            <v>1.458517484830986E-3</v>
          </cell>
          <cell r="BA36">
            <v>8.8116538932748491E-4</v>
          </cell>
          <cell r="BB36">
            <v>3.278560368290594E-3</v>
          </cell>
          <cell r="BC36">
            <v>3.7101182421827463E-5</v>
          </cell>
          <cell r="BD36">
            <v>4.9680101152288969E-3</v>
          </cell>
          <cell r="BE36">
            <v>7.4762961296434552E-3</v>
          </cell>
          <cell r="BF36">
            <v>2.1784537566926783E-2</v>
          </cell>
          <cell r="BG36">
            <v>1.8488754647293781E-2</v>
          </cell>
          <cell r="BH36">
            <v>9.2491352339854225E-5</v>
          </cell>
          <cell r="BI36">
            <v>1.8553878840412409E-4</v>
          </cell>
          <cell r="BJ36">
            <v>6.0250849626330744E-4</v>
          </cell>
          <cell r="BK36">
            <v>-2.3551069966989629E-5</v>
          </cell>
          <cell r="BL36">
            <v>8.7765357698613264E-4</v>
          </cell>
          <cell r="BM36">
            <v>1.561141775606574E-3</v>
          </cell>
        </row>
        <row r="37">
          <cell r="R37">
            <v>0.39045004599235256</v>
          </cell>
          <cell r="S37">
            <v>0.12774344267396262</v>
          </cell>
          <cell r="T37">
            <v>1.2054849674879997E-2</v>
          </cell>
          <cell r="U37">
            <v>1.1227670978765106E-2</v>
          </cell>
          <cell r="V37">
            <v>4.0219105089332588E-2</v>
          </cell>
          <cell r="W37">
            <v>4.5364712870257229E-3</v>
          </cell>
          <cell r="X37">
            <v>0.10984985740853385</v>
          </cell>
          <cell r="Y37">
            <v>8.4818648879852646E-2</v>
          </cell>
          <cell r="Z37">
            <v>0.30390016786813157</v>
          </cell>
          <cell r="AA37">
            <v>0.12127671244955196</v>
          </cell>
          <cell r="AB37">
            <v>1.0292648597960285E-2</v>
          </cell>
          <cell r="AC37">
            <v>7.6374860043146673E-3</v>
          </cell>
          <cell r="AD37">
            <v>3.3706522159104788E-2</v>
          </cell>
          <cell r="AE37">
            <v>2.5857317460769788E-3</v>
          </cell>
          <cell r="AF37">
            <v>5.6874533111158976E-2</v>
          </cell>
          <cell r="AG37">
            <v>7.1526533799963918E-2</v>
          </cell>
          <cell r="AH37">
            <v>0.16815388624900554</v>
          </cell>
          <cell r="AI37">
            <v>9.1920161583517887E-2</v>
          </cell>
          <cell r="AJ37">
            <v>4.9186310519823643E-3</v>
          </cell>
          <cell r="AK37">
            <v>3.3411028571901256E-3</v>
          </cell>
          <cell r="AL37">
            <v>1.4769152652469518E-2</v>
          </cell>
          <cell r="AM37">
            <v>5.561475786641434E-4</v>
          </cell>
          <cell r="AN37">
            <v>2.0632512978905539E-2</v>
          </cell>
          <cell r="AO37">
            <v>3.2016177546275969E-2</v>
          </cell>
          <cell r="AP37">
            <v>0.12705278363819589</v>
          </cell>
          <cell r="AQ37">
            <v>7.5591787963685944E-2</v>
          </cell>
          <cell r="AR37">
            <v>3.395365241350189E-3</v>
          </cell>
          <cell r="AS37">
            <v>2.27441609275974E-3</v>
          </cell>
          <cell r="AT37">
            <v>9.7656383485797346E-3</v>
          </cell>
          <cell r="AU37">
            <v>2.7844863201588596E-4</v>
          </cell>
          <cell r="AV37">
            <v>1.4370801420315408E-2</v>
          </cell>
          <cell r="AW37">
            <v>2.1376325939488988E-2</v>
          </cell>
          <cell r="AX37">
            <v>6.5190491310281137E-2</v>
          </cell>
          <cell r="AY37">
            <v>4.7133184671272872E-2</v>
          </cell>
          <cell r="AZ37">
            <v>8.897173255260466E-4</v>
          </cell>
          <cell r="BA37">
            <v>9.0449407276045688E-4</v>
          </cell>
          <cell r="BB37">
            <v>3.2949680387490193E-3</v>
          </cell>
          <cell r="BC37">
            <v>2.2643011957492098E-5</v>
          </cell>
          <cell r="BD37">
            <v>5.4103520208418892E-3</v>
          </cell>
          <cell r="BE37">
            <v>7.5351321691733662E-3</v>
          </cell>
          <cell r="BF37">
            <v>2.4085664342355588E-2</v>
          </cell>
          <cell r="BG37">
            <v>2.0829049698970717E-2</v>
          </cell>
          <cell r="BH37">
            <v>-1.5088309063958773E-4</v>
          </cell>
          <cell r="BI37">
            <v>1.8232420262312291E-4</v>
          </cell>
          <cell r="BJ37">
            <v>6.3949183015329773E-4</v>
          </cell>
          <cell r="BK37">
            <v>-3.020247359509223E-5</v>
          </cell>
          <cell r="BL37">
            <v>9.7093812766773627E-4</v>
          </cell>
          <cell r="BM37">
            <v>1.6449460471753947E-3</v>
          </cell>
        </row>
        <row r="38">
          <cell r="R38">
            <v>0.38466821936758977</v>
          </cell>
          <cell r="S38">
            <v>0.12345866725890194</v>
          </cell>
          <cell r="T38">
            <v>1.3093513718495767E-2</v>
          </cell>
          <cell r="U38">
            <v>1.2626656420794169E-2</v>
          </cell>
          <cell r="V38">
            <v>3.5642723938634012E-2</v>
          </cell>
          <cell r="W38">
            <v>4.9652339308816221E-3</v>
          </cell>
          <cell r="X38">
            <v>0.12160228218622542</v>
          </cell>
          <cell r="Y38">
            <v>7.3279141913656823E-2</v>
          </cell>
          <cell r="Z38">
            <v>0.29445190363986035</v>
          </cell>
          <cell r="AA38">
            <v>0.11726625785080481</v>
          </cell>
          <cell r="AB38">
            <v>1.0630329817653906E-2</v>
          </cell>
          <cell r="AC38">
            <v>8.4804455593317576E-3</v>
          </cell>
          <cell r="AD38">
            <v>2.9399181787335887E-2</v>
          </cell>
          <cell r="AE38">
            <v>3.053767253433955E-3</v>
          </cell>
          <cell r="AF38">
            <v>6.4795387855214034E-2</v>
          </cell>
          <cell r="AG38">
            <v>6.0826533516086141E-2</v>
          </cell>
          <cell r="AH38">
            <v>0.16185604925099062</v>
          </cell>
          <cell r="AI38">
            <v>9.0586140552651087E-2</v>
          </cell>
          <cell r="AJ38">
            <v>5.1364993767241329E-3</v>
          </cell>
          <cell r="AK38">
            <v>3.6595591578508584E-3</v>
          </cell>
          <cell r="AL38">
            <v>1.2681459557686835E-2</v>
          </cell>
          <cell r="AM38">
            <v>7.5284333590923489E-4</v>
          </cell>
          <cell r="AN38">
            <v>2.2236276427664025E-2</v>
          </cell>
          <cell r="AO38">
            <v>2.6803270842504424E-2</v>
          </cell>
          <cell r="AP38">
            <v>0.12259511489808837</v>
          </cell>
          <cell r="AQ38">
            <v>7.4784707114598781E-2</v>
          </cell>
          <cell r="AR38">
            <v>3.5294478613043748E-3</v>
          </cell>
          <cell r="AS38">
            <v>2.4679805269532938E-3</v>
          </cell>
          <cell r="AT38">
            <v>8.3448179363804307E-3</v>
          </cell>
          <cell r="AU38">
            <v>4.1330682129800682E-4</v>
          </cell>
          <cell r="AV38">
            <v>1.5231861039075603E-2</v>
          </cell>
          <cell r="AW38">
            <v>1.7822993598477846E-2</v>
          </cell>
          <cell r="AX38">
            <v>6.337982299000483E-2</v>
          </cell>
          <cell r="AY38">
            <v>4.6864165062595921E-2</v>
          </cell>
          <cell r="AZ38">
            <v>9.480997263499615E-4</v>
          </cell>
          <cell r="BA38">
            <v>9.607136988416449E-4</v>
          </cell>
          <cell r="BB38">
            <v>2.682756295444135E-3</v>
          </cell>
          <cell r="BC38">
            <v>8.1397294026165333E-5</v>
          </cell>
          <cell r="BD38">
            <v>5.7999252024646519E-3</v>
          </cell>
          <cell r="BE38">
            <v>6.0427657102823428E-3</v>
          </cell>
          <cell r="BF38">
            <v>2.380589761906475E-2</v>
          </cell>
          <cell r="BG38">
            <v>2.092435047133406E-2</v>
          </cell>
          <cell r="BH38">
            <v>-2.2607262471343193E-4</v>
          </cell>
          <cell r="BI38">
            <v>1.8478882867794033E-4</v>
          </cell>
          <cell r="BJ38">
            <v>5.1415495073091214E-4</v>
          </cell>
          <cell r="BK38">
            <v>-1.1976066431018891E-5</v>
          </cell>
          <cell r="BL38">
            <v>1.0955444503917219E-3</v>
          </cell>
          <cell r="BM38">
            <v>1.3251076090745673E-3</v>
          </cell>
        </row>
        <row r="39">
          <cell r="R39">
            <v>0.39272962567418079</v>
          </cell>
          <cell r="S39">
            <v>0.13397997923485652</v>
          </cell>
          <cell r="T39">
            <v>1.323752109640813E-2</v>
          </cell>
          <cell r="U39">
            <v>1.2730339073442433E-2</v>
          </cell>
          <cell r="V39">
            <v>3.5114494453967249E-2</v>
          </cell>
          <cell r="W39">
            <v>5.6370023444182304E-3</v>
          </cell>
          <cell r="X39">
            <v>0.11973732023764372</v>
          </cell>
          <cell r="Y39">
            <v>7.2292969233444471E-2</v>
          </cell>
          <cell r="Z39">
            <v>0.30481075185023415</v>
          </cell>
          <cell r="AA39">
            <v>0.12612978745162809</v>
          </cell>
          <cell r="AB39">
            <v>1.1262718004840593E-2</v>
          </cell>
          <cell r="AC39">
            <v>8.6480863871759156E-3</v>
          </cell>
          <cell r="AD39">
            <v>2.9653570508180231E-2</v>
          </cell>
          <cell r="AE39">
            <v>3.2546674692923655E-3</v>
          </cell>
          <cell r="AF39">
            <v>6.4467252317181672E-2</v>
          </cell>
          <cell r="AG39">
            <v>6.1394669711935086E-2</v>
          </cell>
          <cell r="AH39">
            <v>0.17287068874579342</v>
          </cell>
          <cell r="AI39">
            <v>9.866378453476693E-2</v>
          </cell>
          <cell r="AJ39">
            <v>5.4456226098265068E-3</v>
          </cell>
          <cell r="AK39">
            <v>3.8716331052865284E-3</v>
          </cell>
          <cell r="AL39">
            <v>1.3728642773024482E-2</v>
          </cell>
          <cell r="AM39">
            <v>7.0982397241590783E-4</v>
          </cell>
          <cell r="AN39">
            <v>2.151777225081454E-2</v>
          </cell>
          <cell r="AO39">
            <v>2.8933409499658513E-2</v>
          </cell>
          <cell r="AP39">
            <v>0.13074905643688739</v>
          </cell>
          <cell r="AQ39">
            <v>8.0311630353136737E-2</v>
          </cell>
          <cell r="AR39">
            <v>3.7899691135286967E-3</v>
          </cell>
          <cell r="AS39">
            <v>2.6420280712502993E-3</v>
          </cell>
          <cell r="AT39">
            <v>9.2411131256470158E-3</v>
          </cell>
          <cell r="AU39">
            <v>3.6046525401551221E-4</v>
          </cell>
          <cell r="AV39">
            <v>1.4760183338047305E-2</v>
          </cell>
          <cell r="AW39">
            <v>1.9643667181261839E-2</v>
          </cell>
          <cell r="AX39">
            <v>6.8391267319077576E-2</v>
          </cell>
          <cell r="AY39">
            <v>5.1022410362341682E-2</v>
          </cell>
          <cell r="AZ39">
            <v>9.264844374195641E-4</v>
          </cell>
          <cell r="BA39">
            <v>1.0679882972082679E-3</v>
          </cell>
          <cell r="BB39">
            <v>3.1157278326530338E-3</v>
          </cell>
          <cell r="BC39">
            <v>3.5312876567706905E-5</v>
          </cell>
          <cell r="BD39">
            <v>5.3107945046665063E-3</v>
          </cell>
          <cell r="BE39">
            <v>6.9125490082208481E-3</v>
          </cell>
          <cell r="BF39">
            <v>2.1648765263802477E-2</v>
          </cell>
          <cell r="BG39">
            <v>1.9544681629243284E-2</v>
          </cell>
          <cell r="BH39">
            <v>-3.4740141133150966E-4</v>
          </cell>
          <cell r="BI39">
            <v>1.6806682612979475E-4</v>
          </cell>
          <cell r="BJ39">
            <v>4.9162909370427887E-4</v>
          </cell>
          <cell r="BK39">
            <v>-3.7417234412886648E-5</v>
          </cell>
          <cell r="BL39">
            <v>5.5110053227146324E-4</v>
          </cell>
          <cell r="BM39">
            <v>1.2781058281980534E-3</v>
          </cell>
        </row>
        <row r="40">
          <cell r="R40">
            <v>0.38155736897091591</v>
          </cell>
          <cell r="S40">
            <v>0.13136570141329643</v>
          </cell>
          <cell r="T40">
            <v>1.2349229319678842E-2</v>
          </cell>
          <cell r="U40">
            <v>1.220809548234854E-2</v>
          </cell>
          <cell r="V40">
            <v>3.4598454051076338E-2</v>
          </cell>
          <cell r="W40">
            <v>5.9612390761070583E-3</v>
          </cell>
          <cell r="X40">
            <v>0.11303681149152857</v>
          </cell>
          <cell r="Y40">
            <v>7.2037838136880222E-2</v>
          </cell>
          <cell r="Z40">
            <v>0.29541523636722417</v>
          </cell>
          <cell r="AA40">
            <v>0.12478490392374932</v>
          </cell>
          <cell r="AB40">
            <v>1.0476277278967083E-2</v>
          </cell>
          <cell r="AC40">
            <v>8.1897969056226594E-3</v>
          </cell>
          <cell r="AD40">
            <v>2.9153459563817222E-2</v>
          </cell>
          <cell r="AE40">
            <v>3.3613674209924593E-3</v>
          </cell>
          <cell r="AF40">
            <v>5.8321082483089363E-2</v>
          </cell>
          <cell r="AG40">
            <v>6.1128348790986033E-2</v>
          </cell>
          <cell r="AH40">
            <v>0.16596793964449996</v>
          </cell>
          <cell r="AI40">
            <v>9.5993820563320287E-2</v>
          </cell>
          <cell r="AJ40">
            <v>4.6279466608299237E-3</v>
          </cell>
          <cell r="AK40">
            <v>3.535213095628697E-3</v>
          </cell>
          <cell r="AL40">
            <v>1.328859311826136E-2</v>
          </cell>
          <cell r="AM40">
            <v>6.9539921507387448E-4</v>
          </cell>
          <cell r="AN40">
            <v>1.9383771868596078E-2</v>
          </cell>
          <cell r="AO40">
            <v>2.8443195122789793E-2</v>
          </cell>
          <cell r="AP40">
            <v>0.12483013440057135</v>
          </cell>
          <cell r="AQ40">
            <v>7.7837080541717035E-2</v>
          </cell>
          <cell r="AR40">
            <v>3.1033124685366439E-3</v>
          </cell>
          <cell r="AS40">
            <v>2.3615400262656972E-3</v>
          </cell>
          <cell r="AT40">
            <v>8.8777905430601368E-3</v>
          </cell>
          <cell r="AU40">
            <v>3.3763715073732031E-4</v>
          </cell>
          <cell r="AV40">
            <v>1.3132041848840519E-2</v>
          </cell>
          <cell r="AW40">
            <v>1.918073182141402E-2</v>
          </cell>
          <cell r="AX40">
            <v>6.3910510473286233E-2</v>
          </cell>
          <cell r="AY40">
            <v>4.8018245178000636E-2</v>
          </cell>
          <cell r="AZ40">
            <v>6.1305782848945041E-4</v>
          </cell>
          <cell r="BA40">
            <v>9.0664563182618553E-4</v>
          </cell>
          <cell r="BB40">
            <v>2.8961637946357628E-3</v>
          </cell>
          <cell r="BC40">
            <v>1.7096154032704228E-5</v>
          </cell>
          <cell r="BD40">
            <v>4.9007818253649213E-3</v>
          </cell>
          <cell r="BE40">
            <v>6.5585200609365778E-3</v>
          </cell>
          <cell r="BF40">
            <v>2.4039667561151026E-2</v>
          </cell>
          <cell r="BG40">
            <v>2.1509564401763683E-2</v>
          </cell>
          <cell r="BH40">
            <v>-3.5144784231741163E-4</v>
          </cell>
          <cell r="BI40">
            <v>1.8232764164428396E-4</v>
          </cell>
          <cell r="BJ40">
            <v>5.3775937166747497E-4</v>
          </cell>
          <cell r="BK40">
            <v>-4.4018296111395682E-5</v>
          </cell>
          <cell r="BL40">
            <v>8.2266327029129353E-4</v>
          </cell>
          <cell r="BM40">
            <v>1.3828190142130966E-3</v>
          </cell>
        </row>
        <row r="41">
          <cell r="R41">
            <v>0.36875478335780171</v>
          </cell>
          <cell r="S41">
            <v>0.12026042333666188</v>
          </cell>
          <cell r="T41">
            <v>1.2932019908537883E-2</v>
          </cell>
          <cell r="U41">
            <v>1.2900826330804241E-2</v>
          </cell>
          <cell r="V41">
            <v>3.3998527676001929E-2</v>
          </cell>
          <cell r="W41">
            <v>6.2702776147765997E-3</v>
          </cell>
          <cell r="X41">
            <v>0.11264357876714255</v>
          </cell>
          <cell r="Y41">
            <v>6.9749129723876716E-2</v>
          </cell>
          <cell r="Z41">
            <v>0.28208593687947059</v>
          </cell>
          <cell r="AA41">
            <v>0.11358932026353993</v>
          </cell>
          <cell r="AB41">
            <v>1.1124287187055E-2</v>
          </cell>
          <cell r="AC41">
            <v>8.5027817654919676E-3</v>
          </cell>
          <cell r="AD41">
            <v>2.832256725808667E-2</v>
          </cell>
          <cell r="AE41">
            <v>3.627763495116793E-3</v>
          </cell>
          <cell r="AF41">
            <v>5.83065731769934E-2</v>
          </cell>
          <cell r="AG41">
            <v>5.8612643733186885E-2</v>
          </cell>
          <cell r="AH41">
            <v>0.15544230471236103</v>
          </cell>
          <cell r="AI41">
            <v>8.7860134173382232E-2</v>
          </cell>
          <cell r="AJ41">
            <v>5.3668759168207271E-3</v>
          </cell>
          <cell r="AK41">
            <v>3.6919703507914156E-3</v>
          </cell>
          <cell r="AL41">
            <v>1.2977071379263697E-2</v>
          </cell>
          <cell r="AM41">
            <v>7.7097529098879764E-4</v>
          </cell>
          <cell r="AN41">
            <v>1.7370218393680234E-2</v>
          </cell>
          <cell r="AO41">
            <v>2.740505920743393E-2</v>
          </cell>
          <cell r="AP41">
            <v>0.11657023702696286</v>
          </cell>
          <cell r="AQ41">
            <v>7.1840718668990888E-2</v>
          </cell>
          <cell r="AR41">
            <v>3.5895132581634471E-3</v>
          </cell>
          <cell r="AS41">
            <v>2.4381733481201374E-3</v>
          </cell>
          <cell r="AT41">
            <v>8.4246915750813174E-3</v>
          </cell>
          <cell r="AU41">
            <v>3.8712119873907428E-4</v>
          </cell>
          <cell r="AV41">
            <v>1.1888391152391931E-2</v>
          </cell>
          <cell r="AW41">
            <v>1.8001627825476076E-2</v>
          </cell>
          <cell r="AX41">
            <v>5.9576926213441815E-2</v>
          </cell>
          <cell r="AY41">
            <v>4.5419516793138409E-2</v>
          </cell>
          <cell r="AZ41">
            <v>1.0097319616358684E-3</v>
          </cell>
          <cell r="BA41">
            <v>9.4632234008063638E-4</v>
          </cell>
          <cell r="BB41">
            <v>2.4161974567967607E-3</v>
          </cell>
          <cell r="BC41">
            <v>3.4571471058014215E-5</v>
          </cell>
          <cell r="BD41">
            <v>4.2481542142846929E-3</v>
          </cell>
          <cell r="BE41">
            <v>5.5024319764474363E-3</v>
          </cell>
          <cell r="BF41">
            <v>2.2036026176826137E-2</v>
          </cell>
          <cell r="BG41">
            <v>1.9876294861090538E-2</v>
          </cell>
          <cell r="BH41">
            <v>-1.4153807278772352E-4</v>
          </cell>
          <cell r="BI41">
            <v>1.8630091061214906E-4</v>
          </cell>
          <cell r="BJ41">
            <v>3.8196906030111275E-4</v>
          </cell>
          <cell r="BK41">
            <v>-3.9286891946935313E-5</v>
          </cell>
          <cell r="BL41">
            <v>7.2561171469018326E-4</v>
          </cell>
          <cell r="BM41">
            <v>1.0466745948668106E-3</v>
          </cell>
        </row>
        <row r="42">
          <cell r="R42">
            <v>0.35927097186730056</v>
          </cell>
          <cell r="S42">
            <v>0.11665968485398151</v>
          </cell>
          <cell r="T42">
            <v>1.3434397036811742E-2</v>
          </cell>
          <cell r="U42">
            <v>1.368938123553726E-2</v>
          </cell>
          <cell r="V42">
            <v>3.1315512587254436E-2</v>
          </cell>
          <cell r="W42">
            <v>6.6408142198825723E-3</v>
          </cell>
          <cell r="X42">
            <v>0.11469648008594002</v>
          </cell>
          <cell r="Y42">
            <v>6.2834701847892901E-2</v>
          </cell>
          <cell r="Z42">
            <v>0.27127625972865793</v>
          </cell>
          <cell r="AA42">
            <v>0.11028772896449734</v>
          </cell>
          <cell r="AB42">
            <v>1.1228286399153267E-2</v>
          </cell>
          <cell r="AC42">
            <v>8.9817789526088192E-3</v>
          </cell>
          <cell r="AD42">
            <v>2.6032411766960386E-2</v>
          </cell>
          <cell r="AE42">
            <v>3.962167450518906E-3</v>
          </cell>
          <cell r="AF42">
            <v>5.8135487567839546E-2</v>
          </cell>
          <cell r="AG42">
            <v>5.2648398627079658E-2</v>
          </cell>
          <cell r="AH42">
            <v>0.14689772989512812</v>
          </cell>
          <cell r="AI42">
            <v>8.4475125359299783E-2</v>
          </cell>
          <cell r="AJ42">
            <v>5.3112103333999251E-3</v>
          </cell>
          <cell r="AK42">
            <v>3.7086531262209388E-3</v>
          </cell>
          <cell r="AL42">
            <v>1.1502225454637255E-2</v>
          </cell>
          <cell r="AM42">
            <v>8.9315240122225716E-4</v>
          </cell>
          <cell r="AN42">
            <v>1.7208369251220896E-2</v>
          </cell>
          <cell r="AO42">
            <v>2.3798993969127106E-2</v>
          </cell>
          <cell r="AP42">
            <v>0.11006465293654114</v>
          </cell>
          <cell r="AQ42">
            <v>6.9128671581117379E-2</v>
          </cell>
          <cell r="AR42">
            <v>3.6592270296146893E-3</v>
          </cell>
          <cell r="AS42">
            <v>2.4393811759438615E-3</v>
          </cell>
          <cell r="AT42">
            <v>7.3225915919674575E-3</v>
          </cell>
          <cell r="AU42">
            <v>4.6806957892576068E-4</v>
          </cell>
          <cell r="AV42">
            <v>1.1685210767577097E-2</v>
          </cell>
          <cell r="AW42">
            <v>1.5361501211394868E-2</v>
          </cell>
          <cell r="AX42">
            <v>5.6074627093961979E-2</v>
          </cell>
          <cell r="AY42">
            <v>4.2948373699458996E-2</v>
          </cell>
          <cell r="AZ42">
            <v>9.9921957140300475E-4</v>
          </cell>
          <cell r="BA42">
            <v>9.2518753362593365E-4</v>
          </cell>
          <cell r="BB42">
            <v>2.1682888124485962E-3</v>
          </cell>
          <cell r="BC42">
            <v>6.7172193428143511E-5</v>
          </cell>
          <cell r="BD42">
            <v>4.1175181347739504E-3</v>
          </cell>
          <cell r="BE42">
            <v>4.8488671488233579E-3</v>
          </cell>
          <cell r="BF42">
            <v>2.1329544577570352E-2</v>
          </cell>
          <cell r="BG42">
            <v>1.9358676484512154E-2</v>
          </cell>
          <cell r="BH42">
            <v>-1.3447512677554699E-4</v>
          </cell>
          <cell r="BI42">
            <v>1.9129929716010539E-4</v>
          </cell>
          <cell r="BJ42">
            <v>3.4222700460487314E-4</v>
          </cell>
          <cell r="BK42">
            <v>-3.0514711842316987E-5</v>
          </cell>
          <cell r="BL42">
            <v>6.737153118716835E-4</v>
          </cell>
          <cell r="BM42">
            <v>9.2861631803939544E-4</v>
          </cell>
        </row>
        <row r="43">
          <cell r="R43">
            <v>0.36257186453707396</v>
          </cell>
          <cell r="S43">
            <v>0.1139441106499304</v>
          </cell>
          <cell r="T43">
            <v>1.2900346930461342E-2</v>
          </cell>
          <cell r="U43">
            <v>1.7266849496409852E-2</v>
          </cell>
          <cell r="V43">
            <v>3.1816785127643701E-2</v>
          </cell>
          <cell r="W43">
            <v>7.4225173004135361E-3</v>
          </cell>
          <cell r="X43">
            <v>0.11576098316052287</v>
          </cell>
          <cell r="Y43">
            <v>6.34602718716923E-2</v>
          </cell>
          <cell r="Z43">
            <v>0.27250500437677572</v>
          </cell>
          <cell r="AA43">
            <v>0.10814695504334523</v>
          </cell>
          <cell r="AB43">
            <v>9.916397921333758E-3</v>
          </cell>
          <cell r="AC43">
            <v>1.1397308355539535E-2</v>
          </cell>
          <cell r="AD43">
            <v>2.5495216909708879E-2</v>
          </cell>
          <cell r="AE43">
            <v>4.6570536704901551E-3</v>
          </cell>
          <cell r="AF43">
            <v>6.1365278914975778E-2</v>
          </cell>
          <cell r="AG43">
            <v>5.1526793561382407E-2</v>
          </cell>
          <cell r="AH43">
            <v>0.14641546731391647</v>
          </cell>
          <cell r="AI43">
            <v>8.1552142043491649E-2</v>
          </cell>
          <cell r="AJ43">
            <v>5.9865976466431173E-3</v>
          </cell>
          <cell r="AK43">
            <v>4.8027799692216084E-3</v>
          </cell>
          <cell r="AL43">
            <v>1.1578558640652534E-2</v>
          </cell>
          <cell r="AM43">
            <v>1.1319922906390491E-3</v>
          </cell>
          <cell r="AN43">
            <v>1.7475977591196418E-2</v>
          </cell>
          <cell r="AO43">
            <v>2.3887419132072114E-2</v>
          </cell>
          <cell r="AP43">
            <v>0.10858100060352334</v>
          </cell>
          <cell r="AQ43">
            <v>6.6027690653544469E-2</v>
          </cell>
          <cell r="AR43">
            <v>4.1983254006245788E-3</v>
          </cell>
          <cell r="AS43">
            <v>3.2192371017474714E-3</v>
          </cell>
          <cell r="AT43">
            <v>7.3606482437787195E-3</v>
          </cell>
          <cell r="AU43">
            <v>6.2318286862612059E-4</v>
          </cell>
          <cell r="AV43">
            <v>1.1751542182658741E-2</v>
          </cell>
          <cell r="AW43">
            <v>1.5400374152543242E-2</v>
          </cell>
          <cell r="AX43">
            <v>5.5178065841745456E-2</v>
          </cell>
          <cell r="AY43">
            <v>4.2169245997972227E-2</v>
          </cell>
          <cell r="AZ43">
            <v>1.0428279142544665E-3</v>
          </cell>
          <cell r="BA43">
            <v>1.252687227088564E-3</v>
          </cell>
          <cell r="BB43">
            <v>1.9857057954887113E-3</v>
          </cell>
          <cell r="BC43">
            <v>1.2616491587728193E-4</v>
          </cell>
          <cell r="BD43">
            <v>4.1138153008098395E-3</v>
          </cell>
          <cell r="BE43">
            <v>4.4876186902543646E-3</v>
          </cell>
          <cell r="BF43">
            <v>2.0404546574513273E-2</v>
          </cell>
          <cell r="BG43">
            <v>1.8156822319474488E-2</v>
          </cell>
          <cell r="BH43">
            <v>-1.1593707699098497E-4</v>
          </cell>
          <cell r="BI43">
            <v>2.9729464705764377E-4</v>
          </cell>
          <cell r="BJ43">
            <v>3.5249468295519605E-4</v>
          </cell>
          <cell r="BK43">
            <v>-1.3930073238127484E-5</v>
          </cell>
          <cell r="BL43">
            <v>7.8019237621568033E-4</v>
          </cell>
          <cell r="BM43">
            <v>9.4760969903937508E-4</v>
          </cell>
        </row>
        <row r="44">
          <cell r="R44">
            <v>0.37065817405790241</v>
          </cell>
          <cell r="S44">
            <v>0.13159083569389315</v>
          </cell>
          <cell r="T44">
            <v>1.2552113430638934E-2</v>
          </cell>
          <cell r="U44">
            <v>1.5338144309687874E-2</v>
          </cell>
          <cell r="V44">
            <v>3.0152331192609922E-2</v>
          </cell>
          <cell r="W44">
            <v>8.1018290769858826E-3</v>
          </cell>
          <cell r="X44">
            <v>0.11252564793795949</v>
          </cell>
          <cell r="Y44">
            <v>6.039727241612719E-2</v>
          </cell>
          <cell r="Z44">
            <v>0.28105825007208113</v>
          </cell>
          <cell r="AA44">
            <v>0.12260795166369402</v>
          </cell>
          <cell r="AB44">
            <v>9.3150424096364749E-3</v>
          </cell>
          <cell r="AC44">
            <v>9.7232718670230717E-3</v>
          </cell>
          <cell r="AD44">
            <v>2.3838920421507554E-2</v>
          </cell>
          <cell r="AE44">
            <v>5.0764926182495966E-3</v>
          </cell>
          <cell r="AF44">
            <v>6.1983840433879216E-2</v>
          </cell>
          <cell r="AG44">
            <v>4.851273065809112E-2</v>
          </cell>
          <cell r="AH44">
            <v>0.15479503131521369</v>
          </cell>
          <cell r="AI44">
            <v>9.4376942701159316E-2</v>
          </cell>
          <cell r="AJ44">
            <v>5.629902953385198E-3</v>
          </cell>
          <cell r="AK44">
            <v>3.5894380972735142E-3</v>
          </cell>
          <cell r="AL44">
            <v>1.0984636387805126E-2</v>
          </cell>
          <cell r="AM44">
            <v>1.197045722451428E-3</v>
          </cell>
          <cell r="AN44">
            <v>1.6223902446834099E-2</v>
          </cell>
          <cell r="AO44">
            <v>2.2793163006305024E-2</v>
          </cell>
          <cell r="AP44">
            <v>0.11565560143661946</v>
          </cell>
          <cell r="AQ44">
            <v>7.6985667112500614E-2</v>
          </cell>
          <cell r="AR44">
            <v>3.7885144114342085E-3</v>
          </cell>
          <cell r="AS44">
            <v>2.0823219924850263E-3</v>
          </cell>
          <cell r="AT44">
            <v>6.7469510519621179E-3</v>
          </cell>
          <cell r="AU44">
            <v>6.5586555139394227E-4</v>
          </cell>
          <cell r="AV44">
            <v>1.1151371586942554E-2</v>
          </cell>
          <cell r="AW44">
            <v>1.4244909729901001E-2</v>
          </cell>
          <cell r="AX44">
            <v>6.1099518501596096E-2</v>
          </cell>
          <cell r="AY44">
            <v>5.0401163023465458E-2</v>
          </cell>
          <cell r="AZ44">
            <v>5.9390014392886542E-4</v>
          </cell>
          <cell r="BA44">
            <v>1.0099383726319832E-3</v>
          </cell>
          <cell r="BB44">
            <v>1.5759587192316678E-3</v>
          </cell>
          <cell r="BC44">
            <v>1.2387437608544284E-4</v>
          </cell>
          <cell r="BD44">
            <v>3.7079641747943403E-3</v>
          </cell>
          <cell r="BE44">
            <v>3.6867196914583326E-3</v>
          </cell>
          <cell r="BF44">
            <v>2.382050032709028E-2</v>
          </cell>
          <cell r="BG44">
            <v>2.211577230138128E-2</v>
          </cell>
          <cell r="BH44">
            <v>-2.7340131578990122E-4</v>
          </cell>
          <cell r="BI44">
            <v>1.8816728797693924E-4</v>
          </cell>
          <cell r="BJ44">
            <v>2.8395291471635016E-4</v>
          </cell>
          <cell r="BK44">
            <v>-1.9413385857247336E-5</v>
          </cell>
          <cell r="BL44">
            <v>7.1858668792525399E-4</v>
          </cell>
          <cell r="BM44">
            <v>8.0683583673760444E-4</v>
          </cell>
        </row>
        <row r="45">
          <cell r="R45">
            <v>0.36168514283682013</v>
          </cell>
          <cell r="S45">
            <v>0.12189586108246048</v>
          </cell>
          <cell r="T45">
            <v>1.2980273695580387E-2</v>
          </cell>
          <cell r="U45">
            <v>1.5824336196003298E-2</v>
          </cell>
          <cell r="V45">
            <v>2.9286716165235819E-2</v>
          </cell>
          <cell r="W45">
            <v>8.7723140212639886E-3</v>
          </cell>
          <cell r="X45">
            <v>0.11366579483046037</v>
          </cell>
          <cell r="Y45">
            <v>5.9259846845815818E-2</v>
          </cell>
          <cell r="Z45">
            <v>0.27256369229474181</v>
          </cell>
          <cell r="AA45">
            <v>0.11396750017187116</v>
          </cell>
          <cell r="AB45">
            <v>1.0967502510454887E-2</v>
          </cell>
          <cell r="AC45">
            <v>1.011146657859534E-2</v>
          </cell>
          <cell r="AD45">
            <v>2.3352135667070076E-2</v>
          </cell>
          <cell r="AE45">
            <v>5.4710739537767606E-3</v>
          </cell>
          <cell r="AF45">
            <v>6.0715653934169785E-2</v>
          </cell>
          <cell r="AG45">
            <v>4.7978359478803766E-2</v>
          </cell>
          <cell r="AH45">
            <v>0.14635813685198981</v>
          </cell>
          <cell r="AI45">
            <v>8.7760498615462743E-2</v>
          </cell>
          <cell r="AJ45">
            <v>5.7889376634879383E-3</v>
          </cell>
          <cell r="AK45">
            <v>4.1807165065337309E-3</v>
          </cell>
          <cell r="AL45">
            <v>9.9193970724968071E-3</v>
          </cell>
          <cell r="AM45">
            <v>1.2933850488314222E-3</v>
          </cell>
          <cell r="AN45">
            <v>1.6466344380516688E-2</v>
          </cell>
          <cell r="AO45">
            <v>2.09488575646605E-2</v>
          </cell>
          <cell r="AP45">
            <v>0.11047545209608274</v>
          </cell>
          <cell r="AQ45">
            <v>7.4831245107618877E-2</v>
          </cell>
          <cell r="AR45">
            <v>3.4780284388144936E-3</v>
          </cell>
          <cell r="AS45">
            <v>2.7067057489166334E-3</v>
          </cell>
          <cell r="AT45">
            <v>5.6752085040163228E-3</v>
          </cell>
          <cell r="AU45">
            <v>6.9995689653186758E-4</v>
          </cell>
          <cell r="AV45">
            <v>1.0797251108413571E-2</v>
          </cell>
          <cell r="AW45">
            <v>1.2287056291770987E-2</v>
          </cell>
          <cell r="AX45">
            <v>5.7154889205097169E-2</v>
          </cell>
          <cell r="AY45">
            <v>4.7378061132511896E-2</v>
          </cell>
          <cell r="AZ45">
            <v>6.8901092247570161E-4</v>
          </cell>
          <cell r="BA45">
            <v>9.5149837431146816E-4</v>
          </cell>
          <cell r="BB45">
            <v>1.2521472775000096E-3</v>
          </cell>
          <cell r="BC45">
            <v>1.3186307185482739E-4</v>
          </cell>
          <cell r="BD45">
            <v>3.6763035999820702E-3</v>
          </cell>
          <cell r="BE45">
            <v>3.0760048264611762E-3</v>
          </cell>
          <cell r="BF45">
            <v>2.1720089951091971E-2</v>
          </cell>
          <cell r="BG45">
            <v>2.0225834910895538E-2</v>
          </cell>
          <cell r="BH45">
            <v>-2.0711199455023541E-4</v>
          </cell>
          <cell r="BI45">
            <v>1.7808771431349608E-4</v>
          </cell>
          <cell r="BJ45">
            <v>1.9487751194191644E-4</v>
          </cell>
          <cell r="BK45">
            <v>-2.1608766316453673E-5</v>
          </cell>
          <cell r="BL45">
            <v>7.1706249793343567E-4</v>
          </cell>
          <cell r="BM45">
            <v>6.3294807687427554E-4</v>
          </cell>
        </row>
        <row r="46">
          <cell r="R46">
            <v>0.36092704847959062</v>
          </cell>
          <cell r="S46">
            <v>0.11764933054374599</v>
          </cell>
          <cell r="T46">
            <v>1.6371173096804387E-2</v>
          </cell>
          <cell r="U46">
            <v>1.5229055268092014E-2</v>
          </cell>
          <cell r="V46">
            <v>2.8999909630420664E-2</v>
          </cell>
          <cell r="W46">
            <v>9.6603562749429366E-3</v>
          </cell>
          <cell r="X46">
            <v>0.11465232574784541</v>
          </cell>
          <cell r="Y46">
            <v>5.8364897917739092E-2</v>
          </cell>
          <cell r="Z46">
            <v>0.27186759593306214</v>
          </cell>
          <cell r="AA46">
            <v>0.11122817486803838</v>
          </cell>
          <cell r="AB46">
            <v>1.3779873927718447E-2</v>
          </cell>
          <cell r="AC46">
            <v>1.0335346281480111E-2</v>
          </cell>
          <cell r="AD46">
            <v>2.4093542491276876E-2</v>
          </cell>
          <cell r="AE46">
            <v>6.0604913537217441E-3</v>
          </cell>
          <cell r="AF46">
            <v>5.7344156081565754E-2</v>
          </cell>
          <cell r="AG46">
            <v>4.902601092926083E-2</v>
          </cell>
          <cell r="AH46">
            <v>0.14330121649336838</v>
          </cell>
          <cell r="AI46">
            <v>8.3379125096732412E-2</v>
          </cell>
          <cell r="AJ46">
            <v>5.8224480537361302E-3</v>
          </cell>
          <cell r="AK46">
            <v>4.2644240277788696E-3</v>
          </cell>
          <cell r="AL46">
            <v>1.0240326918502733E-2</v>
          </cell>
          <cell r="AM46">
            <v>1.4849658424020251E-3</v>
          </cell>
          <cell r="AN46">
            <v>1.6632074648285759E-2</v>
          </cell>
          <cell r="AO46">
            <v>2.1477851905930479E-2</v>
          </cell>
          <cell r="AP46">
            <v>0.10750693878329233</v>
          </cell>
          <cell r="AQ46">
            <v>7.0636757837124808E-2</v>
          </cell>
          <cell r="AR46">
            <v>3.7197947009978364E-3</v>
          </cell>
          <cell r="AS46">
            <v>2.7025594644854208E-3</v>
          </cell>
          <cell r="AT46">
            <v>6.0497332246199787E-3</v>
          </cell>
          <cell r="AU46">
            <v>8.1165086359041936E-4</v>
          </cell>
          <cell r="AV46">
            <v>1.0623715501401813E-2</v>
          </cell>
          <cell r="AW46">
            <v>1.2962727191072051E-2</v>
          </cell>
          <cell r="AX46">
            <v>5.4778488837555532E-2</v>
          </cell>
          <cell r="AY46">
            <v>4.4323304726867338E-2</v>
          </cell>
          <cell r="AZ46">
            <v>9.1855736230678654E-4</v>
          </cell>
          <cell r="BA46">
            <v>9.7263317653570227E-4</v>
          </cell>
          <cell r="BB46">
            <v>1.4583201987307234E-3</v>
          </cell>
          <cell r="BC46">
            <v>1.6430547679067612E-4</v>
          </cell>
          <cell r="BD46">
            <v>3.4746692761057521E-3</v>
          </cell>
          <cell r="BE46">
            <v>3.4666986202185482E-3</v>
          </cell>
          <cell r="BF46">
            <v>2.0246278807414274E-2</v>
          </cell>
          <cell r="BG46">
            <v>1.8585852607129822E-2</v>
          </cell>
          <cell r="BH46">
            <v>-1.0983460262212219E-4</v>
          </cell>
          <cell r="BI46">
            <v>2.2034544161597127E-4</v>
          </cell>
          <cell r="BJ46">
            <v>2.1398065449488497E-4</v>
          </cell>
          <cell r="BK46">
            <v>-1.5862741352691812E-5</v>
          </cell>
          <cell r="BL46">
            <v>6.8388994553753555E-4</v>
          </cell>
          <cell r="BM46">
            <v>6.6790750261087601E-4</v>
          </cell>
        </row>
        <row r="47">
          <cell r="R47">
            <v>0.35920612077770847</v>
          </cell>
          <cell r="S47">
            <v>0.10568054792864037</v>
          </cell>
          <cell r="T47">
            <v>1.7789014235970478E-2</v>
          </cell>
          <cell r="U47">
            <v>1.6476996211812762E-2</v>
          </cell>
          <cell r="V47">
            <v>2.9019151738499064E-2</v>
          </cell>
          <cell r="W47">
            <v>1.0139905880987107E-2</v>
          </cell>
          <cell r="X47">
            <v>0.12127155680865784</v>
          </cell>
          <cell r="Y47">
            <v>5.8828947973140873E-2</v>
          </cell>
          <cell r="Z47">
            <v>0.26594384514086139</v>
          </cell>
          <cell r="AA47">
            <v>0.10009525453820127</v>
          </cell>
          <cell r="AB47">
            <v>1.4798112007880242E-2</v>
          </cell>
          <cell r="AC47">
            <v>1.1276289776491012E-2</v>
          </cell>
          <cell r="AD47">
            <v>2.3883952408726539E-2</v>
          </cell>
          <cell r="AE47">
            <v>6.7405854553278166E-3</v>
          </cell>
          <cell r="AF47">
            <v>6.0229590663171316E-2</v>
          </cell>
          <cell r="AG47">
            <v>4.892006029106314E-2</v>
          </cell>
          <cell r="AH47">
            <v>0.13449912226535374</v>
          </cell>
          <cell r="AI47">
            <v>7.3724071185345394E-2</v>
          </cell>
          <cell r="AJ47">
            <v>6.4087850233802588E-3</v>
          </cell>
          <cell r="AK47">
            <v>4.718355496167499E-3</v>
          </cell>
          <cell r="AL47">
            <v>9.9891429475629564E-3</v>
          </cell>
          <cell r="AM47">
            <v>1.8021054654172638E-3</v>
          </cell>
          <cell r="AN47">
            <v>1.677160509998742E-2</v>
          </cell>
          <cell r="AO47">
            <v>2.1085057047492944E-2</v>
          </cell>
          <cell r="AP47">
            <v>9.9434449919990411E-2</v>
          </cell>
          <cell r="AQ47">
            <v>6.2335566399156432E-2</v>
          </cell>
          <cell r="AR47">
            <v>4.0981418964099701E-3</v>
          </cell>
          <cell r="AS47">
            <v>3.0144743242777575E-3</v>
          </cell>
          <cell r="AT47">
            <v>5.8012810434804078E-3</v>
          </cell>
          <cell r="AU47">
            <v>1.0363067958306987E-3</v>
          </cell>
          <cell r="AV47">
            <v>1.0609607521569088E-2</v>
          </cell>
          <cell r="AW47">
            <v>1.2539071939266041E-2</v>
          </cell>
          <cell r="AX47">
            <v>4.9428269723838091E-2</v>
          </cell>
          <cell r="AY47">
            <v>3.8675068449461114E-2</v>
          </cell>
          <cell r="AZ47">
            <v>1.2243961634577538E-3</v>
          </cell>
          <cell r="BA47">
            <v>1.0986151942550268E-3</v>
          </cell>
          <cell r="BB47">
            <v>1.34407319107237E-3</v>
          </cell>
          <cell r="BC47">
            <v>2.7131368367375901E-4</v>
          </cell>
          <cell r="BD47">
            <v>3.5469389329396534E-3</v>
          </cell>
          <cell r="BE47">
            <v>3.267864108978411E-3</v>
          </cell>
          <cell r="BF47">
            <v>1.8083201858030556E-2</v>
          </cell>
          <cell r="BG47">
            <v>1.6231936325168742E-2</v>
          </cell>
          <cell r="BH47">
            <v>1.4289681083752776E-5</v>
          </cell>
          <cell r="BI47">
            <v>2.4479508149812494E-4</v>
          </cell>
          <cell r="BJ47">
            <v>2.1264096545073032E-4</v>
          </cell>
          <cell r="BK47">
            <v>2.0290596415082086E-5</v>
          </cell>
          <cell r="BL47">
            <v>6.8510789279833115E-4</v>
          </cell>
          <cell r="BM47">
            <v>6.7414131561579669E-4</v>
          </cell>
        </row>
        <row r="48">
          <cell r="R48">
            <v>0.36507938193446149</v>
          </cell>
          <cell r="S48">
            <v>0.12089914176835466</v>
          </cell>
          <cell r="T48">
            <v>1.6567376596166548E-2</v>
          </cell>
          <cell r="U48">
            <v>1.6706714642951166E-2</v>
          </cell>
          <cell r="V48">
            <v>2.7840400052539606E-2</v>
          </cell>
          <cell r="W48">
            <v>1.1362796973667481E-2</v>
          </cell>
          <cell r="X48">
            <v>0.1165748683713938</v>
          </cell>
          <cell r="Y48">
            <v>5.5128083529388285E-2</v>
          </cell>
          <cell r="Z48">
            <v>0.27296403031256827</v>
          </cell>
          <cell r="AA48">
            <v>0.11502429916613997</v>
          </cell>
          <cell r="AB48">
            <v>1.3559584448065305E-2</v>
          </cell>
          <cell r="AC48">
            <v>1.1461082253528489E-2</v>
          </cell>
          <cell r="AD48">
            <v>2.3271444825138654E-2</v>
          </cell>
          <cell r="AE48">
            <v>7.3029509070377252E-3</v>
          </cell>
          <cell r="AF48">
            <v>5.5763012719112298E-2</v>
          </cell>
          <cell r="AG48">
            <v>4.6581655993545877E-2</v>
          </cell>
          <cell r="AH48">
            <v>0.14195281186241263</v>
          </cell>
          <cell r="AI48">
            <v>8.3601272986832287E-2</v>
          </cell>
          <cell r="AJ48">
            <v>5.4891200334000086E-3</v>
          </cell>
          <cell r="AK48">
            <v>4.7442571165409644E-3</v>
          </cell>
          <cell r="AL48">
            <v>9.8760443471338378E-3</v>
          </cell>
          <cell r="AM48">
            <v>1.8692631616373898E-3</v>
          </cell>
          <cell r="AN48">
            <v>1.594701281795205E-2</v>
          </cell>
          <cell r="AO48">
            <v>2.0425841398916053E-2</v>
          </cell>
          <cell r="AP48">
            <v>0.10646937565352142</v>
          </cell>
          <cell r="AQ48">
            <v>7.0490700271564358E-2</v>
          </cell>
          <cell r="AR48">
            <v>3.5263199231852557E-3</v>
          </cell>
          <cell r="AS48">
            <v>3.0865863884790997E-3</v>
          </cell>
          <cell r="AT48">
            <v>5.89184377805263E-3</v>
          </cell>
          <cell r="AU48">
            <v>1.0457842443909711E-3</v>
          </cell>
          <cell r="AV48">
            <v>9.9885886449987971E-3</v>
          </cell>
          <cell r="AW48">
            <v>1.2439552402850341E-2</v>
          </cell>
          <cell r="AX48">
            <v>5.3469149779833046E-2</v>
          </cell>
          <cell r="AY48">
            <v>4.3741792856069245E-2</v>
          </cell>
          <cell r="AZ48">
            <v>8.5069215560095541E-4</v>
          </cell>
          <cell r="BA48">
            <v>1.02107304473437E-3</v>
          </cell>
          <cell r="BB48">
            <v>1.3512281225131627E-3</v>
          </cell>
          <cell r="BC48">
            <v>2.4055227201237153E-4</v>
          </cell>
          <cell r="BD48">
            <v>3.0754793953769147E-3</v>
          </cell>
          <cell r="BE48">
            <v>3.1883319335260264E-3</v>
          </cell>
          <cell r="BF48">
            <v>1.9829274893448708E-2</v>
          </cell>
          <cell r="BG48">
            <v>1.8242317125095112E-2</v>
          </cell>
          <cell r="BH48">
            <v>-1.3636113325902457E-4</v>
          </cell>
          <cell r="BI48">
            <v>2.0666737841547097E-4</v>
          </cell>
          <cell r="BJ48">
            <v>2.2516341727794143E-4</v>
          </cell>
          <cell r="BK48">
            <v>1.2046668721355301E-6</v>
          </cell>
          <cell r="BL48">
            <v>6.1972373263877243E-4</v>
          </cell>
          <cell r="BM48">
            <v>6.7055970640830104E-4</v>
          </cell>
        </row>
        <row r="49">
          <cell r="R49">
            <v>0.35849125454353059</v>
          </cell>
          <cell r="S49">
            <v>0.11471704511024174</v>
          </cell>
          <cell r="T49">
            <v>1.8045622945242208E-2</v>
          </cell>
          <cell r="U49">
            <v>1.8706526401282533E-2</v>
          </cell>
          <cell r="V49">
            <v>2.5870014649175481E-2</v>
          </cell>
          <cell r="W49">
            <v>1.2603949800038041E-2</v>
          </cell>
          <cell r="X49">
            <v>0.11785974665677701</v>
          </cell>
          <cell r="Y49">
            <v>5.0688348980773665E-2</v>
          </cell>
          <cell r="Z49">
            <v>0.26424075613218945</v>
          </cell>
          <cell r="AA49">
            <v>0.10864177335041315</v>
          </cell>
          <cell r="AB49">
            <v>1.4670298076742427E-2</v>
          </cell>
          <cell r="AC49">
            <v>1.3313731598178754E-2</v>
          </cell>
          <cell r="AD49">
            <v>2.1486605893472906E-2</v>
          </cell>
          <cell r="AE49">
            <v>8.0062214545283499E-3</v>
          </cell>
          <cell r="AF49">
            <v>5.5551611384707371E-2</v>
          </cell>
          <cell r="AG49">
            <v>4.2570514374146537E-2</v>
          </cell>
          <cell r="AH49">
            <v>0.13525690309199714</v>
          </cell>
          <cell r="AI49">
            <v>7.9061822093886597E-2</v>
          </cell>
          <cell r="AJ49">
            <v>5.780172476537406E-3</v>
          </cell>
          <cell r="AK49">
            <v>5.8054955082005189E-3</v>
          </cell>
          <cell r="AL49">
            <v>8.7496692412247466E-3</v>
          </cell>
          <cell r="AM49">
            <v>2.0162845086255897E-3</v>
          </cell>
          <cell r="AN49">
            <v>1.5843754304257822E-2</v>
          </cell>
          <cell r="AO49">
            <v>1.7999704959264434E-2</v>
          </cell>
          <cell r="AP49">
            <v>0.10064754603463619</v>
          </cell>
          <cell r="AQ49">
            <v>6.7120067397372737E-2</v>
          </cell>
          <cell r="AR49">
            <v>3.7147328232664963E-3</v>
          </cell>
          <cell r="AS49">
            <v>3.814749402682793E-3</v>
          </cell>
          <cell r="AT49">
            <v>4.9339514429316998E-3</v>
          </cell>
          <cell r="AU49">
            <v>1.1079809350212663E-3</v>
          </cell>
          <cell r="AV49">
            <v>9.5250222727989772E-3</v>
          </cell>
          <cell r="AW49">
            <v>1.0431041760562216E-2</v>
          </cell>
          <cell r="AX49">
            <v>5.2033286274304424E-2</v>
          </cell>
          <cell r="AY49">
            <v>4.2648235392199661E-2</v>
          </cell>
          <cell r="AZ49">
            <v>9.9908597816989776E-4</v>
          </cell>
          <cell r="BA49">
            <v>1.4317424082851318E-3</v>
          </cell>
          <cell r="BB49">
            <v>1.0566330389338958E-3</v>
          </cell>
          <cell r="BC49">
            <v>2.4754970299891257E-4</v>
          </cell>
          <cell r="BD49">
            <v>3.0836350719945539E-3</v>
          </cell>
          <cell r="BE49">
            <v>2.5664046817223574E-3</v>
          </cell>
          <cell r="BF49">
            <v>2.0654322658610485E-2</v>
          </cell>
          <cell r="BG49">
            <v>1.9271249547773338E-2</v>
          </cell>
          <cell r="BH49">
            <v>-1.1750665910794994E-4</v>
          </cell>
          <cell r="BI49">
            <v>2.5185925223393903E-4</v>
          </cell>
          <cell r="BJ49">
            <v>1.4624658838668434E-4</v>
          </cell>
          <cell r="BK49">
            <v>-5.9927254782743105E-6</v>
          </cell>
          <cell r="BL49">
            <v>6.0637098765402829E-4</v>
          </cell>
          <cell r="BM49">
            <v>5.0209566714872346E-4</v>
          </cell>
        </row>
        <row r="50">
          <cell r="R50">
            <v>0.36024426172355278</v>
          </cell>
          <cell r="S50">
            <v>0.11198434980952544</v>
          </cell>
          <cell r="T50">
            <v>1.8931346030312317E-2</v>
          </cell>
          <cell r="U50">
            <v>1.9162714101957797E-2</v>
          </cell>
          <cell r="V50">
            <v>2.5269170041666168E-2</v>
          </cell>
          <cell r="W50">
            <v>1.3248467527465956E-2</v>
          </cell>
          <cell r="X50">
            <v>0.12092045279850015</v>
          </cell>
          <cell r="Y50">
            <v>5.0727761414124752E-2</v>
          </cell>
          <cell r="Z50">
            <v>0.26535463615686672</v>
          </cell>
          <cell r="AA50">
            <v>0.10462229506751926</v>
          </cell>
          <cell r="AB50">
            <v>1.4756867829372437E-2</v>
          </cell>
          <cell r="AC50">
            <v>1.3168669740115557E-2</v>
          </cell>
          <cell r="AD50">
            <v>2.0681016220997408E-2</v>
          </cell>
          <cell r="AE50">
            <v>8.7391915579070993E-3</v>
          </cell>
          <cell r="AF50">
            <v>6.1314938479910798E-2</v>
          </cell>
          <cell r="AG50">
            <v>4.2071657261044053E-2</v>
          </cell>
          <cell r="AH50">
            <v>0.13367229906344938</v>
          </cell>
          <cell r="AI50">
            <v>7.7857074548603467E-2</v>
          </cell>
          <cell r="AJ50">
            <v>5.5914917095514494E-3</v>
          </cell>
          <cell r="AK50">
            <v>5.6103876078029908E-3</v>
          </cell>
          <cell r="AL50">
            <v>8.669125735206654E-3</v>
          </cell>
          <cell r="AM50">
            <v>2.2486372240040861E-3</v>
          </cell>
          <cell r="AN50">
            <v>1.5477612004553491E-2</v>
          </cell>
          <cell r="AO50">
            <v>1.8217970233727218E-2</v>
          </cell>
          <cell r="AP50">
            <v>9.8903392111196198E-2</v>
          </cell>
          <cell r="AQ50">
            <v>6.648366056567559E-2</v>
          </cell>
          <cell r="AR50">
            <v>3.3706621892389014E-3</v>
          </cell>
          <cell r="AS50">
            <v>3.5384175823032207E-3</v>
          </cell>
          <cell r="AT50">
            <v>4.8176522644480038E-3</v>
          </cell>
          <cell r="AU50">
            <v>1.2570870454483339E-3</v>
          </cell>
          <cell r="AV50">
            <v>9.0176858297971677E-3</v>
          </cell>
          <cell r="AW50">
            <v>1.0418226634284981E-2</v>
          </cell>
          <cell r="AX50">
            <v>5.1692811327353316E-2</v>
          </cell>
          <cell r="AY50">
            <v>4.2583903836394842E-2</v>
          </cell>
          <cell r="AZ50">
            <v>8.164943252099619E-4</v>
          </cell>
          <cell r="BA50">
            <v>1.2261957160432469E-3</v>
          </cell>
          <cell r="BB50">
            <v>1.1194287151512245E-3</v>
          </cell>
          <cell r="BC50">
            <v>3.1267139871318496E-4</v>
          </cell>
          <cell r="BD50">
            <v>2.8947969273670393E-3</v>
          </cell>
          <cell r="BE50">
            <v>2.7393204084738085E-3</v>
          </cell>
          <cell r="BF50">
            <v>2.08102324924462E-2</v>
          </cell>
          <cell r="BG50">
            <v>1.940875245815038E-2</v>
          </cell>
          <cell r="BH50">
            <v>-1.7331831138427763E-4</v>
          </cell>
          <cell r="BI50">
            <v>2.3391045499311319E-4</v>
          </cell>
          <cell r="BJ50">
            <v>1.9017075567340856E-4</v>
          </cell>
          <cell r="BK50">
            <v>1.3999769604961583E-5</v>
          </cell>
          <cell r="BL50">
            <v>5.3927077386839428E-4</v>
          </cell>
          <cell r="BM50">
            <v>5.974465915402203E-4</v>
          </cell>
        </row>
        <row r="51">
          <cell r="R51">
            <v>0.36224448680877686</v>
          </cell>
          <cell r="S51">
            <v>0.11398879088220326</v>
          </cell>
          <cell r="T51">
            <v>2.0144691947573502E-2</v>
          </cell>
          <cell r="U51">
            <v>1.9870753450902393E-2</v>
          </cell>
          <cell r="V51">
            <v>2.3539613481566194E-2</v>
          </cell>
          <cell r="W51">
            <v>1.2405351248219461E-2</v>
          </cell>
          <cell r="X51">
            <v>0.12192371359475024</v>
          </cell>
          <cell r="Y51">
            <v>5.037158121308493E-2</v>
          </cell>
          <cell r="Z51">
            <v>0.26631519198417664</v>
          </cell>
          <cell r="AA51">
            <v>0.10642460525594871</v>
          </cell>
          <cell r="AB51">
            <v>1.5280457108573443E-2</v>
          </cell>
          <cell r="AC51">
            <v>1.3637790152289678E-2</v>
          </cell>
          <cell r="AD51">
            <v>1.9373907998775992E-2</v>
          </cell>
          <cell r="AE51">
            <v>7.9638632852376944E-3</v>
          </cell>
          <cell r="AF51">
            <v>6.1600628805200959E-2</v>
          </cell>
          <cell r="AG51">
            <v>4.2033925234870234E-2</v>
          </cell>
          <cell r="AH51">
            <v>0.13373741507530212</v>
          </cell>
          <cell r="AI51">
            <v>7.9063773781776606E-2</v>
          </cell>
          <cell r="AJ51">
            <v>5.5408951808215128E-3</v>
          </cell>
          <cell r="AK51">
            <v>5.9193868393758679E-3</v>
          </cell>
          <cell r="AL51">
            <v>8.0429752990361699E-3</v>
          </cell>
          <cell r="AM51">
            <v>1.8457513882595984E-3</v>
          </cell>
          <cell r="AN51">
            <v>1.5290025912995137E-2</v>
          </cell>
          <cell r="AO51">
            <v>1.8034600244093521E-2</v>
          </cell>
          <cell r="AP51">
            <v>9.9267095327377319E-2</v>
          </cell>
          <cell r="AQ51">
            <v>6.7226754356107407E-2</v>
          </cell>
          <cell r="AR51">
            <v>3.4910365521093802E-3</v>
          </cell>
          <cell r="AS51">
            <v>3.8739154659843816E-3</v>
          </cell>
          <cell r="AT51">
            <v>4.467352950786577E-3</v>
          </cell>
          <cell r="AU51">
            <v>9.7088021388333111E-4</v>
          </cell>
          <cell r="AV51">
            <v>8.9483629076562224E-3</v>
          </cell>
          <cell r="AW51">
            <v>1.028878552093801E-2</v>
          </cell>
          <cell r="AX51">
            <v>5.1123790442943573E-2</v>
          </cell>
          <cell r="AY51">
            <v>4.2713397072866713E-2</v>
          </cell>
          <cell r="AZ51">
            <v>8.9029963290150572E-4</v>
          </cell>
          <cell r="BA51">
            <v>1.3779515990760443E-3</v>
          </cell>
          <cell r="BB51">
            <v>9.308174422904687E-4</v>
          </cell>
          <cell r="BC51">
            <v>1.9801134488475961E-4</v>
          </cell>
          <cell r="BD51">
            <v>2.562925153555233E-3</v>
          </cell>
          <cell r="BE51">
            <v>2.4503847403564748E-3</v>
          </cell>
          <cell r="BF51">
            <v>2.0213339477777481E-2</v>
          </cell>
          <cell r="BG51">
            <v>1.8946358619805405E-2</v>
          </cell>
          <cell r="BH51">
            <v>-1.2075796776934696E-4</v>
          </cell>
          <cell r="BI51">
            <v>3.1057244619714033E-4</v>
          </cell>
          <cell r="BJ51">
            <v>1.2768959065558979E-4</v>
          </cell>
          <cell r="BK51">
            <v>-2.1856639559542637E-5</v>
          </cell>
          <cell r="BL51">
            <v>4.986331497925982E-4</v>
          </cell>
          <cell r="BM51">
            <v>4.7269955517504687E-4</v>
          </cell>
        </row>
        <row r="52">
          <cell r="R52">
            <v>0.36707518994808197</v>
          </cell>
          <cell r="S52">
            <v>0.11755492171349323</v>
          </cell>
          <cell r="T52">
            <v>2.0377598845950258E-2</v>
          </cell>
          <cell r="U52">
            <v>1.9694018430316002E-2</v>
          </cell>
          <cell r="V52">
            <v>2.3161794321415203E-2</v>
          </cell>
          <cell r="W52">
            <v>1.6810396168454748E-2</v>
          </cell>
          <cell r="X52">
            <v>0.11960329965328804</v>
          </cell>
          <cell r="Y52">
            <v>4.987316064268995E-2</v>
          </cell>
          <cell r="Z52">
            <v>0.27015472948551178</v>
          </cell>
          <cell r="AA52">
            <v>0.10972061039262196</v>
          </cell>
          <cell r="AB52">
            <v>1.5137484983939312E-2</v>
          </cell>
          <cell r="AC52">
            <v>1.3511721990513845E-2</v>
          </cell>
          <cell r="AD52">
            <v>1.8965007146316642E-2</v>
          </cell>
          <cell r="AE52">
            <v>1.0982380402681669E-2</v>
          </cell>
          <cell r="AF52">
            <v>6.0397045931785111E-2</v>
          </cell>
          <cell r="AG52">
            <v>4.1440474585125467E-2</v>
          </cell>
          <cell r="AH52">
            <v>0.13555745780467987</v>
          </cell>
          <cell r="AI52">
            <v>8.1319564753412121E-2</v>
          </cell>
          <cell r="AJ52">
            <v>5.0482652686822064E-3</v>
          </cell>
          <cell r="AK52">
            <v>5.516158069200635E-3</v>
          </cell>
          <cell r="AL52">
            <v>7.9225830048506828E-3</v>
          </cell>
          <cell r="AM52">
            <v>2.8923124360812381E-3</v>
          </cell>
          <cell r="AN52">
            <v>1.4928004774983586E-2</v>
          </cell>
          <cell r="AO52">
            <v>1.7930567293495406E-2</v>
          </cell>
          <cell r="AP52">
            <v>0.10090312734246254</v>
          </cell>
          <cell r="AQ52">
            <v>6.937352077235108E-2</v>
          </cell>
          <cell r="AR52">
            <v>3.0471823862995035E-3</v>
          </cell>
          <cell r="AS52">
            <v>3.4830280849638263E-3</v>
          </cell>
          <cell r="AT52">
            <v>4.3615304277373644E-3</v>
          </cell>
          <cell r="AU52">
            <v>1.6470714123989346E-3</v>
          </cell>
          <cell r="AV52">
            <v>8.7991632775271458E-3</v>
          </cell>
          <cell r="AW52">
            <v>1.0191631555938196E-2</v>
          </cell>
          <cell r="AX52">
            <v>5.237947404384613E-2</v>
          </cell>
          <cell r="AY52">
            <v>4.4062376134145244E-2</v>
          </cell>
          <cell r="AZ52">
            <v>6.4886714550702789E-4</v>
          </cell>
          <cell r="BA52">
            <v>1.1925526863983355E-3</v>
          </cell>
          <cell r="BB52">
            <v>9.420611590825914E-4</v>
          </cell>
          <cell r="BC52">
            <v>4.0285641728426622E-4</v>
          </cell>
          <cell r="BD52">
            <v>2.584118975560492E-3</v>
          </cell>
          <cell r="BE52">
            <v>2.5466414094491409E-3</v>
          </cell>
          <cell r="BF52">
            <v>2.0985173992812634E-2</v>
          </cell>
          <cell r="BG52">
            <v>1.978847923110166E-2</v>
          </cell>
          <cell r="BH52">
            <v>-2.0092914009037016E-4</v>
          </cell>
          <cell r="BI52">
            <v>2.6286111157718686E-4</v>
          </cell>
          <cell r="BJ52">
            <v>1.1739804467422924E-4</v>
          </cell>
          <cell r="BK52">
            <v>2.7071161960010584E-5</v>
          </cell>
          <cell r="BL52">
            <v>5.0900503050687967E-4</v>
          </cell>
          <cell r="BM52">
            <v>4.8128801341790667E-4</v>
          </cell>
        </row>
        <row r="53">
          <cell r="R53">
            <v>0.37190589308738708</v>
          </cell>
          <cell r="S53">
            <v>0.12110537443277193</v>
          </cell>
          <cell r="T53">
            <v>2.0610495302541693E-2</v>
          </cell>
          <cell r="U53">
            <v>1.9519722056681024E-2</v>
          </cell>
          <cell r="V53">
            <v>2.278795524577017E-2</v>
          </cell>
          <cell r="W53">
            <v>2.1195233049746756E-2</v>
          </cell>
          <cell r="X53">
            <v>0.11730633805871504</v>
          </cell>
          <cell r="Y53">
            <v>4.9380765587811688E-2</v>
          </cell>
          <cell r="Z53">
            <v>0.27399426698684692</v>
          </cell>
          <cell r="AA53">
            <v>0.11300288945270714</v>
          </cell>
          <cell r="AB53">
            <v>1.4996727210733144E-2</v>
          </cell>
          <cell r="AC53">
            <v>1.3387515434485454E-2</v>
          </cell>
          <cell r="AD53">
            <v>1.8560267993324463E-2</v>
          </cell>
          <cell r="AE53">
            <v>1.3986700476209065E-2</v>
          </cell>
          <cell r="AF53">
            <v>5.9206217305931078E-2</v>
          </cell>
          <cell r="AG53">
            <v>4.085395510027974E-2</v>
          </cell>
          <cell r="AH53">
            <v>0.13737750053405762</v>
          </cell>
          <cell r="AI53">
            <v>8.3567291997772783E-2</v>
          </cell>
          <cell r="AJ53">
            <v>4.5589348830602124E-3</v>
          </cell>
          <cell r="AK53">
            <v>5.115702000781857E-3</v>
          </cell>
          <cell r="AL53">
            <v>7.8034352026949659E-3</v>
          </cell>
          <cell r="AM53">
            <v>3.934657544012855E-3</v>
          </cell>
          <cell r="AN53">
            <v>1.4569251057828232E-2</v>
          </cell>
          <cell r="AO53">
            <v>1.7828229856354575E-2</v>
          </cell>
          <cell r="AP53">
            <v>0.10253915935754776</v>
          </cell>
          <cell r="AQ53">
            <v>7.1512571725368693E-2</v>
          </cell>
          <cell r="AR53">
            <v>2.6065071982180991E-3</v>
          </cell>
          <cell r="AS53">
            <v>3.0949965808043356E-3</v>
          </cell>
          <cell r="AT53">
            <v>4.2567888820300584E-3</v>
          </cell>
          <cell r="AU53">
            <v>2.3205499839322676E-3</v>
          </cell>
          <cell r="AV53">
            <v>8.6517617618573003E-3</v>
          </cell>
          <cell r="AW53">
            <v>1.009599171563415E-2</v>
          </cell>
          <cell r="AX53">
            <v>5.3635157644748688E-2</v>
          </cell>
          <cell r="AY53">
            <v>4.5408235187435537E-2</v>
          </cell>
          <cell r="AZ53">
            <v>4.0951585507181202E-4</v>
          </cell>
          <cell r="BA53">
            <v>1.0088529953598568E-3</v>
          </cell>
          <cell r="BB53">
            <v>9.5337961653114295E-4</v>
          </cell>
          <cell r="BC53">
            <v>6.0701109517249398E-4</v>
          </cell>
          <cell r="BD53">
            <v>2.6055984647600874E-3</v>
          </cell>
          <cell r="BE53">
            <v>2.642567637158917E-3</v>
          </cell>
          <cell r="BF53">
            <v>2.1757008507847786E-2</v>
          </cell>
          <cell r="BG53">
            <v>2.062959748256829E-2</v>
          </cell>
          <cell r="BH53">
            <v>-2.8060892025930236E-4</v>
          </cell>
          <cell r="BI53">
            <v>2.155156337216285E-4</v>
          </cell>
          <cell r="BJ53">
            <v>1.0719897027765026E-4</v>
          </cell>
          <cell r="BK53">
            <v>7.5952520799153349E-5</v>
          </cell>
          <cell r="BL53">
            <v>5.1942327653984926E-4</v>
          </cell>
          <cell r="BM53">
            <v>4.8992918982954299E-4</v>
          </cell>
        </row>
        <row r="54">
          <cell r="R54">
            <v>0.36873914301395416</v>
          </cell>
          <cell r="S54">
            <v>0.12085560114931444</v>
          </cell>
          <cell r="T54">
            <v>2.0088591995861996E-2</v>
          </cell>
          <cell r="U54">
            <v>1.8530723182050783E-2</v>
          </cell>
          <cell r="V54">
            <v>2.2505734458404786E-2</v>
          </cell>
          <cell r="W54">
            <v>2.1908412339425365E-2</v>
          </cell>
          <cell r="X54">
            <v>0.11616156022806615</v>
          </cell>
          <cell r="Y54">
            <v>4.8688509857200753E-2</v>
          </cell>
          <cell r="Z54">
            <v>0.27138657867908478</v>
          </cell>
          <cell r="AA54">
            <v>0.11266196969470726</v>
          </cell>
          <cell r="AB54">
            <v>1.4247603798053923E-2</v>
          </cell>
          <cell r="AC54">
            <v>1.2617484764603334E-2</v>
          </cell>
          <cell r="AD54">
            <v>1.8294136968994328E-2</v>
          </cell>
          <cell r="AE54">
            <v>1.4310032496977671E-2</v>
          </cell>
          <cell r="AF54">
            <v>5.908503659979418E-2</v>
          </cell>
          <cell r="AG54">
            <v>4.0170327988732192E-2</v>
          </cell>
          <cell r="AH54">
            <v>0.13579929620027542</v>
          </cell>
          <cell r="AI54">
            <v>8.2164275457806454E-2</v>
          </cell>
          <cell r="AJ54">
            <v>4.7002376973848924E-3</v>
          </cell>
          <cell r="AK54">
            <v>4.8141314859899446E-3</v>
          </cell>
          <cell r="AL54">
            <v>7.7808054895541203E-3</v>
          </cell>
          <cell r="AM54">
            <v>4.1008766322152071E-3</v>
          </cell>
          <cell r="AN54">
            <v>1.457477116133187E-2</v>
          </cell>
          <cell r="AO54">
            <v>1.7664202019699368E-2</v>
          </cell>
          <cell r="AP54">
            <v>0.10136490687727928</v>
          </cell>
          <cell r="AQ54">
            <v>6.9838115554655772E-2</v>
          </cell>
          <cell r="AR54">
            <v>2.7620801017918285E-3</v>
          </cell>
          <cell r="AS54">
            <v>3.0935302721917589E-3</v>
          </cell>
          <cell r="AT54">
            <v>4.3704547205410818E-3</v>
          </cell>
          <cell r="AU54">
            <v>2.4147447815971203E-3</v>
          </cell>
          <cell r="AV54">
            <v>8.6876210065683097E-3</v>
          </cell>
          <cell r="AW54">
            <v>1.0198361610157559E-2</v>
          </cell>
          <cell r="AX54">
            <v>5.3085744380950928E-2</v>
          </cell>
          <cell r="AY54">
            <v>4.4555954452930945E-2</v>
          </cell>
          <cell r="AZ54">
            <v>5.3485903616709357E-4</v>
          </cell>
          <cell r="BA54">
            <v>1.1031594273065585E-3</v>
          </cell>
          <cell r="BB54">
            <v>9.9416085720192295E-4</v>
          </cell>
          <cell r="BC54">
            <v>6.876315111042767E-4</v>
          </cell>
          <cell r="BD54">
            <v>2.5913632565830753E-3</v>
          </cell>
          <cell r="BE54">
            <v>2.6186172120124542E-3</v>
          </cell>
          <cell r="BF54">
            <v>2.1442634053528309E-2</v>
          </cell>
          <cell r="BG54">
            <v>2.0155165024808786E-2</v>
          </cell>
          <cell r="BH54">
            <v>-1.979818436167708E-4</v>
          </cell>
          <cell r="BI54">
            <v>2.3443713013702544E-4</v>
          </cell>
          <cell r="BJ54">
            <v>1.2892217337876364E-4</v>
          </cell>
          <cell r="BK54">
            <v>1.2530484702389868E-4</v>
          </cell>
          <cell r="BL54">
            <v>5.0308794337096104E-4</v>
          </cell>
          <cell r="BM54">
            <v>4.936989766056092E-4</v>
          </cell>
        </row>
        <row r="55">
          <cell r="R55">
            <v>0.36557239294052124</v>
          </cell>
          <cell r="S55">
            <v>0.12059708521545046</v>
          </cell>
          <cell r="T55">
            <v>1.9570210726309673E-2</v>
          </cell>
          <cell r="U55">
            <v>1.7547679079510922E-2</v>
          </cell>
          <cell r="V55">
            <v>2.2223694337448318E-2</v>
          </cell>
          <cell r="W55">
            <v>2.2621119714096909E-2</v>
          </cell>
          <cell r="X55">
            <v>0.11501443320122889</v>
          </cell>
          <cell r="Y55">
            <v>4.7998160379668441E-2</v>
          </cell>
          <cell r="Z55">
            <v>0.26877889037132263</v>
          </cell>
          <cell r="AA55">
            <v>0.11231286808653314</v>
          </cell>
          <cell r="AB55">
            <v>1.3503970078111986E-2</v>
          </cell>
          <cell r="AC55">
            <v>1.1852259412565385E-2</v>
          </cell>
          <cell r="AD55">
            <v>1.802832519736065E-2</v>
          </cell>
          <cell r="AE55">
            <v>1.4634196508168364E-2</v>
          </cell>
          <cell r="AF55">
            <v>5.895730622357441E-2</v>
          </cell>
          <cell r="AG55">
            <v>3.9489986195245075E-2</v>
          </cell>
          <cell r="AH55">
            <v>0.13422109186649323</v>
          </cell>
          <cell r="AI55">
            <v>8.0762864327476452E-2</v>
          </cell>
          <cell r="AJ55">
            <v>4.8405602838640042E-3</v>
          </cell>
          <cell r="AK55">
            <v>4.5142358498472031E-3</v>
          </cell>
          <cell r="AL55">
            <v>7.7575334306259789E-3</v>
          </cell>
          <cell r="AM55">
            <v>4.2676329242412533E-3</v>
          </cell>
          <cell r="AN55">
            <v>1.4578540814099802E-2</v>
          </cell>
          <cell r="AO55">
            <v>1.7499729703266364E-2</v>
          </cell>
          <cell r="AP55">
            <v>0.1001906543970108</v>
          </cell>
          <cell r="AQ55">
            <v>6.816855678342694E-2</v>
          </cell>
          <cell r="AR55">
            <v>2.9166087766944616E-3</v>
          </cell>
          <cell r="AS55">
            <v>3.0917306500493433E-3</v>
          </cell>
          <cell r="AT55">
            <v>4.482773736161072E-3</v>
          </cell>
          <cell r="AU55">
            <v>2.5099153306757977E-3</v>
          </cell>
          <cell r="AV55">
            <v>8.7222821180102592E-3</v>
          </cell>
          <cell r="AW55">
            <v>1.0298780862471721E-2</v>
          </cell>
          <cell r="AX55">
            <v>5.2536331117153168E-2</v>
          </cell>
          <cell r="AY55">
            <v>4.3705616812376294E-2</v>
          </cell>
          <cell r="AZ55">
            <v>6.5945682191991721E-4</v>
          </cell>
          <cell r="BA55">
            <v>1.1966298114122762E-3</v>
          </cell>
          <cell r="BB55">
            <v>1.0345273336500097E-3</v>
          </cell>
          <cell r="BC55">
            <v>7.6854878885086286E-4</v>
          </cell>
          <cell r="BD55">
            <v>2.5769634660488018E-3</v>
          </cell>
          <cell r="BE55">
            <v>2.5945876276952649E-3</v>
          </cell>
          <cell r="BF55">
            <v>2.1128259599208832E-2</v>
          </cell>
          <cell r="BG55">
            <v>1.9681485066615722E-2</v>
          </cell>
          <cell r="BH55">
            <v>-1.1577979356044326E-4</v>
          </cell>
          <cell r="BI55">
            <v>2.5320580553454651E-4</v>
          </cell>
          <cell r="BJ55">
            <v>1.5048651377539348E-4</v>
          </cell>
          <cell r="BK55">
            <v>1.7467621792319822E-4</v>
          </cell>
          <cell r="BL55">
            <v>4.8680798537383956E-4</v>
          </cell>
          <cell r="BM55">
            <v>4.9737855737872903E-4</v>
          </cell>
        </row>
        <row r="56">
          <cell r="R56">
            <v>0.35779417306184769</v>
          </cell>
          <cell r="S56">
            <v>0.11325652312130019</v>
          </cell>
          <cell r="T56">
            <v>1.9520019023390209E-2</v>
          </cell>
          <cell r="U56">
            <v>1.697127782064848E-2</v>
          </cell>
          <cell r="V56">
            <v>2.1921535994971649E-2</v>
          </cell>
          <cell r="W56">
            <v>1.9405371152577271E-2</v>
          </cell>
          <cell r="X56">
            <v>0.11980783209363575</v>
          </cell>
          <cell r="Y56">
            <v>4.6911593780126708E-2</v>
          </cell>
          <cell r="Z56">
            <v>0.26206382364034653</v>
          </cell>
          <cell r="AA56">
            <v>0.10492199828147325</v>
          </cell>
          <cell r="AB56">
            <v>1.3786977122999079E-2</v>
          </cell>
          <cell r="AC56">
            <v>1.1526446916417134E-2</v>
          </cell>
          <cell r="AD56">
            <v>1.7950145127106194E-2</v>
          </cell>
          <cell r="AE56">
            <v>1.2279215952145808E-2</v>
          </cell>
          <cell r="AF56">
            <v>6.2672368431857653E-2</v>
          </cell>
          <cell r="AG56">
            <v>3.8926678526597945E-2</v>
          </cell>
          <cell r="AH56">
            <v>0.13024013489484787</v>
          </cell>
          <cell r="AI56">
            <v>7.5473157006715794E-2</v>
          </cell>
          <cell r="AJ56">
            <v>5.0299092724821817E-3</v>
          </cell>
          <cell r="AK56">
            <v>4.6229056369982962E-3</v>
          </cell>
          <cell r="AL56">
            <v>8.0340429669038937E-3</v>
          </cell>
          <cell r="AM56">
            <v>3.6341901026337212E-3</v>
          </cell>
          <cell r="AN56">
            <v>1.5562941640611368E-2</v>
          </cell>
          <cell r="AO56">
            <v>1.7882986710159036E-2</v>
          </cell>
          <cell r="AP56">
            <v>9.6600273624062538E-2</v>
          </cell>
          <cell r="AQ56">
            <v>6.3492373431663779E-2</v>
          </cell>
          <cell r="AR56">
            <v>3.0762501461304289E-3</v>
          </cell>
          <cell r="AS56">
            <v>3.0630231141334312E-3</v>
          </cell>
          <cell r="AT56">
            <v>4.7430558464374214E-3</v>
          </cell>
          <cell r="AU56">
            <v>2.1780295208380725E-3</v>
          </cell>
          <cell r="AV56">
            <v>9.3357076291220656E-3</v>
          </cell>
          <cell r="AW56">
            <v>1.0711829810393878E-2</v>
          </cell>
          <cell r="AX56">
            <v>4.9421812407672405E-2</v>
          </cell>
          <cell r="AY56">
            <v>3.995661968800962E-2</v>
          </cell>
          <cell r="AZ56">
            <v>8.4649825905546089E-4</v>
          </cell>
          <cell r="BA56">
            <v>1.1187307906644498E-3</v>
          </cell>
          <cell r="BB56">
            <v>1.1929137104945023E-3</v>
          </cell>
          <cell r="BC56">
            <v>7.0581898128022958E-4</v>
          </cell>
          <cell r="BD56">
            <v>2.7376970593306171E-3</v>
          </cell>
          <cell r="BE56">
            <v>2.863535225195603E-3</v>
          </cell>
          <cell r="BF56">
            <v>1.9572364166378975E-2</v>
          </cell>
          <cell r="BG56">
            <v>1.7822919096156416E-2</v>
          </cell>
          <cell r="BH56">
            <v>-1.6309997444405875E-5</v>
          </cell>
          <cell r="BI56">
            <v>2.4817269013330826E-4</v>
          </cell>
          <cell r="BJ56">
            <v>2.0543466873983949E-4</v>
          </cell>
          <cell r="BK56">
            <v>1.9515602462287884E-4</v>
          </cell>
          <cell r="BL56">
            <v>5.3919949781269978E-4</v>
          </cell>
          <cell r="BM56">
            <v>5.7779291907254912E-4</v>
          </cell>
        </row>
        <row r="57">
          <cell r="R57">
            <v>0.35305719263851643</v>
          </cell>
          <cell r="S57">
            <v>0.10783876853500937</v>
          </cell>
          <cell r="T57">
            <v>1.9979094436631303E-2</v>
          </cell>
          <cell r="U57">
            <v>1.6308337981294323E-2</v>
          </cell>
          <cell r="V57">
            <v>2.1682230487544574E-2</v>
          </cell>
          <cell r="W57">
            <v>1.921557987796476E-2</v>
          </cell>
          <cell r="X57">
            <v>0.121708134089972</v>
          </cell>
          <cell r="Y57">
            <v>4.6325040202623478E-2</v>
          </cell>
          <cell r="Z57">
            <v>0.2576430831104517</v>
          </cell>
          <cell r="AA57">
            <v>9.9926234121693616E-2</v>
          </cell>
          <cell r="AB57">
            <v>1.4219514174327465E-2</v>
          </cell>
          <cell r="AC57">
            <v>1.1082796057690317E-2</v>
          </cell>
          <cell r="AD57">
            <v>1.7856991995710725E-2</v>
          </cell>
          <cell r="AE57">
            <v>1.2123713388698235E-2</v>
          </cell>
          <cell r="AF57">
            <v>6.3770520180933904E-2</v>
          </cell>
          <cell r="AG57">
            <v>3.8663312318162328E-2</v>
          </cell>
          <cell r="AH57">
            <v>0.12826205417513847</v>
          </cell>
          <cell r="AI57">
            <v>7.2453574219055378E-2</v>
          </cell>
          <cell r="AJ57">
            <v>5.2571406884727463E-3</v>
          </cell>
          <cell r="AK57">
            <v>4.5930204960907845E-3</v>
          </cell>
          <cell r="AL57">
            <v>8.1298283495812203E-3</v>
          </cell>
          <cell r="AM57">
            <v>3.8547083561808332E-3</v>
          </cell>
          <cell r="AN57">
            <v>1.5904069894252588E-2</v>
          </cell>
          <cell r="AO57">
            <v>1.806971452902181E-2</v>
          </cell>
          <cell r="AP57">
            <v>9.522624546661973E-2</v>
          </cell>
          <cell r="AQ57">
            <v>6.1464720019335409E-2</v>
          </cell>
          <cell r="AR57">
            <v>3.309833968784673E-3</v>
          </cell>
          <cell r="AS57">
            <v>3.0537896539319684E-3</v>
          </cell>
          <cell r="AT57">
            <v>4.852962002008584E-3</v>
          </cell>
          <cell r="AU57">
            <v>2.276862103405994E-3</v>
          </cell>
          <cell r="AV57">
            <v>9.3165510846408353E-3</v>
          </cell>
          <cell r="AW57">
            <v>1.0951522349702661E-2</v>
          </cell>
          <cell r="AX57">
            <v>4.9163451185449958E-2</v>
          </cell>
          <cell r="AY57">
            <v>3.9406816924808651E-2</v>
          </cell>
          <cell r="AZ57">
            <v>9.9285842708610921E-4</v>
          </cell>
          <cell r="BA57">
            <v>1.1370731849863649E-3</v>
          </cell>
          <cell r="BB57">
            <v>1.1978793582222826E-3</v>
          </cell>
          <cell r="BC57">
            <v>7.363589733673108E-4</v>
          </cell>
          <cell r="BD57">
            <v>2.8123094006063222E-3</v>
          </cell>
          <cell r="BE57">
            <v>2.8801542080319504E-3</v>
          </cell>
          <cell r="BF57">
            <v>1.984346890822053E-2</v>
          </cell>
          <cell r="BG57">
            <v>1.7893755431361975E-2</v>
          </cell>
          <cell r="BH57">
            <v>5.6112505420390524E-5</v>
          </cell>
          <cell r="BI57">
            <v>2.5655900429952396E-4</v>
          </cell>
          <cell r="BJ57">
            <v>2.124102055734992E-4</v>
          </cell>
          <cell r="BK57">
            <v>2.4948447839089787E-4</v>
          </cell>
          <cell r="BL57">
            <v>5.781587696691387E-4</v>
          </cell>
          <cell r="BM57">
            <v>5.9698882696621015E-4</v>
          </cell>
        </row>
        <row r="58">
          <cell r="R58">
            <v>0.3437247690744698</v>
          </cell>
          <cell r="S58">
            <v>9.6075426354409063E-2</v>
          </cell>
          <cell r="T58">
            <v>2.1674085915475157E-2</v>
          </cell>
          <cell r="U58">
            <v>1.6131788698788729E-2</v>
          </cell>
          <cell r="V58">
            <v>2.111103440581287E-2</v>
          </cell>
          <cell r="W58">
            <v>1.9521971140339454E-2</v>
          </cell>
          <cell r="X58">
            <v>0.12435581926176106</v>
          </cell>
          <cell r="Y58">
            <v>4.4854648521842254E-2</v>
          </cell>
          <cell r="Z58">
            <v>0.24776235828176141</v>
          </cell>
          <cell r="AA58">
            <v>8.9590612045339926E-2</v>
          </cell>
          <cell r="AB58">
            <v>1.5319845402956101E-2</v>
          </cell>
          <cell r="AC58">
            <v>1.0860552568148021E-2</v>
          </cell>
          <cell r="AD58">
            <v>1.7517022870949282E-2</v>
          </cell>
          <cell r="AE58">
            <v>1.2076494502975654E-2</v>
          </cell>
          <cell r="AF58">
            <v>6.4697688086062397E-2</v>
          </cell>
          <cell r="AG58">
            <v>3.7700145854040537E-2</v>
          </cell>
          <cell r="AH58">
            <v>0.12078393716365099</v>
          </cell>
          <cell r="AI58">
            <v>6.5092187112048047E-2</v>
          </cell>
          <cell r="AJ58">
            <v>5.7160128705356309E-3</v>
          </cell>
          <cell r="AK58">
            <v>4.4786982433826436E-3</v>
          </cell>
          <cell r="AL58">
            <v>8.1322870788838146E-3</v>
          </cell>
          <cell r="AM58">
            <v>3.2921812877375204E-3</v>
          </cell>
          <cell r="AN58">
            <v>1.6145070644475016E-2</v>
          </cell>
          <cell r="AO58">
            <v>1.7927499173851152E-2</v>
          </cell>
          <cell r="AP58">
            <v>8.9202771545387805E-2</v>
          </cell>
          <cell r="AQ58">
            <v>5.5507245092928433E-2</v>
          </cell>
          <cell r="AR58">
            <v>3.7990196256296608E-3</v>
          </cell>
          <cell r="AS58">
            <v>2.9712374030616286E-3</v>
          </cell>
          <cell r="AT58">
            <v>4.8502270705910759E-3</v>
          </cell>
          <cell r="AU58">
            <v>1.9761346139498762E-3</v>
          </cell>
          <cell r="AV58">
            <v>9.2481997376894082E-3</v>
          </cell>
          <cell r="AW58">
            <v>1.0850706184214791E-2</v>
          </cell>
          <cell r="AX58">
            <v>4.6096275036688894E-2</v>
          </cell>
          <cell r="AY58">
            <v>3.631480195951959E-2</v>
          </cell>
          <cell r="AZ58">
            <v>1.2921382659339983E-3</v>
          </cell>
          <cell r="BA58">
            <v>1.1162163116019378E-3</v>
          </cell>
          <cell r="BB58">
            <v>1.1567542740150061E-3</v>
          </cell>
          <cell r="BC58">
            <v>6.3397277352653233E-4</v>
          </cell>
          <cell r="BD58">
            <v>2.8063528357802248E-3</v>
          </cell>
          <cell r="BE58">
            <v>2.7760379063710909E-3</v>
          </cell>
          <cell r="BF58">
            <v>1.8891275045461953E-2</v>
          </cell>
          <cell r="BG58">
            <v>1.6998930127418911E-2</v>
          </cell>
          <cell r="BH58">
            <v>1.2947604672921165E-4</v>
          </cell>
          <cell r="BI58">
            <v>2.5114957615315675E-4</v>
          </cell>
          <cell r="BJ58">
            <v>1.9868111102389405E-4</v>
          </cell>
          <cell r="BK58">
            <v>1.6398297945364345E-4</v>
          </cell>
          <cell r="BL58">
            <v>5.8418904279062406E-4</v>
          </cell>
          <cell r="BM58">
            <v>5.6486587993239703E-4</v>
          </cell>
        </row>
        <row r="59">
          <cell r="R59">
            <v>0.3408848523395136</v>
          </cell>
          <cell r="S59">
            <v>8.7180884779800655E-2</v>
          </cell>
          <cell r="T59">
            <v>2.4299433459614661E-2</v>
          </cell>
          <cell r="U59">
            <v>1.7117631339310106E-2</v>
          </cell>
          <cell r="V59">
            <v>2.1147097996702738E-2</v>
          </cell>
          <cell r="W59">
            <v>2.0383114865259563E-2</v>
          </cell>
          <cell r="X59">
            <v>0.1262602480603818</v>
          </cell>
          <cell r="Y59">
            <v>4.4496451207919077E-2</v>
          </cell>
          <cell r="Z59">
            <v>0.24341731297317892</v>
          </cell>
          <cell r="AA59">
            <v>8.1552017566452112E-2</v>
          </cell>
          <cell r="AB59">
            <v>1.7132408439934698E-2</v>
          </cell>
          <cell r="AC59">
            <v>1.1327478564760551E-2</v>
          </cell>
          <cell r="AD59">
            <v>1.7738688710959984E-2</v>
          </cell>
          <cell r="AE59">
            <v>1.2471614061145112E-2</v>
          </cell>
          <cell r="AF59">
            <v>6.5411251206764234E-2</v>
          </cell>
          <cell r="AG59">
            <v>3.7783849093724925E-2</v>
          </cell>
          <cell r="AH59">
            <v>0.11521962587721646</v>
          </cell>
          <cell r="AI59">
            <v>5.8409572433310603E-2</v>
          </cell>
          <cell r="AJ59">
            <v>6.4890252280721313E-3</v>
          </cell>
          <cell r="AK59">
            <v>4.6348387311272781E-3</v>
          </cell>
          <cell r="AL59">
            <v>8.5164238562557143E-3</v>
          </cell>
          <cell r="AM59">
            <v>2.8646424136290903E-3</v>
          </cell>
          <cell r="AN59">
            <v>1.573495206152516E-2</v>
          </cell>
          <cell r="AO59">
            <v>1.8570170299262452E-2</v>
          </cell>
          <cell r="AP59">
            <v>8.3862519502872601E-2</v>
          </cell>
          <cell r="AQ59">
            <v>4.9300000512055527E-2</v>
          </cell>
          <cell r="AR59">
            <v>4.3338878139827309E-3</v>
          </cell>
          <cell r="AS59">
            <v>3.1094660406868024E-3</v>
          </cell>
          <cell r="AT59">
            <v>5.1766518192132962E-3</v>
          </cell>
          <cell r="AU59">
            <v>1.6183833516808018E-3</v>
          </cell>
          <cell r="AV59">
            <v>8.8905519455391036E-3</v>
          </cell>
          <cell r="AW59">
            <v>1.1433578814866436E-2</v>
          </cell>
          <cell r="AX59">
            <v>4.1873670750646852E-2</v>
          </cell>
          <cell r="AY59">
            <v>3.1765904638502096E-2</v>
          </cell>
          <cell r="AZ59">
            <v>1.6176468492384859E-3</v>
          </cell>
          <cell r="BA59">
            <v>1.1378691707887808E-3</v>
          </cell>
          <cell r="BB59">
            <v>1.2914196939060368E-3</v>
          </cell>
          <cell r="BC59">
            <v>3.996363372935146E-4</v>
          </cell>
          <cell r="BD59">
            <v>2.6229542433282276E-3</v>
          </cell>
          <cell r="BE59">
            <v>3.0382402033354234E-3</v>
          </cell>
          <cell r="BF59">
            <v>1.6396674822317436E-2</v>
          </cell>
          <cell r="BG59">
            <v>1.4476620568736347E-2</v>
          </cell>
          <cell r="BH59">
            <v>2.3487021820162038E-4</v>
          </cell>
          <cell r="BI59">
            <v>2.6150971757506344E-4</v>
          </cell>
          <cell r="BJ59">
            <v>2.3681088784203194E-4</v>
          </cell>
          <cell r="BK59">
            <v>5.7826329390135947E-5</v>
          </cell>
          <cell r="BL59">
            <v>5.0866706656831062E-4</v>
          </cell>
          <cell r="BM59">
            <v>6.2036963998821169E-4</v>
          </cell>
        </row>
        <row r="60">
          <cell r="R60">
            <v>0.34367300270241685</v>
          </cell>
          <cell r="S60">
            <v>8.8742055383054519E-2</v>
          </cell>
          <cell r="T60">
            <v>2.3811399382586911E-2</v>
          </cell>
          <cell r="U60">
            <v>1.6425516355242423E-2</v>
          </cell>
          <cell r="V60">
            <v>2.1620866543180028E-2</v>
          </cell>
          <cell r="W60">
            <v>2.1612869641132619E-2</v>
          </cell>
          <cell r="X60">
            <v>0.12624878285418764</v>
          </cell>
          <cell r="Y60">
            <v>4.5211506670991053E-2</v>
          </cell>
          <cell r="Z60">
            <v>0.24536858630017377</v>
          </cell>
          <cell r="AA60">
            <v>8.2099997426097665E-2</v>
          </cell>
          <cell r="AB60">
            <v>1.7337717675962348E-2</v>
          </cell>
          <cell r="AC60">
            <v>1.1052841473512294E-2</v>
          </cell>
          <cell r="AD60">
            <v>1.8167537694204702E-2</v>
          </cell>
          <cell r="AE60">
            <v>1.2892953296906956E-2</v>
          </cell>
          <cell r="AF60">
            <v>6.5303319314998373E-2</v>
          </cell>
          <cell r="AG60">
            <v>3.8514213388156117E-2</v>
          </cell>
          <cell r="AH60">
            <v>0.11535022297175601</v>
          </cell>
          <cell r="AI60">
            <v>5.8263992989914665E-2</v>
          </cell>
          <cell r="AJ60">
            <v>6.4529841230643124E-3</v>
          </cell>
          <cell r="AK60">
            <v>4.5268808400746752E-3</v>
          </cell>
          <cell r="AL60">
            <v>8.7218786702876524E-3</v>
          </cell>
          <cell r="AM60">
            <v>2.626404694813525E-3</v>
          </cell>
          <cell r="AN60">
            <v>1.5769277138778785E-2</v>
          </cell>
          <cell r="AO60">
            <v>1.8988802100224078E-2</v>
          </cell>
          <cell r="AP60">
            <v>8.3692686319409404E-2</v>
          </cell>
          <cell r="AQ60">
            <v>4.8889848273617732E-2</v>
          </cell>
          <cell r="AR60">
            <v>4.2585003759238209E-3</v>
          </cell>
          <cell r="AS60">
            <v>3.0393174902905735E-3</v>
          </cell>
          <cell r="AT60">
            <v>5.3742456535908383E-3</v>
          </cell>
          <cell r="AU60">
            <v>1.3595055993411982E-3</v>
          </cell>
          <cell r="AV60">
            <v>8.9111195052847848E-3</v>
          </cell>
          <cell r="AW60">
            <v>1.1860151458299462E-2</v>
          </cell>
          <cell r="AX60">
            <v>4.1502360163576668E-2</v>
          </cell>
          <cell r="AY60">
            <v>3.1048314844102986E-2</v>
          </cell>
          <cell r="AZ60">
            <v>1.5993964002913898E-3</v>
          </cell>
          <cell r="BA60">
            <v>1.1215283966628528E-3</v>
          </cell>
          <cell r="BB60">
            <v>1.4444316295134088E-3</v>
          </cell>
          <cell r="BC60">
            <v>3.0991773034562604E-4</v>
          </cell>
          <cell r="BD60">
            <v>2.5982850495269859E-3</v>
          </cell>
          <cell r="BE60">
            <v>3.38048670018588E-3</v>
          </cell>
          <cell r="BF60">
            <v>1.6112785211589653E-2</v>
          </cell>
          <cell r="BG60">
            <v>1.4137241549406031E-2</v>
          </cell>
          <cell r="BH60">
            <v>2.0435145738184081E-4</v>
          </cell>
          <cell r="BI60">
            <v>2.5634407187976357E-4</v>
          </cell>
          <cell r="BJ60">
            <v>2.7937633250201829E-4</v>
          </cell>
          <cell r="BK60">
            <v>1.49060097752618E-5</v>
          </cell>
          <cell r="BL60">
            <v>5.1575260272935706E-4</v>
          </cell>
          <cell r="BM60">
            <v>7.0481355800492546E-4</v>
          </cell>
        </row>
        <row r="61">
          <cell r="R61">
            <v>0.34655361920158612</v>
          </cell>
          <cell r="S61">
            <v>9.0221239896470198E-2</v>
          </cell>
          <cell r="T61">
            <v>2.3820929978565275E-2</v>
          </cell>
          <cell r="U61">
            <v>1.5873718905385723E-2</v>
          </cell>
          <cell r="V61">
            <v>2.2657426896078844E-2</v>
          </cell>
          <cell r="W61">
            <v>2.3439501245114881E-2</v>
          </cell>
          <cell r="X61">
            <v>0.12302965179576764</v>
          </cell>
          <cell r="Y61">
            <v>4.7511154647232504E-2</v>
          </cell>
          <cell r="Z61">
            <v>0.24736592206318164</v>
          </cell>
          <cell r="AA61">
            <v>8.2734490625602328E-2</v>
          </cell>
          <cell r="AB61">
            <v>1.6885785107251298E-2</v>
          </cell>
          <cell r="AC61">
            <v>1.0898854079920708E-2</v>
          </cell>
          <cell r="AD61">
            <v>1.8864525885822325E-2</v>
          </cell>
          <cell r="AE61">
            <v>1.4010366437698487E-2</v>
          </cell>
          <cell r="AF61">
            <v>6.379416962651932E-2</v>
          </cell>
          <cell r="AG61">
            <v>4.0177726589116176E-2</v>
          </cell>
          <cell r="AH61">
            <v>0.11517966324754525</v>
          </cell>
          <cell r="AI61">
            <v>5.7839275193933531E-2</v>
          </cell>
          <cell r="AJ61">
            <v>6.1489831585096275E-3</v>
          </cell>
          <cell r="AK61">
            <v>4.4043918900685437E-3</v>
          </cell>
          <cell r="AL61">
            <v>8.7459168943212172E-3</v>
          </cell>
          <cell r="AM61">
            <v>2.7596321385019965E-3</v>
          </cell>
          <cell r="AN61">
            <v>1.6035895268514705E-2</v>
          </cell>
          <cell r="AO61">
            <v>1.9245565967749192E-2</v>
          </cell>
          <cell r="AP61">
            <v>8.3298266321435221E-2</v>
          </cell>
          <cell r="AQ61">
            <v>4.8258809274579553E-2</v>
          </cell>
          <cell r="AR61">
            <v>3.9221243867649828E-3</v>
          </cell>
          <cell r="AS61">
            <v>2.9443568115244331E-3</v>
          </cell>
          <cell r="AT61">
            <v>5.4136539306653703E-3</v>
          </cell>
          <cell r="AU61">
            <v>1.4612096019128917E-3</v>
          </cell>
          <cell r="AV61">
            <v>9.2088904429525678E-3</v>
          </cell>
          <cell r="AW61">
            <v>1.2089224678206412E-2</v>
          </cell>
          <cell r="AX61">
            <v>4.0883950866373198E-2</v>
          </cell>
          <cell r="AY61">
            <v>3.0189975306878003E-2</v>
          </cell>
          <cell r="AZ61">
            <v>1.4548863715498333E-3</v>
          </cell>
          <cell r="BA61">
            <v>1.1151551242890593E-3</v>
          </cell>
          <cell r="BB61">
            <v>1.5037124134196017E-3</v>
          </cell>
          <cell r="BC61">
            <v>3.6174008090813175E-4</v>
          </cell>
          <cell r="BD61">
            <v>2.6891550233400564E-3</v>
          </cell>
          <cell r="BE61">
            <v>3.5693257850312496E-3</v>
          </cell>
          <cell r="BF61">
            <v>1.5661845305658062E-2</v>
          </cell>
          <cell r="BG61">
            <v>1.3608653469335562E-2</v>
          </cell>
          <cell r="BH61">
            <v>1.9146875750028025E-4</v>
          </cell>
          <cell r="BI61">
            <v>2.492164603431627E-4</v>
          </cell>
          <cell r="BJ61">
            <v>2.8769812680520059E-4</v>
          </cell>
          <cell r="BK61">
            <v>3.8629618567732896E-5</v>
          </cell>
          <cell r="BL61">
            <v>5.2661313621987945E-4</v>
          </cell>
          <cell r="BM61">
            <v>7.5956537900972857E-4</v>
          </cell>
        </row>
        <row r="62">
          <cell r="R62">
            <v>0.34655127562473353</v>
          </cell>
          <cell r="S62">
            <v>8.6078880851395242E-2</v>
          </cell>
          <cell r="T62">
            <v>2.5466003373695492E-2</v>
          </cell>
          <cell r="U62">
            <v>1.4682692878017423E-2</v>
          </cell>
          <cell r="V62">
            <v>2.4153142872676652E-2</v>
          </cell>
          <cell r="W62">
            <v>2.5095114220897934E-2</v>
          </cell>
          <cell r="X62">
            <v>0.12112796222179677</v>
          </cell>
          <cell r="Y62">
            <v>4.9947482857205204E-2</v>
          </cell>
          <cell r="Z62">
            <v>0.2469027751012618</v>
          </cell>
          <cell r="AA62">
            <v>7.8032879824083926E-2</v>
          </cell>
          <cell r="AB62">
            <v>1.8159519295069319E-2</v>
          </cell>
          <cell r="AC62">
            <v>1.0204152614418085E-2</v>
          </cell>
          <cell r="AD62">
            <v>2.0102494942535663E-2</v>
          </cell>
          <cell r="AE62">
            <v>1.4984224820075918E-2</v>
          </cell>
          <cell r="AF62">
            <v>6.309779224705224E-2</v>
          </cell>
          <cell r="AG62">
            <v>4.2321708488394297E-2</v>
          </cell>
          <cell r="AH62">
            <v>0.11331180988418055</v>
          </cell>
          <cell r="AI62">
            <v>5.3989012579298161E-2</v>
          </cell>
          <cell r="AJ62">
            <v>6.7772136969873609E-3</v>
          </cell>
          <cell r="AK62">
            <v>4.0226685653989873E-3</v>
          </cell>
          <cell r="AL62">
            <v>9.2454479778972982E-3</v>
          </cell>
          <cell r="AM62">
            <v>3.0769464697718743E-3</v>
          </cell>
          <cell r="AN62">
            <v>1.589830325382733E-2</v>
          </cell>
          <cell r="AO62">
            <v>2.0302216287853808E-2</v>
          </cell>
          <cell r="AP62">
            <v>8.1381488688293757E-2</v>
          </cell>
          <cell r="AQ62">
            <v>4.455566303258978E-2</v>
          </cell>
          <cell r="AR62">
            <v>4.4604708437263035E-3</v>
          </cell>
          <cell r="AS62">
            <v>2.6320961512310763E-3</v>
          </cell>
          <cell r="AT62">
            <v>5.7976479839212461E-3</v>
          </cell>
          <cell r="AU62">
            <v>1.6573700093744856E-3</v>
          </cell>
          <cell r="AV62">
            <v>9.3322770816015779E-3</v>
          </cell>
          <cell r="AW62">
            <v>1.2945963450168451E-2</v>
          </cell>
          <cell r="AX62">
            <v>3.9038539858438526E-2</v>
          </cell>
          <cell r="AY62">
            <v>2.7513331153165621E-2</v>
          </cell>
          <cell r="AZ62">
            <v>1.7414228741922532E-3</v>
          </cell>
          <cell r="BA62">
            <v>9.8389377026224809E-4</v>
          </cell>
          <cell r="BB62">
            <v>1.6606582802744586E-3</v>
          </cell>
          <cell r="BC62">
            <v>4.2649446945060271E-4</v>
          </cell>
          <cell r="BD62">
            <v>2.7330939454119482E-3</v>
          </cell>
          <cell r="BE62">
            <v>3.9796437539093253E-3</v>
          </cell>
          <cell r="BF62">
            <v>1.4274762325385382E-2</v>
          </cell>
          <cell r="BG62">
            <v>1.1968688231076217E-2</v>
          </cell>
          <cell r="BH62">
            <v>3.4243875065686981E-4</v>
          </cell>
          <cell r="BI62">
            <v>2.2715424089012837E-4</v>
          </cell>
          <cell r="BJ62">
            <v>3.2178462264042157E-4</v>
          </cell>
          <cell r="BK62">
            <v>5.764887789560534E-5</v>
          </cell>
          <cell r="BL62">
            <v>4.9548997390333894E-4</v>
          </cell>
          <cell r="BM62">
            <v>8.6155706748744065E-4</v>
          </cell>
        </row>
        <row r="63">
          <cell r="R63">
            <v>0.34243617365109458</v>
          </cell>
          <cell r="S63">
            <v>7.7238250442550449E-2</v>
          </cell>
          <cell r="T63">
            <v>2.8306575740692765E-2</v>
          </cell>
          <cell r="U63">
            <v>1.4094449498022981E-2</v>
          </cell>
          <cell r="V63">
            <v>2.4242748883434948E-2</v>
          </cell>
          <cell r="W63">
            <v>2.6822359642999467E-2</v>
          </cell>
          <cell r="X63">
            <v>0.12296271199521989</v>
          </cell>
          <cell r="Y63">
            <v>4.8769084413714948E-2</v>
          </cell>
          <cell r="Z63">
            <v>0.24232052175511853</v>
          </cell>
          <cell r="AA63">
            <v>6.9661936782467085E-2</v>
          </cell>
          <cell r="AB63">
            <v>2.0278013967752445E-2</v>
          </cell>
          <cell r="AC63">
            <v>9.5755391508019361E-3</v>
          </cell>
          <cell r="AD63">
            <v>2.0413241145408191E-2</v>
          </cell>
          <cell r="AE63">
            <v>1.5894822587616063E-2</v>
          </cell>
          <cell r="AF63">
            <v>6.4643616705823151E-2</v>
          </cell>
          <cell r="AG63">
            <v>4.1853354775891694E-2</v>
          </cell>
          <cell r="AH63">
            <v>0.11004216164019454</v>
          </cell>
          <cell r="AI63">
            <v>4.7558633867974077E-2</v>
          </cell>
          <cell r="AJ63">
            <v>7.9121311959117167E-3</v>
          </cell>
          <cell r="AK63">
            <v>3.9095820653970203E-3</v>
          </cell>
          <cell r="AL63">
            <v>9.6752652597570672E-3</v>
          </cell>
          <cell r="AM63">
            <v>3.3182609399016777E-3</v>
          </cell>
          <cell r="AN63">
            <v>1.7056373268621406E-2</v>
          </cell>
          <cell r="AO63">
            <v>2.0611914569353618E-2</v>
          </cell>
          <cell r="AP63">
            <v>7.8684442700819091E-2</v>
          </cell>
          <cell r="AQ63">
            <v>3.9362326372136804E-2</v>
          </cell>
          <cell r="AR63">
            <v>5.2132193817453244E-3</v>
          </cell>
          <cell r="AS63">
            <v>2.5485062982487125E-3</v>
          </cell>
          <cell r="AT63">
            <v>6.2548708158566505E-3</v>
          </cell>
          <cell r="AU63">
            <v>1.7223845907274116E-3</v>
          </cell>
          <cell r="AV63">
            <v>1.0069693530249583E-2</v>
          </cell>
          <cell r="AW63">
            <v>1.3513437839080213E-2</v>
          </cell>
          <cell r="AX63">
            <v>3.7270604864204415E-2</v>
          </cell>
          <cell r="AY63">
            <v>2.4376542465136732E-2</v>
          </cell>
          <cell r="AZ63">
            <v>2.1728737484371392E-3</v>
          </cell>
          <cell r="BA63">
            <v>9.3753270828768245E-4</v>
          </cell>
          <cell r="BB63">
            <v>1.9333297562939735E-3</v>
          </cell>
          <cell r="BC63">
            <v>4.6538795661325871E-4</v>
          </cell>
          <cell r="BD63">
            <v>2.9931057148717068E-3</v>
          </cell>
          <cell r="BE63">
            <v>4.3918317400700605E-3</v>
          </cell>
          <cell r="BF63">
            <v>1.3258590208465648E-2</v>
          </cell>
          <cell r="BG63">
            <v>1.0572744637191068E-2</v>
          </cell>
          <cell r="BH63">
            <v>4.7394110261294122E-4</v>
          </cell>
          <cell r="BI63">
            <v>2.1178445919624981E-4</v>
          </cell>
          <cell r="BJ63">
            <v>4.2238044871302022E-4</v>
          </cell>
          <cell r="BK63">
            <v>2.0476360167251998E-5</v>
          </cell>
          <cell r="BL63">
            <v>5.2303610124474474E-4</v>
          </cell>
          <cell r="BM63">
            <v>1.0342265786585194E-3</v>
          </cell>
        </row>
        <row r="64">
          <cell r="R64">
            <v>0.34273635076817754</v>
          </cell>
          <cell r="S64">
            <v>7.6789075162756806E-2</v>
          </cell>
          <cell r="T64">
            <v>2.9519642490718569E-2</v>
          </cell>
          <cell r="U64">
            <v>1.3717190382645071E-2</v>
          </cell>
          <cell r="V64">
            <v>2.4167160497571324E-2</v>
          </cell>
          <cell r="W64">
            <v>2.8293811480825402E-2</v>
          </cell>
          <cell r="X64">
            <v>0.12198101419422511</v>
          </cell>
          <cell r="Y64">
            <v>4.8268469149610443E-2</v>
          </cell>
          <cell r="Z64">
            <v>0.24136781669733409</v>
          </cell>
          <cell r="AA64">
            <v>6.9076631769875815E-2</v>
          </cell>
          <cell r="AB64">
            <v>2.0591986080575768E-2</v>
          </cell>
          <cell r="AC64">
            <v>9.2802501434399252E-3</v>
          </cell>
          <cell r="AD64">
            <v>2.037663757785399E-2</v>
          </cell>
          <cell r="AE64">
            <v>1.6238872827672005E-2</v>
          </cell>
          <cell r="AF64">
            <v>6.4241850146342303E-2</v>
          </cell>
          <cell r="AG64">
            <v>4.1561590106844425E-2</v>
          </cell>
          <cell r="AH64">
            <v>0.10862269051290241</v>
          </cell>
          <cell r="AI64">
            <v>4.6300435031240067E-2</v>
          </cell>
          <cell r="AJ64">
            <v>7.7076587980119213E-3</v>
          </cell>
          <cell r="AK64">
            <v>3.8784509183777799E-3</v>
          </cell>
          <cell r="AL64">
            <v>9.7026051593298336E-3</v>
          </cell>
          <cell r="AM64">
            <v>2.965149044916533E-3</v>
          </cell>
          <cell r="AN64">
            <v>1.7359892724556455E-2</v>
          </cell>
          <cell r="AO64">
            <v>2.0708498610389578E-2</v>
          </cell>
          <cell r="AP64">
            <v>7.7275200054515381E-2</v>
          </cell>
          <cell r="AQ64">
            <v>3.7953843800882153E-2</v>
          </cell>
          <cell r="AR64">
            <v>5.0622983635710984E-3</v>
          </cell>
          <cell r="AS64">
            <v>2.5487215495791286E-3</v>
          </cell>
          <cell r="AT64">
            <v>6.3142001907673757E-3</v>
          </cell>
          <cell r="AU64">
            <v>1.4560572229391508E-3</v>
          </cell>
          <cell r="AV64">
            <v>1.0229878972950192E-2</v>
          </cell>
          <cell r="AW64">
            <v>1.3710195629449317E-2</v>
          </cell>
          <cell r="AX64">
            <v>3.6390100430807593E-2</v>
          </cell>
          <cell r="AY64">
            <v>2.3142461924193697E-2</v>
          </cell>
          <cell r="AZ64">
            <v>2.0377818641135895E-3</v>
          </cell>
          <cell r="BA64">
            <v>9.3381614472598767E-4</v>
          </cell>
          <cell r="BB64">
            <v>2.0469619109295769E-3</v>
          </cell>
          <cell r="BC64">
            <v>4.1284817620451279E-4</v>
          </cell>
          <cell r="BD64">
            <v>3.1024100898973009E-3</v>
          </cell>
          <cell r="BE64">
            <v>4.7138190656627272E-3</v>
          </cell>
          <cell r="BF64">
            <v>1.3053865599005121E-2</v>
          </cell>
          <cell r="BG64">
            <v>1.0224122961405149E-2</v>
          </cell>
          <cell r="BH64">
            <v>4.4339748040393332E-4</v>
          </cell>
          <cell r="BI64">
            <v>2.1622000893547195E-4</v>
          </cell>
          <cell r="BJ64">
            <v>4.7481128626325144E-4</v>
          </cell>
          <cell r="BK64">
            <v>-5.8499338165285172E-5</v>
          </cell>
          <cell r="BL64">
            <v>5.7043381275678913E-4</v>
          </cell>
          <cell r="BM64">
            <v>1.1833795462806856E-3</v>
          </cell>
        </row>
        <row r="65">
          <cell r="R65">
            <v>0.34389683288171113</v>
          </cell>
          <cell r="S65">
            <v>8.1270409657724405E-2</v>
          </cell>
          <cell r="T65">
            <v>2.817236477773491E-2</v>
          </cell>
          <cell r="U65">
            <v>1.3110798056581437E-2</v>
          </cell>
          <cell r="V65">
            <v>2.3741525525753038E-2</v>
          </cell>
          <cell r="W65">
            <v>2.972059696059072E-2</v>
          </cell>
          <cell r="X65">
            <v>0.12065499504737422</v>
          </cell>
          <cell r="Y65">
            <v>4.7226136768176344E-2</v>
          </cell>
          <cell r="Z65">
            <v>0.2420954927232799</v>
          </cell>
          <cell r="AA65">
            <v>7.2884893088094441E-2</v>
          </cell>
          <cell r="AB65">
            <v>1.925394219675531E-2</v>
          </cell>
          <cell r="AC65">
            <v>9.0425352308211061E-3</v>
          </cell>
          <cell r="AD65">
            <v>1.9895803785525655E-2</v>
          </cell>
          <cell r="AE65">
            <v>1.6911863217608545E-2</v>
          </cell>
          <cell r="AF65">
            <v>6.3735081326183191E-2</v>
          </cell>
          <cell r="AG65">
            <v>4.0371379162020847E-2</v>
          </cell>
          <cell r="AH65">
            <v>0.10879344256574086</v>
          </cell>
          <cell r="AI65">
            <v>4.8556432380297533E-2</v>
          </cell>
          <cell r="AJ65">
            <v>6.8999971178475474E-3</v>
          </cell>
          <cell r="AK65">
            <v>3.7331124917879955E-3</v>
          </cell>
          <cell r="AL65">
            <v>9.4137778925312068E-3</v>
          </cell>
          <cell r="AM65">
            <v>2.9994953711507512E-3</v>
          </cell>
          <cell r="AN65">
            <v>1.7426842828580501E-2</v>
          </cell>
          <cell r="AO65">
            <v>1.9763783960473361E-2</v>
          </cell>
          <cell r="AP65">
            <v>7.7471235361066704E-2</v>
          </cell>
          <cell r="AQ65">
            <v>3.9646968683891552E-2</v>
          </cell>
          <cell r="AR65">
            <v>4.455234208584658E-3</v>
          </cell>
          <cell r="AS65">
            <v>2.4465191795186802E-3</v>
          </cell>
          <cell r="AT65">
            <v>6.0720253247190858E-3</v>
          </cell>
          <cell r="AU65">
            <v>1.4689367091574547E-3</v>
          </cell>
          <cell r="AV65">
            <v>1.0478430362467209E-2</v>
          </cell>
          <cell r="AW65">
            <v>1.2903118908113347E-2</v>
          </cell>
          <cell r="AX65">
            <v>3.6509202051004053E-2</v>
          </cell>
          <cell r="AY65">
            <v>2.3952684054156959E-2</v>
          </cell>
          <cell r="AZ65">
            <v>1.6973701002941976E-3</v>
          </cell>
          <cell r="BA65">
            <v>9.2280923438249163E-4</v>
          </cell>
          <cell r="BB65">
            <v>2.0086143350586706E-3</v>
          </cell>
          <cell r="BC65">
            <v>2.8696253552458494E-4</v>
          </cell>
          <cell r="BD65">
            <v>3.2282114086018003E-3</v>
          </cell>
          <cell r="BE65">
            <v>4.412548837522394E-3</v>
          </cell>
          <cell r="BF65">
            <v>1.3308190381742691E-2</v>
          </cell>
          <cell r="BG65">
            <v>1.0598348829533845E-2</v>
          </cell>
          <cell r="BH65">
            <v>3.5792990103772804E-4</v>
          </cell>
          <cell r="BI65">
            <v>2.2122564382525236E-4</v>
          </cell>
          <cell r="BJ65">
            <v>4.767232523747683E-4</v>
          </cell>
          <cell r="BK65">
            <v>-4.4432483351082599E-5</v>
          </cell>
          <cell r="BL65">
            <v>6.0337234665453062E-4</v>
          </cell>
          <cell r="BM65">
            <v>1.095023347077922E-3</v>
          </cell>
        </row>
        <row r="66">
          <cell r="R66">
            <v>0.34633143167156533</v>
          </cell>
          <cell r="S66">
            <v>8.3952130306349668E-2</v>
          </cell>
          <cell r="T66">
            <v>2.8137060787517321E-2</v>
          </cell>
          <cell r="U66">
            <v>1.2593324500590882E-2</v>
          </cell>
          <cell r="V66">
            <v>2.3424291899786145E-2</v>
          </cell>
          <cell r="W66">
            <v>3.1731706336291278E-2</v>
          </cell>
          <cell r="X66">
            <v>0.1197176689035567</v>
          </cell>
          <cell r="Y66">
            <v>4.6775244923030548E-2</v>
          </cell>
          <cell r="Z66">
            <v>0.24446074476905011</v>
          </cell>
          <cell r="AA66">
            <v>7.5594493791128828E-2</v>
          </cell>
          <cell r="AB66">
            <v>1.9131094879804491E-2</v>
          </cell>
          <cell r="AC66">
            <v>8.7848155614653443E-3</v>
          </cell>
          <cell r="AD66">
            <v>1.9555651013582233E-2</v>
          </cell>
          <cell r="AE66">
            <v>1.8081045617726787E-2</v>
          </cell>
          <cell r="AF66">
            <v>6.349154081838089E-2</v>
          </cell>
          <cell r="AG66">
            <v>3.9822112535647221E-2</v>
          </cell>
          <cell r="AH66">
            <v>0.1103166615263973</v>
          </cell>
          <cell r="AI66">
            <v>5.0189749946455989E-2</v>
          </cell>
          <cell r="AJ66">
            <v>6.5969521130519546E-3</v>
          </cell>
          <cell r="AK66">
            <v>3.6534524406721578E-3</v>
          </cell>
          <cell r="AL66">
            <v>9.2364156644986258E-3</v>
          </cell>
          <cell r="AM66">
            <v>3.4756246904792442E-3</v>
          </cell>
          <cell r="AN66">
            <v>1.7765503833822145E-2</v>
          </cell>
          <cell r="AO66">
            <v>1.9398961699820461E-2</v>
          </cell>
          <cell r="AP66">
            <v>7.8824485085002394E-2</v>
          </cell>
          <cell r="AQ66">
            <v>4.0860094487706056E-2</v>
          </cell>
          <cell r="AR66">
            <v>4.2523974333489815E-3</v>
          </cell>
          <cell r="AS66">
            <v>2.4347774701816149E-3</v>
          </cell>
          <cell r="AT66">
            <v>5.9869435173693711E-3</v>
          </cell>
          <cell r="AU66">
            <v>1.7844987775139948E-3</v>
          </cell>
          <cell r="AV66">
            <v>1.0806268979143437E-2</v>
          </cell>
          <cell r="AW66">
            <v>1.2699503704031034E-2</v>
          </cell>
          <cell r="AX66">
            <v>3.7398399133940607E-2</v>
          </cell>
          <cell r="AY66">
            <v>2.4705190401876524E-2</v>
          </cell>
          <cell r="AZ66">
            <v>1.6414997884245763E-3</v>
          </cell>
          <cell r="BA66">
            <v>9.4548930612324902E-4</v>
          </cell>
          <cell r="BB66">
            <v>2.0173176817538875E-3</v>
          </cell>
          <cell r="BC66">
            <v>3.9289554666560334E-4</v>
          </cell>
          <cell r="BD66">
            <v>3.3093058322949008E-3</v>
          </cell>
          <cell r="BE66">
            <v>4.3866983092604277E-3</v>
          </cell>
          <cell r="BF66">
            <v>1.3703256057256752E-2</v>
          </cell>
          <cell r="BG66">
            <v>1.0945431579821549E-2</v>
          </cell>
          <cell r="BH66">
            <v>3.4815728827899278E-4</v>
          </cell>
          <cell r="BI66">
            <v>2.2709762457040681E-4</v>
          </cell>
          <cell r="BJ66">
            <v>4.8395517152897667E-4</v>
          </cell>
          <cell r="BK66">
            <v>-9.1761231318918438E-7</v>
          </cell>
          <cell r="BL66">
            <v>6.0993667833271622E-4</v>
          </cell>
          <cell r="BM66">
            <v>1.0895951592889484E-3</v>
          </cell>
        </row>
        <row r="67">
          <cell r="R67">
            <v>0.34657129998122294</v>
          </cell>
          <cell r="S67">
            <v>8.1937733878430244E-2</v>
          </cell>
          <cell r="T67">
            <v>2.8717518209453646E-2</v>
          </cell>
          <cell r="U67">
            <v>1.0838462806268774E-2</v>
          </cell>
          <cell r="V67">
            <v>2.341964075054399E-2</v>
          </cell>
          <cell r="W67">
            <v>3.405651907397661E-2</v>
          </cell>
          <cell r="X67">
            <v>0.12039003564957378</v>
          </cell>
          <cell r="Y67">
            <v>4.7211391013313071E-2</v>
          </cell>
          <cell r="Z67">
            <v>0.24466862110065257</v>
          </cell>
          <cell r="AA67">
            <v>7.3642994997470276E-2</v>
          </cell>
          <cell r="AB67">
            <v>1.9438201049979981E-2</v>
          </cell>
          <cell r="AC67">
            <v>7.6036346865387076E-3</v>
          </cell>
          <cell r="AD67">
            <v>1.9459105805265456E-2</v>
          </cell>
          <cell r="AE67">
            <v>1.9621505005466694E-2</v>
          </cell>
          <cell r="AF67">
            <v>6.4867037647299688E-2</v>
          </cell>
          <cell r="AG67">
            <v>4.0036134026452452E-2</v>
          </cell>
          <cell r="AH67">
            <v>0.11096352836232271</v>
          </cell>
          <cell r="AI67">
            <v>4.8911932111664648E-2</v>
          </cell>
          <cell r="AJ67">
            <v>6.846474727428024E-3</v>
          </cell>
          <cell r="AK67">
            <v>3.2074451521728292E-3</v>
          </cell>
          <cell r="AL67">
            <v>9.2620105131319876E-3</v>
          </cell>
          <cell r="AM67">
            <v>4.1546846330551539E-3</v>
          </cell>
          <cell r="AN67">
            <v>1.8735055370367744E-2</v>
          </cell>
          <cell r="AO67">
            <v>1.9845926574250487E-2</v>
          </cell>
          <cell r="AP67">
            <v>7.979554366111552E-2</v>
          </cell>
          <cell r="AQ67">
            <v>4.0201820946852575E-2</v>
          </cell>
          <cell r="AR67">
            <v>4.5804210958591777E-3</v>
          </cell>
          <cell r="AS67">
            <v>2.1921936695216324E-3</v>
          </cell>
          <cell r="AT67">
            <v>6.0508672470111612E-3</v>
          </cell>
          <cell r="AU67">
            <v>2.2116262324169381E-3</v>
          </cell>
          <cell r="AV67">
            <v>1.1364323216290389E-2</v>
          </cell>
          <cell r="AW67">
            <v>1.3194291592376261E-2</v>
          </cell>
          <cell r="AX67">
            <v>3.8442759146158911E-2</v>
          </cell>
          <cell r="AY67">
            <v>2.4691283245545693E-2</v>
          </cell>
          <cell r="AZ67">
            <v>1.8244423803143979E-3</v>
          </cell>
          <cell r="BA67">
            <v>8.6099809701234941E-4</v>
          </cell>
          <cell r="BB67">
            <v>2.1213743300060807E-3</v>
          </cell>
          <cell r="BC67">
            <v>5.719880046141507E-4</v>
          </cell>
          <cell r="BD67">
            <v>3.5428730519602943E-3</v>
          </cell>
          <cell r="BE67">
            <v>4.829799257234672E-3</v>
          </cell>
          <cell r="BF67">
            <v>1.4278501075147165E-2</v>
          </cell>
          <cell r="BG67">
            <v>1.1080424432147106E-2</v>
          </cell>
          <cell r="BH67">
            <v>4.3528021110190497E-4</v>
          </cell>
          <cell r="BI67">
            <v>2.0733437003191374E-4</v>
          </cell>
          <cell r="BJ67">
            <v>5.3965368349884462E-4</v>
          </cell>
          <cell r="BK67">
            <v>7.0831887010448056E-5</v>
          </cell>
          <cell r="BL67">
            <v>6.5698344560112651E-4</v>
          </cell>
          <cell r="BM67">
            <v>1.2879929592952536E-3</v>
          </cell>
        </row>
        <row r="68">
          <cell r="R68">
            <v>0.34761250019073486</v>
          </cell>
          <cell r="S68">
            <v>7.6748015826882954E-2</v>
          </cell>
          <cell r="T68">
            <v>3.0546230397902739E-2</v>
          </cell>
          <cell r="U68">
            <v>9.1680033969750024E-3</v>
          </cell>
          <cell r="V68">
            <v>2.37451117000054E-2</v>
          </cell>
          <cell r="W68">
            <v>3.6631039208416316E-2</v>
          </cell>
          <cell r="X68">
            <v>0.12275893597661726</v>
          </cell>
          <cell r="Y68">
            <v>4.8015171580050996E-2</v>
          </cell>
          <cell r="Z68">
            <v>0.24697598814964294</v>
          </cell>
          <cell r="AA68">
            <v>6.9149174597991983E-2</v>
          </cell>
          <cell r="AB68">
            <v>2.1086184262375181E-2</v>
          </cell>
          <cell r="AC68">
            <v>6.992638976807972E-3</v>
          </cell>
          <cell r="AD68">
            <v>1.9904743463095381E-2</v>
          </cell>
          <cell r="AE68">
            <v>2.1213034793916542E-2</v>
          </cell>
          <cell r="AF68">
            <v>6.723545026825925E-2</v>
          </cell>
          <cell r="AG68">
            <v>4.1394752867377184E-2</v>
          </cell>
          <cell r="AH68">
            <v>0.11462893337011337</v>
          </cell>
          <cell r="AI68">
            <v>4.8275356023233441E-2</v>
          </cell>
          <cell r="AJ68">
            <v>7.8888606141657783E-3</v>
          </cell>
          <cell r="AK68">
            <v>3.0218454958534828E-3</v>
          </cell>
          <cell r="AL68">
            <v>9.5980716358782959E-3</v>
          </cell>
          <cell r="AM68">
            <v>4.8031100418283986E-3</v>
          </cell>
          <cell r="AN68">
            <v>1.9624094238548846E-2</v>
          </cell>
          <cell r="AO68">
            <v>2.1417598422427207E-2</v>
          </cell>
          <cell r="AP68">
            <v>8.3771966397762299E-2</v>
          </cell>
          <cell r="AQ68">
            <v>4.0644480416333319E-2</v>
          </cell>
          <cell r="AR68">
            <v>5.2982698586227298E-3</v>
          </cell>
          <cell r="AS68">
            <v>2.0441159608568871E-3</v>
          </cell>
          <cell r="AT68">
            <v>6.338093320821336E-3</v>
          </cell>
          <cell r="AU68">
            <v>2.621234463562965E-3</v>
          </cell>
          <cell r="AV68">
            <v>1.214389619713281E-2</v>
          </cell>
          <cell r="AW68">
            <v>1.4681878329837581E-2</v>
          </cell>
          <cell r="AX68">
            <v>4.214160144329071E-2</v>
          </cell>
          <cell r="AY68">
            <v>2.6254775972933193E-2</v>
          </cell>
          <cell r="AZ68">
            <v>2.0926417311044544E-3</v>
          </cell>
          <cell r="BA68">
            <v>8.22062146954591E-4</v>
          </cell>
          <cell r="BB68">
            <v>2.359886248773931E-3</v>
          </cell>
          <cell r="BC68">
            <v>7.6703529254031099E-4</v>
          </cell>
          <cell r="BD68">
            <v>3.8698931939035617E-3</v>
          </cell>
          <cell r="BE68">
            <v>5.9753060487119716E-3</v>
          </cell>
          <cell r="BF68">
            <v>1.6843352466821671E-2</v>
          </cell>
          <cell r="BG68">
            <v>1.284151034518473E-2</v>
          </cell>
          <cell r="BH68">
            <v>4.7522303197248747E-4</v>
          </cell>
          <cell r="BI68">
            <v>1.9612549061227971E-4</v>
          </cell>
          <cell r="BJ68">
            <v>6.6024231947025256E-4</v>
          </cell>
          <cell r="BK68">
            <v>1.3705351207192717E-4</v>
          </cell>
          <cell r="BL68">
            <v>7.3488597349595682E-4</v>
          </cell>
          <cell r="BM68">
            <v>1.7983114635661008E-3</v>
          </cell>
        </row>
        <row r="69">
          <cell r="R69">
            <v>0.34109458327293396</v>
          </cell>
          <cell r="S69">
            <v>6.3580827284918609E-2</v>
          </cell>
          <cell r="T69">
            <v>3.4943022429989999E-2</v>
          </cell>
          <cell r="U69">
            <v>1.0309579732755401E-2</v>
          </cell>
          <cell r="V69">
            <v>2.1417975450984828E-2</v>
          </cell>
          <cell r="W69">
            <v>3.7290791772239817E-2</v>
          </cell>
          <cell r="X69">
            <v>0.13033999640726768</v>
          </cell>
          <cell r="Y69">
            <v>4.321238094439428E-2</v>
          </cell>
          <cell r="Z69">
            <v>0.23963189125061035</v>
          </cell>
          <cell r="AA69">
            <v>5.7609230746596136E-2</v>
          </cell>
          <cell r="AB69">
            <v>2.4548482813179437E-2</v>
          </cell>
          <cell r="AC69">
            <v>7.332552068936217E-3</v>
          </cell>
          <cell r="AD69">
            <v>1.793316418176126E-2</v>
          </cell>
          <cell r="AE69">
            <v>2.195331938613071E-2</v>
          </cell>
          <cell r="AF69">
            <v>7.3086177993276852E-2</v>
          </cell>
          <cell r="AG69">
            <v>3.7168961479241897E-2</v>
          </cell>
          <cell r="AH69">
            <v>0.1094292551279068</v>
          </cell>
          <cell r="AI69">
            <v>4.0048383761642471E-2</v>
          </cell>
          <cell r="AJ69">
            <v>9.3742040222668608E-3</v>
          </cell>
          <cell r="AK69">
            <v>3.2205139558858613E-3</v>
          </cell>
          <cell r="AL69">
            <v>9.1226989461962726E-3</v>
          </cell>
          <cell r="AM69">
            <v>5.1104238972211058E-3</v>
          </cell>
          <cell r="AN69">
            <v>2.2314419223507728E-2</v>
          </cell>
          <cell r="AO69">
            <v>2.0238618648707213E-2</v>
          </cell>
          <cell r="AP69">
            <v>7.9187549650669098E-2</v>
          </cell>
          <cell r="AQ69">
            <v>3.363699928132563E-2</v>
          </cell>
          <cell r="AR69">
            <v>6.3241570642960324E-3</v>
          </cell>
          <cell r="AS69">
            <v>2.2304783428468179E-3</v>
          </cell>
          <cell r="AT69">
            <v>6.1921702682364993E-3</v>
          </cell>
          <cell r="AU69">
            <v>2.7297863007757035E-3</v>
          </cell>
          <cell r="AV69">
            <v>1.3834340738799692E-2</v>
          </cell>
          <cell r="AW69">
            <v>1.4239620569063534E-2</v>
          </cell>
          <cell r="AX69">
            <v>3.8676150143146515E-2</v>
          </cell>
          <cell r="AY69">
            <v>2.1593100330452634E-2</v>
          </cell>
          <cell r="AZ69">
            <v>2.6476676481113322E-3</v>
          </cell>
          <cell r="BA69">
            <v>8.8320171066586092E-4</v>
          </cell>
          <cell r="BB69">
            <v>2.3719693272361508E-3</v>
          </cell>
          <cell r="BC69">
            <v>7.1703240499699453E-4</v>
          </cell>
          <cell r="BD69">
            <v>4.5169720505605316E-3</v>
          </cell>
          <cell r="BE69">
            <v>5.9462072072916251E-3</v>
          </cell>
          <cell r="BF69">
            <v>1.4333096332848072E-2</v>
          </cell>
          <cell r="BG69">
            <v>9.8978230019115872E-3</v>
          </cell>
          <cell r="BH69">
            <v>6.8936349254278121E-4</v>
          </cell>
          <cell r="BI69">
            <v>2.1410003299618201E-4</v>
          </cell>
          <cell r="BJ69">
            <v>6.9586209886237716E-4</v>
          </cell>
          <cell r="BK69">
            <v>9.3589424322033742E-5</v>
          </cell>
          <cell r="BL69">
            <v>8.8229228138911472E-4</v>
          </cell>
          <cell r="BM69">
            <v>1.8600654946885138E-3</v>
          </cell>
        </row>
        <row r="70">
          <cell r="R70">
            <v>0.34471303224563599</v>
          </cell>
          <cell r="S70">
            <v>6.1004544189651622E-2</v>
          </cell>
          <cell r="T70">
            <v>3.9517578580659012E-2</v>
          </cell>
          <cell r="U70">
            <v>1.1293116540802216E-2</v>
          </cell>
          <cell r="V70">
            <v>2.1145876490639242E-2</v>
          </cell>
          <cell r="W70">
            <v>4.0859696245966554E-2</v>
          </cell>
          <cell r="X70">
            <v>0.12824405460527458</v>
          </cell>
          <cell r="Y70">
            <v>4.2648161928781902E-2</v>
          </cell>
          <cell r="Z70">
            <v>0.24294842779636383</v>
          </cell>
          <cell r="AA70">
            <v>5.5328586024289909E-2</v>
          </cell>
          <cell r="AB70">
            <v>2.8803184025094644E-2</v>
          </cell>
          <cell r="AC70">
            <v>7.7094994699129175E-3</v>
          </cell>
          <cell r="AD70">
            <v>1.7798076118855782E-2</v>
          </cell>
          <cell r="AE70">
            <v>2.4420179629438352E-2</v>
          </cell>
          <cell r="AF70">
            <v>7.1998888453101095E-2</v>
          </cell>
          <cell r="AG70">
            <v>3.6890012075456058E-2</v>
          </cell>
          <cell r="AH70">
            <v>0.11223937571048737</v>
          </cell>
          <cell r="AI70">
            <v>3.9559510723725648E-2</v>
          </cell>
          <cell r="AJ70">
            <v>1.1183589541885539E-2</v>
          </cell>
          <cell r="AK70">
            <v>3.8163149386992758E-3</v>
          </cell>
          <cell r="AL70">
            <v>9.2284107269807701E-3</v>
          </cell>
          <cell r="AM70">
            <v>5.578156348086249E-3</v>
          </cell>
          <cell r="AN70">
            <v>2.231145716278251E-2</v>
          </cell>
          <cell r="AO70">
            <v>2.0561927101390057E-2</v>
          </cell>
          <cell r="AP70">
            <v>8.2038693130016327E-2</v>
          </cell>
          <cell r="AQ70">
            <v>3.3649243201761617E-2</v>
          </cell>
          <cell r="AR70">
            <v>7.6129127215789193E-3</v>
          </cell>
          <cell r="AS70">
            <v>2.7281513629298223E-3</v>
          </cell>
          <cell r="AT70">
            <v>6.4120140780776552E-3</v>
          </cell>
          <cell r="AU70">
            <v>3.1472898890926256E-3</v>
          </cell>
          <cell r="AV70">
            <v>1.3788447124175495E-2</v>
          </cell>
          <cell r="AW70">
            <v>1.4700638315803823E-2</v>
          </cell>
          <cell r="AX70">
            <v>4.0885563939809799E-2</v>
          </cell>
          <cell r="AY70">
            <v>2.2032453980008627E-2</v>
          </cell>
          <cell r="AZ70">
            <v>3.2775923772331806E-3</v>
          </cell>
          <cell r="BA70">
            <v>1.1557268650455453E-3</v>
          </cell>
          <cell r="BB70">
            <v>2.6840379999454999E-3</v>
          </cell>
          <cell r="BC70">
            <v>8.2085737362309734E-4</v>
          </cell>
          <cell r="BD70">
            <v>4.4401450940854802E-3</v>
          </cell>
          <cell r="BE70">
            <v>6.4747513577462232E-3</v>
          </cell>
          <cell r="BF70">
            <v>1.5386946499347687E-2</v>
          </cell>
          <cell r="BG70">
            <v>1.0218091724590657E-2</v>
          </cell>
          <cell r="BH70">
            <v>9.6307339355181034E-4</v>
          </cell>
          <cell r="BI70">
            <v>3.2936435780804644E-4</v>
          </cell>
          <cell r="BJ70">
            <v>8.3667365487880322E-4</v>
          </cell>
          <cell r="BK70">
            <v>1.0153914032476826E-4</v>
          </cell>
          <cell r="BL70">
            <v>8.5866886053627401E-4</v>
          </cell>
          <cell r="BM70">
            <v>2.079536621855854E-3</v>
          </cell>
        </row>
        <row r="71">
          <cell r="R71">
            <v>0.34600305557250977</v>
          </cell>
          <cell r="S71">
            <v>5.0597356640277306E-2</v>
          </cell>
          <cell r="T71">
            <v>4.4365921017291539E-2</v>
          </cell>
          <cell r="U71">
            <v>9.9142862820018555E-3</v>
          </cell>
          <cell r="V71">
            <v>2.0857607473562276E-2</v>
          </cell>
          <cell r="W71">
            <v>4.6906392146182883E-2</v>
          </cell>
          <cell r="X71">
            <v>0.13408504255455372</v>
          </cell>
          <cell r="Y71">
            <v>3.9276475337642315E-2</v>
          </cell>
          <cell r="Z71">
            <v>0.24375632405281067</v>
          </cell>
          <cell r="AA71">
            <v>4.6837201171014822E-2</v>
          </cell>
          <cell r="AB71">
            <v>3.2282088500830419E-2</v>
          </cell>
          <cell r="AC71">
            <v>8.0416424174105435E-3</v>
          </cell>
          <cell r="AD71">
            <v>1.6793465377666131E-2</v>
          </cell>
          <cell r="AE71">
            <v>2.8998084177422077E-2</v>
          </cell>
          <cell r="AF71">
            <v>7.6442220024838414E-2</v>
          </cell>
          <cell r="AG71">
            <v>3.4361623220622146E-2</v>
          </cell>
          <cell r="AH71">
            <v>0.11346425116062164</v>
          </cell>
          <cell r="AI71">
            <v>3.4951455821354928E-2</v>
          </cell>
          <cell r="AJ71">
            <v>1.3046197893712766E-2</v>
          </cell>
          <cell r="AK71">
            <v>4.0593455225156208E-3</v>
          </cell>
          <cell r="AL71">
            <v>9.2519087953740597E-3</v>
          </cell>
          <cell r="AM71">
            <v>7.5442701262754697E-3</v>
          </cell>
          <cell r="AN71">
            <v>2.4122967555345841E-2</v>
          </cell>
          <cell r="AO71">
            <v>2.0488101981473768E-2</v>
          </cell>
          <cell r="AP71">
            <v>8.3558857440948486E-2</v>
          </cell>
          <cell r="AQ71">
            <v>3.0053068392240433E-2</v>
          </cell>
          <cell r="AR71">
            <v>8.7648348932858906E-3</v>
          </cell>
          <cell r="AS71">
            <v>2.8877319163151702E-3</v>
          </cell>
          <cell r="AT71">
            <v>6.7985656478218044E-3</v>
          </cell>
          <cell r="AU71">
            <v>4.240017693100227E-3</v>
          </cell>
          <cell r="AV71">
            <v>1.5298158927012724E-2</v>
          </cell>
          <cell r="AW71">
            <v>1.5516481101173167E-2</v>
          </cell>
          <cell r="AX71">
            <v>4.2548462748527527E-2</v>
          </cell>
          <cell r="AY71">
            <v>2.0618831873805515E-2</v>
          </cell>
          <cell r="AZ71">
            <v>3.8160398054315481E-3</v>
          </cell>
          <cell r="BA71">
            <v>1.2894632090562062E-3</v>
          </cell>
          <cell r="BB71">
            <v>3.0031237231547278E-3</v>
          </cell>
          <cell r="BC71">
            <v>1.5173119339473024E-3</v>
          </cell>
          <cell r="BD71">
            <v>4.9865414294954233E-3</v>
          </cell>
          <cell r="BE71">
            <v>7.3171504557483155E-3</v>
          </cell>
          <cell r="BF71">
            <v>1.608702726662159E-2</v>
          </cell>
          <cell r="BG71">
            <v>1.0123091003548539E-2</v>
          </cell>
          <cell r="BH71">
            <v>1.0920261063294765E-3</v>
          </cell>
          <cell r="BI71">
            <v>3.2041175701096373E-4</v>
          </cell>
          <cell r="BJ71">
            <v>1.0139066059805001E-3</v>
          </cell>
          <cell r="BK71">
            <v>5.7873987995347101E-5</v>
          </cell>
          <cell r="BL71">
            <v>8.8146397777378758E-4</v>
          </cell>
          <cell r="BM71">
            <v>2.5982538579541305E-3</v>
          </cell>
        </row>
        <row r="72">
          <cell r="R72">
            <v>0.35127314925193787</v>
          </cell>
          <cell r="S72">
            <v>5.5496888029746082E-2</v>
          </cell>
          <cell r="T72">
            <v>4.2163384881982277E-2</v>
          </cell>
          <cell r="U72">
            <v>1.0937013564492427E-2</v>
          </cell>
          <cell r="V72">
            <v>1.8913957412392133E-2</v>
          </cell>
          <cell r="W72">
            <v>5.0859349527354589E-2</v>
          </cell>
          <cell r="X72">
            <v>0.13470573120131646</v>
          </cell>
          <cell r="Y72">
            <v>3.8196812586050684E-2</v>
          </cell>
          <cell r="Z72">
            <v>0.24710492789745331</v>
          </cell>
          <cell r="AA72">
            <v>5.0534806098149858E-2</v>
          </cell>
          <cell r="AB72">
            <v>2.9865082032360074E-2</v>
          </cell>
          <cell r="AC72">
            <v>7.7737649557105999E-3</v>
          </cell>
          <cell r="AD72">
            <v>1.599727188963666E-2</v>
          </cell>
          <cell r="AE72">
            <v>3.1582134936441311E-2</v>
          </cell>
          <cell r="AF72">
            <v>7.8070935895040092E-2</v>
          </cell>
          <cell r="AG72">
            <v>3.3280931798187655E-2</v>
          </cell>
          <cell r="AH72">
            <v>0.11608231067657471</v>
          </cell>
          <cell r="AI72">
            <v>3.7236320974488597E-2</v>
          </cell>
          <cell r="AJ72">
            <v>1.1936759692611824E-2</v>
          </cell>
          <cell r="AK72">
            <v>3.853894653411751E-3</v>
          </cell>
          <cell r="AL72">
            <v>8.6535177189623579E-3</v>
          </cell>
          <cell r="AM72">
            <v>9.2396785343621078E-3</v>
          </cell>
          <cell r="AN72">
            <v>2.5595865058133771E-2</v>
          </cell>
          <cell r="AO72">
            <v>1.9566270983912025E-2</v>
          </cell>
          <cell r="AP72">
            <v>8.5492856800556183E-2</v>
          </cell>
          <cell r="AQ72">
            <v>3.1879310776681692E-2</v>
          </cell>
          <cell r="AR72">
            <v>8.0809795231544922E-3</v>
          </cell>
          <cell r="AS72">
            <v>2.7416391220962243E-3</v>
          </cell>
          <cell r="AT72">
            <v>6.19076768548387E-3</v>
          </cell>
          <cell r="AU72">
            <v>5.7044821234225997E-3</v>
          </cell>
          <cell r="AV72">
            <v>1.642223926073454E-2</v>
          </cell>
          <cell r="AW72">
            <v>1.4473436946161612E-2</v>
          </cell>
          <cell r="AX72">
            <v>4.3108221143484116E-2</v>
          </cell>
          <cell r="AY72">
            <v>2.1310552339086165E-2</v>
          </cell>
          <cell r="AZ72">
            <v>3.519621869878007E-3</v>
          </cell>
          <cell r="BA72">
            <v>1.2861319360726506E-3</v>
          </cell>
          <cell r="BB72">
            <v>2.7061113140645228E-3</v>
          </cell>
          <cell r="BC72">
            <v>1.7742971433638275E-3</v>
          </cell>
          <cell r="BD72">
            <v>5.7720869107350126E-3</v>
          </cell>
          <cell r="BE72">
            <v>6.7394198654708529E-3</v>
          </cell>
          <cell r="BF72">
            <v>1.6013927757740021E-2</v>
          </cell>
          <cell r="BG72">
            <v>9.9000790000570715E-3</v>
          </cell>
          <cell r="BH72">
            <v>1.0204898273376141E-3</v>
          </cell>
          <cell r="BI72">
            <v>3.4468854892616375E-4</v>
          </cell>
          <cell r="BJ72">
            <v>9.3412468243484219E-4</v>
          </cell>
          <cell r="BK72">
            <v>2.0928455974303584E-4</v>
          </cell>
          <cell r="BL72">
            <v>1.2383845735338365E-3</v>
          </cell>
          <cell r="BM72">
            <v>2.3668776100304783E-3</v>
          </cell>
        </row>
        <row r="73">
          <cell r="R73">
            <v>0.36352020502090454</v>
          </cell>
          <cell r="S73">
            <v>5.6096597299410668E-2</v>
          </cell>
          <cell r="T73">
            <v>4.3886190425142975E-2</v>
          </cell>
          <cell r="U73">
            <v>1.0369223407168575E-2</v>
          </cell>
          <cell r="V73">
            <v>2.1246561594247662E-2</v>
          </cell>
          <cell r="W73">
            <v>5.9264956601274975E-2</v>
          </cell>
          <cell r="X73">
            <v>0.12941101281853951</v>
          </cell>
          <cell r="Y73">
            <v>4.3245656071170265E-2</v>
          </cell>
          <cell r="Z73">
            <v>0.25974908471107483</v>
          </cell>
          <cell r="AA73">
            <v>5.1393370418007137E-2</v>
          </cell>
          <cell r="AB73">
            <v>3.2196930767843759E-2</v>
          </cell>
          <cell r="AC73">
            <v>6.9426761829628897E-3</v>
          </cell>
          <cell r="AD73">
            <v>1.8135192692591985E-2</v>
          </cell>
          <cell r="AE73">
            <v>3.7615378292110854E-2</v>
          </cell>
          <cell r="AF73">
            <v>7.5368732526023274E-2</v>
          </cell>
          <cell r="AG73">
            <v>3.8096821274857882E-2</v>
          </cell>
          <cell r="AH73">
            <v>0.1260451078414917</v>
          </cell>
          <cell r="AI73">
            <v>3.8511446648812418E-2</v>
          </cell>
          <cell r="AJ73">
            <v>1.3577323907202656E-2</v>
          </cell>
          <cell r="AK73">
            <v>3.3853264361853449E-3</v>
          </cell>
          <cell r="AL73">
            <v>9.8295115832349959E-3</v>
          </cell>
          <cell r="AM73">
            <v>1.2526362455227924E-2</v>
          </cell>
          <cell r="AN73">
            <v>2.5647383155512286E-2</v>
          </cell>
          <cell r="AO73">
            <v>2.2567753316838881E-2</v>
          </cell>
          <cell r="AP73">
            <v>9.4092696905136108E-2</v>
          </cell>
          <cell r="AQ73">
            <v>3.3175383563993445E-2</v>
          </cell>
          <cell r="AR73">
            <v>9.2991010588310153E-3</v>
          </cell>
          <cell r="AS73">
            <v>2.3943511099332741E-3</v>
          </cell>
          <cell r="AT73">
            <v>7.0443260617504711E-3</v>
          </cell>
          <cell r="AU73">
            <v>8.2531405134524914E-3</v>
          </cell>
          <cell r="AV73">
            <v>1.7223821627969781E-2</v>
          </cell>
          <cell r="AW73">
            <v>1.670257546384224E-2</v>
          </cell>
          <cell r="AX73">
            <v>4.926733672618866E-2</v>
          </cell>
          <cell r="AY73">
            <v>2.3242539166290547E-2</v>
          </cell>
          <cell r="AZ73">
            <v>4.5729628417028774E-3</v>
          </cell>
          <cell r="BA73">
            <v>1.1276031847074872E-3</v>
          </cell>
          <cell r="BB73">
            <v>2.9863037467556435E-3</v>
          </cell>
          <cell r="BC73">
            <v>3.0578996374438653E-3</v>
          </cell>
          <cell r="BD73">
            <v>6.6724580351730095E-3</v>
          </cell>
          <cell r="BE73">
            <v>7.6075649668642066E-3</v>
          </cell>
          <cell r="BF73">
            <v>1.8758738413453102E-2</v>
          </cell>
          <cell r="BG73">
            <v>1.1658512502032372E-2</v>
          </cell>
          <cell r="BH73">
            <v>1.1884925187189165E-3</v>
          </cell>
          <cell r="BI73">
            <v>3.0309889266892995E-4</v>
          </cell>
          <cell r="BJ73">
            <v>1.0304234183466398E-3</v>
          </cell>
          <cell r="BK73">
            <v>4.9466815098471949E-4</v>
          </cell>
          <cell r="BL73">
            <v>1.3838344232802613E-3</v>
          </cell>
          <cell r="BM73">
            <v>2.6997080558018088E-3</v>
          </cell>
        </row>
        <row r="74">
          <cell r="R74">
            <v>0.36251196265220642</v>
          </cell>
          <cell r="S74">
            <v>4.9993280884983629E-2</v>
          </cell>
          <cell r="T74">
            <v>4.3725859182306773E-2</v>
          </cell>
          <cell r="U74">
            <v>1.045970590909576E-2</v>
          </cell>
          <cell r="V74">
            <v>2.0548009159386506E-2</v>
          </cell>
          <cell r="W74">
            <v>6.1616259766246018E-2</v>
          </cell>
          <cell r="X74">
            <v>0.13438887539818364</v>
          </cell>
          <cell r="Y74">
            <v>4.1779969856083579E-2</v>
          </cell>
          <cell r="Z74">
            <v>0.25844010710716248</v>
          </cell>
          <cell r="AA74">
            <v>4.5645813834578816E-2</v>
          </cell>
          <cell r="AB74">
            <v>3.2291110380876856E-2</v>
          </cell>
          <cell r="AC74">
            <v>7.9565492514063248E-3</v>
          </cell>
          <cell r="AD74">
            <v>1.7671669923910706E-2</v>
          </cell>
          <cell r="AE74">
            <v>3.9442059088903636E-2</v>
          </cell>
          <cell r="AF74">
            <v>7.8220032478200432E-2</v>
          </cell>
          <cell r="AG74">
            <v>3.7212848529191773E-2</v>
          </cell>
          <cell r="AH74">
            <v>0.12544624507427216</v>
          </cell>
          <cell r="AI74">
            <v>3.4382518280444703E-2</v>
          </cell>
          <cell r="AJ74">
            <v>1.4657625529093565E-2</v>
          </cell>
          <cell r="AK74">
            <v>4.1031914045263906E-3</v>
          </cell>
          <cell r="AL74">
            <v>9.8522263854673355E-3</v>
          </cell>
          <cell r="AM74">
            <v>1.3185132250798723E-2</v>
          </cell>
          <cell r="AN74">
            <v>2.6416913768557131E-2</v>
          </cell>
          <cell r="AO74">
            <v>2.2848637751902705E-2</v>
          </cell>
          <cell r="AP74">
            <v>9.3722209334373474E-2</v>
          </cell>
          <cell r="AQ74">
            <v>2.9819685692474413E-2</v>
          </cell>
          <cell r="AR74">
            <v>1.0846410726022347E-2</v>
          </cell>
          <cell r="AS74">
            <v>3.139526409931594E-3</v>
          </cell>
          <cell r="AT74">
            <v>7.1702376290207672E-3</v>
          </cell>
          <cell r="AU74">
            <v>8.5439648989599302E-3</v>
          </cell>
          <cell r="AV74">
            <v>1.6910623540163466E-2</v>
          </cell>
          <cell r="AW74">
            <v>1.7291758287003994E-2</v>
          </cell>
          <cell r="AX74">
            <v>4.8211157321929932E-2</v>
          </cell>
          <cell r="AY74">
            <v>2.0382268380615229E-2</v>
          </cell>
          <cell r="AZ74">
            <v>5.7055139159690755E-3</v>
          </cell>
          <cell r="BA74">
            <v>1.5869347305396614E-3</v>
          </cell>
          <cell r="BB74">
            <v>3.0914406554242825E-3</v>
          </cell>
          <cell r="BC74">
            <v>3.0519646196725844E-3</v>
          </cell>
          <cell r="BD74">
            <v>6.3115734127221429E-3</v>
          </cell>
          <cell r="BE74">
            <v>8.0814626302183699E-3</v>
          </cell>
          <cell r="BF74">
            <v>1.8093124032020569E-2</v>
          </cell>
          <cell r="BG74">
            <v>9.9753156930876691E-3</v>
          </cell>
          <cell r="BH74">
            <v>2.2937651483813256E-3</v>
          </cell>
          <cell r="BI74">
            <v>5.3222098265547373E-4</v>
          </cell>
          <cell r="BJ74">
            <v>9.1239821705677514E-4</v>
          </cell>
          <cell r="BK74">
            <v>6.9454957576754522E-4</v>
          </cell>
          <cell r="BL74">
            <v>1.1808360134055364E-3</v>
          </cell>
          <cell r="BM74">
            <v>2.5040364448284296E-3</v>
          </cell>
        </row>
        <row r="75">
          <cell r="R75">
            <v>0.36079427599906921</v>
          </cell>
          <cell r="S75">
            <v>4.2976532912244708E-2</v>
          </cell>
          <cell r="T75">
            <v>4.0502462594429134E-2</v>
          </cell>
          <cell r="U75">
            <v>1.0873467863149277E-2</v>
          </cell>
          <cell r="V75">
            <v>2.0196283191500384E-2</v>
          </cell>
          <cell r="W75">
            <v>6.2862624372188064E-2</v>
          </cell>
          <cell r="X75">
            <v>0.1421694448113672</v>
          </cell>
          <cell r="Y75">
            <v>4.1213435128929672E-2</v>
          </cell>
          <cell r="Z75">
            <v>0.25591707229614258</v>
          </cell>
          <cell r="AA75">
            <v>3.9281635341907248E-2</v>
          </cell>
          <cell r="AB75">
            <v>3.0286026948907349E-2</v>
          </cell>
          <cell r="AC75">
            <v>8.2878079025450711E-3</v>
          </cell>
          <cell r="AD75">
            <v>1.7369966529211751E-2</v>
          </cell>
          <cell r="AE75">
            <v>4.140725702866592E-2</v>
          </cell>
          <cell r="AF75">
            <v>8.2575622479808236E-2</v>
          </cell>
          <cell r="AG75">
            <v>3.670874388837804E-2</v>
          </cell>
          <cell r="AH75">
            <v>0.12223199754953384</v>
          </cell>
          <cell r="AI75">
            <v>2.9269967691682271E-2</v>
          </cell>
          <cell r="AJ75">
            <v>1.3812734240044134E-2</v>
          </cell>
          <cell r="AK75">
            <v>4.2069306797693435E-3</v>
          </cell>
          <cell r="AL75">
            <v>9.4130547960157209E-3</v>
          </cell>
          <cell r="AM75">
            <v>1.5537496873276215E-2</v>
          </cell>
          <cell r="AN75">
            <v>2.8073068657448672E-2</v>
          </cell>
          <cell r="AO75">
            <v>2.1918746027514199E-2</v>
          </cell>
          <cell r="AP75">
            <v>9.0030945837497711E-2</v>
          </cell>
          <cell r="AQ75">
            <v>2.5266471447986764E-2</v>
          </cell>
          <cell r="AR75">
            <v>1.015326696869962E-2</v>
          </cell>
          <cell r="AS75">
            <v>3.1798987318976094E-3</v>
          </cell>
          <cell r="AT75">
            <v>6.7696305297607392E-3</v>
          </cell>
          <cell r="AU75">
            <v>1.055151349944145E-2</v>
          </cell>
          <cell r="AV75">
            <v>1.7658620589305726E-2</v>
          </cell>
          <cell r="AW75">
            <v>1.6451541150733544E-2</v>
          </cell>
          <cell r="AX75">
            <v>4.538445919752121E-2</v>
          </cell>
          <cell r="AY75">
            <v>1.7620032131131266E-2</v>
          </cell>
          <cell r="AZ75">
            <v>5.1483087157159369E-3</v>
          </cell>
          <cell r="BA75">
            <v>1.6047431163535612E-3</v>
          </cell>
          <cell r="BB75">
            <v>2.8673914361672668E-3</v>
          </cell>
          <cell r="BC75">
            <v>3.9589378774332632E-3</v>
          </cell>
          <cell r="BD75">
            <v>6.4941483654412371E-3</v>
          </cell>
          <cell r="BE75">
            <v>7.6908990486035242E-3</v>
          </cell>
          <cell r="BF75">
            <v>1.6558306291699409E-2</v>
          </cell>
          <cell r="BG75">
            <v>8.8953707682950592E-3</v>
          </cell>
          <cell r="BH75">
            <v>1.5351152535240482E-3</v>
          </cell>
          <cell r="BI75">
            <v>3.7327994624443124E-4</v>
          </cell>
          <cell r="BJ75">
            <v>8.5441978024691247E-4</v>
          </cell>
          <cell r="BK75">
            <v>7.1863863445338725E-4</v>
          </cell>
          <cell r="BL75">
            <v>1.6299289427497334E-3</v>
          </cell>
          <cell r="BM75">
            <v>2.5515527886413284E-3</v>
          </cell>
        </row>
        <row r="76">
          <cell r="R76">
            <v>0.37129673361778259</v>
          </cell>
          <cell r="S76">
            <v>4.4783699405480507E-2</v>
          </cell>
          <cell r="T76">
            <v>3.9914921831508174E-2</v>
          </cell>
          <cell r="U76">
            <v>1.0756874797280982E-2</v>
          </cell>
          <cell r="V76">
            <v>2.0269838911389081E-2</v>
          </cell>
          <cell r="W76">
            <v>6.2093142907091801E-2</v>
          </cell>
          <cell r="X76">
            <v>0.15157423102747086</v>
          </cell>
          <cell r="Y76">
            <v>4.1904023242244022E-2</v>
          </cell>
          <cell r="Z76">
            <v>0.26824808120727539</v>
          </cell>
          <cell r="AA76">
            <v>4.0482330709985907E-2</v>
          </cell>
          <cell r="AB76">
            <v>3.2164018496590015E-2</v>
          </cell>
          <cell r="AC76">
            <v>8.7486382026333558E-3</v>
          </cell>
          <cell r="AD76">
            <v>1.7104776131612084E-2</v>
          </cell>
          <cell r="AE76">
            <v>4.2494678971684664E-2</v>
          </cell>
          <cell r="AF76">
            <v>9.06588880060816E-2</v>
          </cell>
          <cell r="AG76">
            <v>3.6594758864946925E-2</v>
          </cell>
          <cell r="AH76">
            <v>0.13244308531284332</v>
          </cell>
          <cell r="AI76">
            <v>2.8677314780766072E-2</v>
          </cell>
          <cell r="AJ76">
            <v>1.7661191945728873E-2</v>
          </cell>
          <cell r="AK76">
            <v>4.3063362572491135E-3</v>
          </cell>
          <cell r="AL76">
            <v>9.2232223620576214E-3</v>
          </cell>
          <cell r="AM76">
            <v>1.8326516236420579E-2</v>
          </cell>
          <cell r="AN76">
            <v>3.2754399610717952E-2</v>
          </cell>
          <cell r="AO76">
            <v>2.1494107358325031E-2</v>
          </cell>
          <cell r="AP76">
            <v>9.8300427198410034E-2</v>
          </cell>
          <cell r="AQ76">
            <v>2.4283512455377607E-2</v>
          </cell>
          <cell r="AR76">
            <v>1.3512099186840119E-2</v>
          </cell>
          <cell r="AS76">
            <v>3.1633028252998465E-3</v>
          </cell>
          <cell r="AT76">
            <v>6.4271312560856544E-3</v>
          </cell>
          <cell r="AU76">
            <v>1.2951805761658284E-2</v>
          </cell>
          <cell r="AV76">
            <v>2.2404841959195437E-2</v>
          </cell>
          <cell r="AW76">
            <v>1.5557731288306622E-2</v>
          </cell>
          <cell r="AX76">
            <v>4.9200229346752167E-2</v>
          </cell>
          <cell r="AY76">
            <v>1.5827960798700923E-2</v>
          </cell>
          <cell r="AZ76">
            <v>7.7759516341372684E-3</v>
          </cell>
          <cell r="BA76">
            <v>1.4512687827031286E-3</v>
          </cell>
          <cell r="BB76">
            <v>2.7053264302627587E-3</v>
          </cell>
          <cell r="BC76">
            <v>5.5124476684163858E-3</v>
          </cell>
          <cell r="BD76">
            <v>8.7594480884011002E-3</v>
          </cell>
          <cell r="BE76">
            <v>7.1678260613711811E-3</v>
          </cell>
          <cell r="BF76">
            <v>1.7605263739824295E-2</v>
          </cell>
          <cell r="BG76">
            <v>7.5155038586528413E-3</v>
          </cell>
          <cell r="BH76">
            <v>3.0477887039147972E-3</v>
          </cell>
          <cell r="BI76">
            <v>4.4033777442778151E-4</v>
          </cell>
          <cell r="BJ76">
            <v>9.6094070906596065E-4</v>
          </cell>
          <cell r="BK76">
            <v>8.0817097965185235E-4</v>
          </cell>
          <cell r="BL76">
            <v>2.1680179299818619E-3</v>
          </cell>
          <cell r="BM76">
            <v>2.6645037014897087E-3</v>
          </cell>
        </row>
        <row r="77">
          <cell r="R77">
            <v>0.38531401753425598</v>
          </cell>
          <cell r="S77">
            <v>4.9406818150471737E-2</v>
          </cell>
          <cell r="T77">
            <v>3.8957088712483663E-2</v>
          </cell>
          <cell r="U77">
            <v>1.1549646133618294E-2</v>
          </cell>
          <cell r="V77">
            <v>2.1109945949009994E-2</v>
          </cell>
          <cell r="W77">
            <v>6.0298452929075361E-2</v>
          </cell>
          <cell r="X77">
            <v>0.16012693514741674</v>
          </cell>
          <cell r="Y77">
            <v>4.3865108151440353E-2</v>
          </cell>
          <cell r="Z77">
            <v>0.28406608104705811</v>
          </cell>
          <cell r="AA77">
            <v>4.5926411625908305E-2</v>
          </cell>
          <cell r="AB77">
            <v>3.2218902756129313E-2</v>
          </cell>
          <cell r="AC77">
            <v>8.5921933416116206E-3</v>
          </cell>
          <cell r="AD77">
            <v>1.8124460459041664E-2</v>
          </cell>
          <cell r="AE77">
            <v>4.129161942517949E-2</v>
          </cell>
          <cell r="AF77">
            <v>9.8960280212786744E-2</v>
          </cell>
          <cell r="AG77">
            <v>3.8952226894256828E-2</v>
          </cell>
          <cell r="AH77">
            <v>0.14916391670703888</v>
          </cell>
          <cell r="AI77">
            <v>3.5603409373701468E-2</v>
          </cell>
          <cell r="AJ77">
            <v>1.76734722239929E-2</v>
          </cell>
          <cell r="AK77">
            <v>4.3789740718496147E-3</v>
          </cell>
          <cell r="AL77">
            <v>1.0204913159293172E-2</v>
          </cell>
          <cell r="AM77">
            <v>1.7216091195940624E-2</v>
          </cell>
          <cell r="AN77">
            <v>4.0291166034462783E-2</v>
          </cell>
          <cell r="AO77">
            <v>2.3795892486297383E-2</v>
          </cell>
          <cell r="AP77">
            <v>0.11454666405916214</v>
          </cell>
          <cell r="AQ77">
            <v>3.1118532686937796E-2</v>
          </cell>
          <cell r="AR77">
            <v>1.3845961092519149E-2</v>
          </cell>
          <cell r="AS77">
            <v>3.165612812770321E-3</v>
          </cell>
          <cell r="AT77">
            <v>7.2862820651060601E-3</v>
          </cell>
          <cell r="AU77">
            <v>1.2639735970314054E-2</v>
          </cell>
          <cell r="AV77">
            <v>2.8827908643635752E-2</v>
          </cell>
          <cell r="AW77">
            <v>1.7662631200998442E-2</v>
          </cell>
          <cell r="AX77">
            <v>6.1419740319252014E-2</v>
          </cell>
          <cell r="AY77">
            <v>2.1672484609387869E-2</v>
          </cell>
          <cell r="AZ77">
            <v>8.0469203009592306E-3</v>
          </cell>
          <cell r="BA77">
            <v>1.4559261970822251E-3</v>
          </cell>
          <cell r="BB77">
            <v>3.4036442091115167E-3</v>
          </cell>
          <cell r="BC77">
            <v>5.7843264458477452E-3</v>
          </cell>
          <cell r="BD77">
            <v>1.2223353622146858E-2</v>
          </cell>
          <cell r="BE77">
            <v>8.8330842385323204E-3</v>
          </cell>
          <cell r="BF77">
            <v>2.4021539837121964E-2</v>
          </cell>
          <cell r="BG77">
            <v>1.0588176969685854E-2</v>
          </cell>
          <cell r="BH77">
            <v>3.2192441703541566E-3</v>
          </cell>
          <cell r="BI77">
            <v>4.065759879531473E-4</v>
          </cell>
          <cell r="BJ77">
            <v>1.2798596415013203E-3</v>
          </cell>
          <cell r="BK77">
            <v>1.4161295116356235E-3</v>
          </cell>
          <cell r="BL77">
            <v>3.6566715972505361E-3</v>
          </cell>
          <cell r="BM77">
            <v>3.4548824692039585E-3</v>
          </cell>
        </row>
        <row r="78">
          <cell r="R78">
            <v>0.38196107745170593</v>
          </cell>
          <cell r="S78">
            <v>4.4907779214614883E-2</v>
          </cell>
          <cell r="T78">
            <v>4.5387844215214052E-2</v>
          </cell>
          <cell r="U78">
            <v>7.8415174390840635E-3</v>
          </cell>
          <cell r="V78">
            <v>2.1466541812314235E-2</v>
          </cell>
          <cell r="W78">
            <v>6.0805057344140337E-2</v>
          </cell>
          <cell r="X78">
            <v>0.15728244796180307</v>
          </cell>
          <cell r="Y78">
            <v>4.4269892678407134E-2</v>
          </cell>
          <cell r="Z78">
            <v>0.2798784077167511</v>
          </cell>
          <cell r="AA78">
            <v>4.1154057194644954E-2</v>
          </cell>
          <cell r="AB78">
            <v>3.5304523268564904E-2</v>
          </cell>
          <cell r="AC78">
            <v>7.9044021019827604E-3</v>
          </cell>
          <cell r="AD78">
            <v>1.8393667437934538E-2</v>
          </cell>
          <cell r="AE78">
            <v>4.2236640332098847E-2</v>
          </cell>
          <cell r="AF78">
            <v>9.5683616484580347E-2</v>
          </cell>
          <cell r="AG78">
            <v>3.9201479546823993E-2</v>
          </cell>
          <cell r="AH78">
            <v>0.14446380734443665</v>
          </cell>
          <cell r="AI78">
            <v>3.1312791415139089E-2</v>
          </cell>
          <cell r="AJ78">
            <v>1.9974031871426674E-2</v>
          </cell>
          <cell r="AK78">
            <v>4.0829443948753631E-3</v>
          </cell>
          <cell r="AL78">
            <v>1.0344323069401223E-2</v>
          </cell>
          <cell r="AM78">
            <v>1.919387832665604E-2</v>
          </cell>
          <cell r="AN78">
            <v>3.5672769068405441E-2</v>
          </cell>
          <cell r="AO78">
            <v>2.3883083125231273E-2</v>
          </cell>
          <cell r="AP78">
            <v>0.10929217934608459</v>
          </cell>
          <cell r="AQ78">
            <v>2.7066491524819821E-2</v>
          </cell>
          <cell r="AR78">
            <v>1.5761430221826765E-2</v>
          </cell>
          <cell r="AS78">
            <v>3.1328694713383676E-3</v>
          </cell>
          <cell r="AT78">
            <v>7.4750694425984292E-3</v>
          </cell>
          <cell r="AU78">
            <v>1.3847878616206687E-2</v>
          </cell>
          <cell r="AV78">
            <v>2.4176584333315772E-2</v>
          </cell>
          <cell r="AW78">
            <v>1.7831860453408344E-2</v>
          </cell>
          <cell r="AX78">
            <v>5.6494235992431641E-2</v>
          </cell>
          <cell r="AY78">
            <v>1.8169835761192441E-2</v>
          </cell>
          <cell r="AZ78">
            <v>9.033519970608422E-3</v>
          </cell>
          <cell r="BA78">
            <v>1.3613529815486383E-3</v>
          </cell>
          <cell r="BB78">
            <v>3.1862638866594238E-3</v>
          </cell>
          <cell r="BC78">
            <v>6.5208794466070866E-3</v>
          </cell>
          <cell r="BD78">
            <v>9.9093068874082247E-3</v>
          </cell>
          <cell r="BE78">
            <v>8.313074251191134E-3</v>
          </cell>
          <cell r="BF78">
            <v>2.131439745426178E-2</v>
          </cell>
          <cell r="BG78">
            <v>9.243765364309247E-3</v>
          </cell>
          <cell r="BH78">
            <v>3.7532605012680709E-3</v>
          </cell>
          <cell r="BI78">
            <v>3.9222725219969606E-4</v>
          </cell>
          <cell r="BJ78">
            <v>1.1001476386896208E-3</v>
          </cell>
          <cell r="BK78">
            <v>1.067410292999141E-3</v>
          </cell>
          <cell r="BL78">
            <v>2.6584716825683885E-3</v>
          </cell>
          <cell r="BM78">
            <v>3.0991137382661827E-3</v>
          </cell>
        </row>
        <row r="79">
          <cell r="R79">
            <v>0.38225084543228149</v>
          </cell>
          <cell r="S79">
            <v>4.3653758571784523E-2</v>
          </cell>
          <cell r="T79">
            <v>4.0193872527188285E-2</v>
          </cell>
          <cell r="U79">
            <v>1.1782664029338911E-2</v>
          </cell>
          <cell r="V79">
            <v>2.0782856622231033E-2</v>
          </cell>
          <cell r="W79">
            <v>6.0818865182596757E-2</v>
          </cell>
          <cell r="X79">
            <v>0.1624893132759615</v>
          </cell>
          <cell r="Y79">
            <v>4.2529540242978336E-2</v>
          </cell>
          <cell r="Z79">
            <v>0.27999061346054077</v>
          </cell>
          <cell r="AA79">
            <v>4.0004869927742881E-2</v>
          </cell>
          <cell r="AB79">
            <v>3.3070642777506667E-2</v>
          </cell>
          <cell r="AC79">
            <v>8.9831782734717622E-3</v>
          </cell>
          <cell r="AD79">
            <v>1.7981489968483373E-2</v>
          </cell>
          <cell r="AE79">
            <v>4.2612902255165189E-2</v>
          </cell>
          <cell r="AF79">
            <v>9.9398094130438305E-2</v>
          </cell>
          <cell r="AG79">
            <v>3.7939461444555345E-2</v>
          </cell>
          <cell r="AH79">
            <v>0.14485588669776917</v>
          </cell>
          <cell r="AI79">
            <v>3.0171141292998548E-2</v>
          </cell>
          <cell r="AJ79">
            <v>1.8920470876118766E-2</v>
          </cell>
          <cell r="AK79">
            <v>3.9755914977578017E-3</v>
          </cell>
          <cell r="AL79">
            <v>1.0420834376775351E-2</v>
          </cell>
          <cell r="AM79">
            <v>1.9252731888018369E-2</v>
          </cell>
          <cell r="AN79">
            <v>3.8574629309869705E-2</v>
          </cell>
          <cell r="AO79">
            <v>2.3540485617051767E-2</v>
          </cell>
          <cell r="AP79">
            <v>0.109738789498806</v>
          </cell>
          <cell r="AQ79">
            <v>2.6150033880521791E-2</v>
          </cell>
          <cell r="AR79">
            <v>1.501546915982797E-2</v>
          </cell>
          <cell r="AS79">
            <v>2.9262795427709163E-3</v>
          </cell>
          <cell r="AT79">
            <v>7.5035914054356638E-3</v>
          </cell>
          <cell r="AU79">
            <v>1.4149225542521978E-2</v>
          </cell>
          <cell r="AV79">
            <v>2.6502743938754621E-2</v>
          </cell>
          <cell r="AW79">
            <v>1.7491446418371116E-2</v>
          </cell>
          <cell r="AX79">
            <v>5.649663507938385E-2</v>
          </cell>
          <cell r="AY79">
            <v>1.7834191919827359E-2</v>
          </cell>
          <cell r="AZ79">
            <v>8.6692117086942019E-3</v>
          </cell>
          <cell r="BA79">
            <v>1.2393840528499994E-3</v>
          </cell>
          <cell r="BB79">
            <v>3.1430313254937484E-3</v>
          </cell>
          <cell r="BC79">
            <v>6.6907910246980602E-3</v>
          </cell>
          <cell r="BD79">
            <v>1.0973544908281221E-2</v>
          </cell>
          <cell r="BE79">
            <v>7.9464815494247817E-3</v>
          </cell>
          <cell r="BF79">
            <v>2.1309517323970795E-2</v>
          </cell>
          <cell r="BG79">
            <v>9.1865954101021455E-3</v>
          </cell>
          <cell r="BH79">
            <v>3.5846666057598123E-3</v>
          </cell>
          <cell r="BI79">
            <v>3.5068758818211876E-4</v>
          </cell>
          <cell r="BJ79">
            <v>1.0553369379427029E-3</v>
          </cell>
          <cell r="BK79">
            <v>1.1346922242905476E-3</v>
          </cell>
          <cell r="BL79">
            <v>3.0781009403693126E-3</v>
          </cell>
          <cell r="BM79">
            <v>2.9194375887879823E-3</v>
          </cell>
        </row>
        <row r="80">
          <cell r="R80">
            <v>0.3807600736618042</v>
          </cell>
          <cell r="S80">
            <v>4.6359387303672291E-2</v>
          </cell>
          <cell r="T80">
            <v>3.6977465672575822E-2</v>
          </cell>
          <cell r="U80">
            <v>1.2635682202307165E-2</v>
          </cell>
          <cell r="V80">
            <v>1.9800887428553876E-2</v>
          </cell>
          <cell r="W80">
            <v>6.1582746200085359E-2</v>
          </cell>
          <cell r="X80">
            <v>0.16304363661482543</v>
          </cell>
          <cell r="Y80">
            <v>4.0360300090177256E-2</v>
          </cell>
          <cell r="Z80">
            <v>0.27686634659767151</v>
          </cell>
          <cell r="AA80">
            <v>4.1872631367825847E-2</v>
          </cell>
          <cell r="AB80">
            <v>3.0796667877005676E-2</v>
          </cell>
          <cell r="AC80">
            <v>9.4274969082792023E-3</v>
          </cell>
          <cell r="AD80">
            <v>1.7172048159147791E-2</v>
          </cell>
          <cell r="AE80">
            <v>4.2824998616938212E-2</v>
          </cell>
          <cell r="AF80">
            <v>9.8876830493316373E-2</v>
          </cell>
          <cell r="AG80">
            <v>3.5895658102908283E-2</v>
          </cell>
          <cell r="AH80">
            <v>0.13819843530654907</v>
          </cell>
          <cell r="AI80">
            <v>3.078172165163727E-2</v>
          </cell>
          <cell r="AJ80">
            <v>1.7575195929756579E-2</v>
          </cell>
          <cell r="AK80">
            <v>4.5566615088894402E-3</v>
          </cell>
          <cell r="AL80">
            <v>9.6496899459722948E-3</v>
          </cell>
          <cell r="AM80">
            <v>1.8180762458266112E-2</v>
          </cell>
          <cell r="AN80">
            <v>3.5822066055671682E-2</v>
          </cell>
          <cell r="AO80">
            <v>2.1632327106809967E-2</v>
          </cell>
          <cell r="AP80">
            <v>0.10279944539070129</v>
          </cell>
          <cell r="AQ80">
            <v>2.6329468664982186E-2</v>
          </cell>
          <cell r="AR80">
            <v>1.3862868751324031E-2</v>
          </cell>
          <cell r="AS80">
            <v>3.2795556360120308E-3</v>
          </cell>
          <cell r="AT80">
            <v>6.9234786500075663E-3</v>
          </cell>
          <cell r="AU80">
            <v>1.2237573811386213E-2</v>
          </cell>
          <cell r="AV80">
            <v>2.4141526292461024E-2</v>
          </cell>
          <cell r="AW80">
            <v>1.6024972888276114E-2</v>
          </cell>
          <cell r="AX80">
            <v>5.1993444561958313E-2</v>
          </cell>
          <cell r="AY80">
            <v>1.77365774328095E-2</v>
          </cell>
          <cell r="AZ80">
            <v>8.1670118345247306E-3</v>
          </cell>
          <cell r="BA80">
            <v>1.4329838283487675E-3</v>
          </cell>
          <cell r="BB80">
            <v>2.8997180085493148E-3</v>
          </cell>
          <cell r="BC80">
            <v>4.9213982125486562E-3</v>
          </cell>
          <cell r="BD80">
            <v>9.529308262243583E-3</v>
          </cell>
          <cell r="BE80">
            <v>7.30644722861103E-3</v>
          </cell>
          <cell r="BF80">
            <v>1.9723424687981606E-2</v>
          </cell>
          <cell r="BG80">
            <v>8.8691337481010251E-3</v>
          </cell>
          <cell r="BH80">
            <v>3.4474841429593299E-3</v>
          </cell>
          <cell r="BI80">
            <v>3.7202504148271977E-4</v>
          </cell>
          <cell r="BJ80">
            <v>9.8299900814755991E-4</v>
          </cell>
          <cell r="BK80">
            <v>8.1048061631773961E-4</v>
          </cell>
          <cell r="BL80">
            <v>2.5334954050662459E-3</v>
          </cell>
          <cell r="BM80">
            <v>2.707807124572718E-3</v>
          </cell>
        </row>
        <row r="81">
          <cell r="R81">
            <v>0.39310207962989807</v>
          </cell>
          <cell r="S81">
            <v>5.00212498356832E-2</v>
          </cell>
          <cell r="T81">
            <v>3.2233298235715371E-2</v>
          </cell>
          <cell r="U81">
            <v>1.4374594084595377E-2</v>
          </cell>
          <cell r="V81">
            <v>2.0006764060371975E-2</v>
          </cell>
          <cell r="W81">
            <v>6.3305384287792685E-2</v>
          </cell>
          <cell r="X81">
            <v>0.17209318960886985</v>
          </cell>
          <cell r="Y81">
            <v>4.1067592251946033E-2</v>
          </cell>
          <cell r="Z81">
            <v>0.28974401950836182</v>
          </cell>
          <cell r="AA81">
            <v>4.5447353795965012E-2</v>
          </cell>
          <cell r="AB81">
            <v>2.7159193161397061E-2</v>
          </cell>
          <cell r="AC81">
            <v>1.0932871689594897E-2</v>
          </cell>
          <cell r="AD81">
            <v>1.744628955281519E-2</v>
          </cell>
          <cell r="AE81">
            <v>4.5261761796830585E-2</v>
          </cell>
          <cell r="AF81">
            <v>0.10674630107871608</v>
          </cell>
          <cell r="AG81">
            <v>3.6750247292489699E-2</v>
          </cell>
          <cell r="AH81">
            <v>0.14945189654827118</v>
          </cell>
          <cell r="AI81">
            <v>3.3705720557524708E-2</v>
          </cell>
          <cell r="AJ81">
            <v>1.5391811433426834E-2</v>
          </cell>
          <cell r="AK81">
            <v>5.2770093642135344E-3</v>
          </cell>
          <cell r="AL81">
            <v>1.0186951431345693E-2</v>
          </cell>
          <cell r="AM81">
            <v>2.0004369394336481E-2</v>
          </cell>
          <cell r="AN81">
            <v>4.1997788718325289E-2</v>
          </cell>
          <cell r="AO81">
            <v>2.2888246251375772E-2</v>
          </cell>
          <cell r="AP81">
            <v>0.11274835467338562</v>
          </cell>
          <cell r="AQ81">
            <v>2.8996876324105837E-2</v>
          </cell>
          <cell r="AR81">
            <v>1.2352846431094182E-2</v>
          </cell>
          <cell r="AS81">
            <v>3.7412787039764919E-3</v>
          </cell>
          <cell r="AT81">
            <v>7.3838867813659347E-3</v>
          </cell>
          <cell r="AU81">
            <v>1.4029778767283117E-2</v>
          </cell>
          <cell r="AV81">
            <v>2.9182411854981355E-2</v>
          </cell>
          <cell r="AW81">
            <v>1.7061277213011622E-2</v>
          </cell>
          <cell r="AX81">
            <v>5.8546878397464752E-2</v>
          </cell>
          <cell r="AY81">
            <v>2.0134461295324663E-2</v>
          </cell>
          <cell r="AZ81">
            <v>7.19247820926101E-3</v>
          </cell>
          <cell r="BA81">
            <v>1.6754077295921756E-3</v>
          </cell>
          <cell r="BB81">
            <v>3.1955769171431608E-3</v>
          </cell>
          <cell r="BC81">
            <v>5.0176830351690849E-3</v>
          </cell>
          <cell r="BD81">
            <v>1.3477750856036202E-2</v>
          </cell>
          <cell r="BE81">
            <v>7.8535187223482024E-3</v>
          </cell>
          <cell r="BF81">
            <v>2.3461794480681419E-2</v>
          </cell>
          <cell r="BG81">
            <v>1.0380119176280364E-2</v>
          </cell>
          <cell r="BH81">
            <v>3.0131495427997666E-3</v>
          </cell>
          <cell r="BI81">
            <v>4.5334179257169101E-4</v>
          </cell>
          <cell r="BJ81">
            <v>1.1930155156942418E-3</v>
          </cell>
          <cell r="BK81">
            <v>9.2303003683535424E-4</v>
          </cell>
          <cell r="BL81">
            <v>4.4404499873430684E-3</v>
          </cell>
          <cell r="BM81">
            <v>3.0586874569325695E-3</v>
          </cell>
        </row>
        <row r="82">
          <cell r="R82">
            <v>0.39082455635070801</v>
          </cell>
          <cell r="S82">
            <v>5.2114250537712979E-2</v>
          </cell>
          <cell r="T82">
            <v>3.0209287370502796E-2</v>
          </cell>
          <cell r="U82">
            <v>1.5668554295582227E-2</v>
          </cell>
          <cell r="V82">
            <v>2.0061462591719707E-2</v>
          </cell>
          <cell r="W82">
            <v>6.2717331803316984E-2</v>
          </cell>
          <cell r="X82">
            <v>0.16871337890133137</v>
          </cell>
          <cell r="Y82">
            <v>4.134028582640175E-2</v>
          </cell>
          <cell r="Z82">
            <v>0.28656375408172607</v>
          </cell>
          <cell r="AA82">
            <v>4.7166173475616198E-2</v>
          </cell>
          <cell r="AB82">
            <v>2.5616828337249542E-2</v>
          </cell>
          <cell r="AC82">
            <v>1.1725562687977833E-2</v>
          </cell>
          <cell r="AD82">
            <v>1.7436155808575483E-2</v>
          </cell>
          <cell r="AE82">
            <v>4.391178017285538E-2</v>
          </cell>
          <cell r="AF82">
            <v>0.10385529717475962</v>
          </cell>
          <cell r="AG82">
            <v>3.6851954853048936E-2</v>
          </cell>
          <cell r="AH82">
            <v>0.14580124616622925</v>
          </cell>
          <cell r="AI82">
            <v>3.4753888729212409E-2</v>
          </cell>
          <cell r="AJ82">
            <v>1.4729388797851975E-2</v>
          </cell>
          <cell r="AK82">
            <v>5.6575469069870335E-3</v>
          </cell>
          <cell r="AL82">
            <v>9.9920725009414423E-3</v>
          </cell>
          <cell r="AM82">
            <v>1.9731486746318944E-2</v>
          </cell>
          <cell r="AN82">
            <v>3.836900851406206E-2</v>
          </cell>
          <cell r="AO82">
            <v>2.2567857203875195E-2</v>
          </cell>
          <cell r="AP82">
            <v>0.10972926765680313</v>
          </cell>
          <cell r="AQ82">
            <v>2.9968651867751987E-2</v>
          </cell>
          <cell r="AR82">
            <v>1.1798462850760569E-2</v>
          </cell>
          <cell r="AS82">
            <v>3.9986599862894641E-3</v>
          </cell>
          <cell r="AT82">
            <v>7.1747372671688656E-3</v>
          </cell>
          <cell r="AU82">
            <v>1.393932999056881E-2</v>
          </cell>
          <cell r="AV82">
            <v>2.6158362406361768E-2</v>
          </cell>
          <cell r="AW82">
            <v>1.669106355972216E-2</v>
          </cell>
          <cell r="AX82">
            <v>5.7005632668733597E-2</v>
          </cell>
          <cell r="AY82">
            <v>2.098604751638606E-2</v>
          </cell>
          <cell r="AZ82">
            <v>6.8891082077357051E-3</v>
          </cell>
          <cell r="BA82">
            <v>1.7752023643981814E-3</v>
          </cell>
          <cell r="BB82">
            <v>3.1040693701598603E-3</v>
          </cell>
          <cell r="BC82">
            <v>5.2361801981049881E-3</v>
          </cell>
          <cell r="BD82">
            <v>1.128707352208469E-2</v>
          </cell>
          <cell r="BE82">
            <v>7.7279544076589695E-3</v>
          </cell>
          <cell r="BF82">
            <v>2.3283354938030243E-2</v>
          </cell>
          <cell r="BG82">
            <v>1.0966980546863826E-2</v>
          </cell>
          <cell r="BH82">
            <v>2.9904901160935559E-3</v>
          </cell>
          <cell r="BI82">
            <v>4.6626695796328038E-4</v>
          </cell>
          <cell r="BJ82">
            <v>1.1545317918117484E-3</v>
          </cell>
          <cell r="BK82">
            <v>1.4114557799498224E-3</v>
          </cell>
          <cell r="BL82">
            <v>3.2839118406249937E-3</v>
          </cell>
          <cell r="BM82">
            <v>3.009718014459397E-3</v>
          </cell>
        </row>
        <row r="83">
          <cell r="R83">
            <v>0.3933778703212738</v>
          </cell>
          <cell r="S83">
            <v>5.6287836429867164E-2</v>
          </cell>
          <cell r="T83">
            <v>2.9147082907947881E-2</v>
          </cell>
          <cell r="U83">
            <v>1.6827386346704748E-2</v>
          </cell>
          <cell r="V83">
            <v>2.0218104921277982E-2</v>
          </cell>
          <cell r="W83">
            <v>6.4365724204559396E-2</v>
          </cell>
          <cell r="X83">
            <v>0.16510964348960813</v>
          </cell>
          <cell r="Y83">
            <v>4.1422070845259125E-2</v>
          </cell>
          <cell r="Z83">
            <v>0.28828296065330505</v>
          </cell>
          <cell r="AA83">
            <v>5.1521224170391053E-2</v>
          </cell>
          <cell r="AB83">
            <v>2.4655171803410023E-2</v>
          </cell>
          <cell r="AC83">
            <v>1.2316506987121036E-2</v>
          </cell>
          <cell r="AD83">
            <v>1.731060111426018E-2</v>
          </cell>
          <cell r="AE83">
            <v>4.5210286037676357E-2</v>
          </cell>
          <cell r="AF83">
            <v>0.10085170257040607</v>
          </cell>
          <cell r="AG83">
            <v>3.6417491236460819E-2</v>
          </cell>
          <cell r="AH83">
            <v>0.14607396721839905</v>
          </cell>
          <cell r="AI83">
            <v>3.8866355173595164E-2</v>
          </cell>
          <cell r="AJ83">
            <v>1.4455529221563894E-2</v>
          </cell>
          <cell r="AK83">
            <v>5.3074822867294645E-3</v>
          </cell>
          <cell r="AL83">
            <v>9.9097847107566233E-3</v>
          </cell>
          <cell r="AM83">
            <v>1.9010553182388101E-2</v>
          </cell>
          <cell r="AN83">
            <v>3.6308086449747076E-2</v>
          </cell>
          <cell r="AO83">
            <v>2.2216180783775314E-2</v>
          </cell>
          <cell r="AP83">
            <v>0.10969548672437668</v>
          </cell>
          <cell r="AQ83">
            <v>3.3855661943831113E-2</v>
          </cell>
          <cell r="AR83">
            <v>1.1800325621508168E-2</v>
          </cell>
          <cell r="AS83">
            <v>3.5469489172395463E-3</v>
          </cell>
          <cell r="AT83">
            <v>6.9626534104758244E-3</v>
          </cell>
          <cell r="AU83">
            <v>1.3322993848897366E-2</v>
          </cell>
          <cell r="AV83">
            <v>2.4079224716826931E-2</v>
          </cell>
          <cell r="AW83">
            <v>1.6127676710085737E-2</v>
          </cell>
          <cell r="AX83">
            <v>5.6939855217933655E-2</v>
          </cell>
          <cell r="AY83">
            <v>2.3856697120423039E-2</v>
          </cell>
          <cell r="AZ83">
            <v>7.0504412936934994E-3</v>
          </cell>
          <cell r="BA83">
            <v>1.3504497143990957E-3</v>
          </cell>
          <cell r="BB83">
            <v>2.9826254141155049E-3</v>
          </cell>
          <cell r="BC83">
            <v>4.3846641418852517E-3</v>
          </cell>
          <cell r="BD83">
            <v>9.8572346182872542E-3</v>
          </cell>
          <cell r="BE83">
            <v>7.4577434872915641E-3</v>
          </cell>
          <cell r="BF83">
            <v>2.2971920669078827E-2</v>
          </cell>
          <cell r="BG83">
            <v>1.2677001084742222E-2</v>
          </cell>
          <cell r="BH83">
            <v>3.1083745224084912E-3</v>
          </cell>
          <cell r="BI83">
            <v>2.3120262775830173E-4</v>
          </cell>
          <cell r="BJ83">
            <v>9.8348235342034089E-4</v>
          </cell>
          <cell r="BK83">
            <v>6.6715227839829222E-4</v>
          </cell>
          <cell r="BL83">
            <v>2.6503530027664969E-3</v>
          </cell>
          <cell r="BM83">
            <v>2.6543541420181735E-3</v>
          </cell>
        </row>
        <row r="84">
          <cell r="R84">
            <v>0.4009021520614624</v>
          </cell>
          <cell r="S84">
            <v>5.9501558680997518E-2</v>
          </cell>
          <cell r="T84">
            <v>2.8958358350432326E-2</v>
          </cell>
          <cell r="U84">
            <v>1.708017636201151E-2</v>
          </cell>
          <cell r="V84">
            <v>1.9487739348357618E-2</v>
          </cell>
          <cell r="W84">
            <v>6.8251239826866678E-2</v>
          </cell>
          <cell r="X84">
            <v>0.16756251325860222</v>
          </cell>
          <cell r="Y84">
            <v>4.0060556267918858E-2</v>
          </cell>
          <cell r="Z84">
            <v>0.2957245409488678</v>
          </cell>
          <cell r="AA84">
            <v>5.4290192585975464E-2</v>
          </cell>
          <cell r="AB84">
            <v>2.4448820026979241E-2</v>
          </cell>
          <cell r="AC84">
            <v>1.2374077831488481E-2</v>
          </cell>
          <cell r="AD84">
            <v>1.6905839877120857E-2</v>
          </cell>
          <cell r="AE84">
            <v>4.7915656380719082E-2</v>
          </cell>
          <cell r="AF84">
            <v>0.104140902307422</v>
          </cell>
          <cell r="AG84">
            <v>3.5649031499067063E-2</v>
          </cell>
          <cell r="AH84">
            <v>0.15160277485847473</v>
          </cell>
          <cell r="AI84">
            <v>4.0880964267876491E-2</v>
          </cell>
          <cell r="AJ84">
            <v>1.4390909916066542E-2</v>
          </cell>
          <cell r="AK84">
            <v>5.2572805455399817E-3</v>
          </cell>
          <cell r="AL84">
            <v>9.7002906765442584E-3</v>
          </cell>
          <cell r="AM84">
            <v>2.0358488660273334E-2</v>
          </cell>
          <cell r="AN84">
            <v>3.9279005585108967E-2</v>
          </cell>
          <cell r="AO84">
            <v>2.1735838062648564E-2</v>
          </cell>
          <cell r="AP84">
            <v>0.11419686675071716</v>
          </cell>
          <cell r="AQ84">
            <v>3.573783658281604E-2</v>
          </cell>
          <cell r="AR84">
            <v>1.1685766281389277E-2</v>
          </cell>
          <cell r="AS84">
            <v>3.5999216130735492E-3</v>
          </cell>
          <cell r="AT84">
            <v>6.9192803370367664E-3</v>
          </cell>
          <cell r="AU84">
            <v>1.3538348100489836E-2</v>
          </cell>
          <cell r="AV84">
            <v>2.6732433777895224E-2</v>
          </cell>
          <cell r="AW84">
            <v>1.59832727239262E-2</v>
          </cell>
          <cell r="AX84">
            <v>5.9707082808017731E-2</v>
          </cell>
          <cell r="AY84">
            <v>2.5106574617886152E-2</v>
          </cell>
          <cell r="AZ84">
            <v>6.9726580272256849E-3</v>
          </cell>
          <cell r="BA84">
            <v>1.3541328799583066E-3</v>
          </cell>
          <cell r="BB84">
            <v>2.9652528408727384E-3</v>
          </cell>
          <cell r="BC84">
            <v>4.5838373881846939E-3</v>
          </cell>
          <cell r="BD84">
            <v>1.1370050214521357E-2</v>
          </cell>
          <cell r="BE84">
            <v>7.3545768237058681E-3</v>
          </cell>
          <cell r="BF84">
            <v>2.3854158818721771E-2</v>
          </cell>
          <cell r="BG84">
            <v>1.2909654451835248E-2</v>
          </cell>
          <cell r="BH84">
            <v>3.1130440705980861E-3</v>
          </cell>
          <cell r="BI84">
            <v>2.4854898964555059E-4</v>
          </cell>
          <cell r="BJ84">
            <v>9.9724674104638791E-4</v>
          </cell>
          <cell r="BK84">
            <v>7.7566557629718427E-4</v>
          </cell>
          <cell r="BL84">
            <v>3.1772361148460601E-3</v>
          </cell>
          <cell r="BM84">
            <v>2.632762583449748E-3</v>
          </cell>
        </row>
        <row r="85">
          <cell r="R85">
            <v>0.41028717160224915</v>
          </cell>
          <cell r="S85">
            <v>6.2264602624115352E-2</v>
          </cell>
          <cell r="T85">
            <v>2.683290907483675E-2</v>
          </cell>
          <cell r="U85">
            <v>1.7295922745213944E-2</v>
          </cell>
          <cell r="V85">
            <v>2.0917934190287334E-2</v>
          </cell>
          <cell r="W85">
            <v>7.0365360010161082E-2</v>
          </cell>
          <cell r="X85">
            <v>0.16940107246138947</v>
          </cell>
          <cell r="Y85">
            <v>4.3209376623061416E-2</v>
          </cell>
          <cell r="Z85">
            <v>0.30526214838027954</v>
          </cell>
          <cell r="AA85">
            <v>5.7239782039329175E-2</v>
          </cell>
          <cell r="AB85">
            <v>2.2546656596765337E-2</v>
          </cell>
          <cell r="AC85">
            <v>1.1981077994819763E-2</v>
          </cell>
          <cell r="AD85">
            <v>1.813753066521416E-2</v>
          </cell>
          <cell r="AE85">
            <v>4.9912334234456068E-2</v>
          </cell>
          <cell r="AF85">
            <v>0.10700231534241979</v>
          </cell>
          <cell r="AG85">
            <v>3.8442441202944058E-2</v>
          </cell>
          <cell r="AH85">
            <v>0.15900936722755432</v>
          </cell>
          <cell r="AI85">
            <v>4.3837913555034566E-2</v>
          </cell>
          <cell r="AJ85">
            <v>1.3245475107063556E-2</v>
          </cell>
          <cell r="AK85">
            <v>5.0636417759915928E-3</v>
          </cell>
          <cell r="AL85">
            <v>1.0785155870112941E-2</v>
          </cell>
          <cell r="AM85">
            <v>2.078291606372127E-2</v>
          </cell>
          <cell r="AN85">
            <v>4.1043057267494396E-2</v>
          </cell>
          <cell r="AO85">
            <v>2.4251203645770429E-2</v>
          </cell>
          <cell r="AP85">
            <v>0.12058349698781967</v>
          </cell>
          <cell r="AQ85">
            <v>3.8522248875417157E-2</v>
          </cell>
          <cell r="AR85">
            <v>1.0660577672376756E-2</v>
          </cell>
          <cell r="AS85">
            <v>3.3758775404423079E-3</v>
          </cell>
          <cell r="AT85">
            <v>7.7501818236801537E-3</v>
          </cell>
          <cell r="AU85">
            <v>1.4062774264503109E-2</v>
          </cell>
          <cell r="AV85">
            <v>2.8320111906179272E-2</v>
          </cell>
          <cell r="AW85">
            <v>1.7891728085411007E-2</v>
          </cell>
          <cell r="AX85">
            <v>6.4732402563095093E-2</v>
          </cell>
          <cell r="AY85">
            <v>2.7452583706115665E-2</v>
          </cell>
          <cell r="AZ85">
            <v>6.3760752088161919E-3</v>
          </cell>
          <cell r="BA85">
            <v>1.2706407390795148E-3</v>
          </cell>
          <cell r="BB85">
            <v>3.5697614548710855E-3</v>
          </cell>
          <cell r="BC85">
            <v>4.910518216343876E-3</v>
          </cell>
          <cell r="BD85">
            <v>1.2420735776537442E-2</v>
          </cell>
          <cell r="BE85">
            <v>8.7320894094573189E-3</v>
          </cell>
          <cell r="BF85">
            <v>2.6736006140708923E-2</v>
          </cell>
          <cell r="BG85">
            <v>1.470554593448942E-2</v>
          </cell>
          <cell r="BH85">
            <v>2.7548367292374388E-3</v>
          </cell>
          <cell r="BI85">
            <v>2.2997355074473965E-4</v>
          </cell>
          <cell r="BJ85">
            <v>1.2470223105490359E-3</v>
          </cell>
          <cell r="BK85">
            <v>8.7959457541943382E-4</v>
          </cell>
          <cell r="BL85">
            <v>3.7269047256598071E-3</v>
          </cell>
          <cell r="BM85">
            <v>3.1921284061366558E-3</v>
          </cell>
        </row>
        <row r="86">
          <cell r="R86">
            <v>0.41741615533828735</v>
          </cell>
          <cell r="S86">
            <v>6.1970011301239525E-2</v>
          </cell>
          <cell r="T86">
            <v>2.6891050953221703E-2</v>
          </cell>
          <cell r="U86">
            <v>1.6434660201110653E-2</v>
          </cell>
          <cell r="V86">
            <v>2.1192338028658157E-2</v>
          </cell>
          <cell r="W86">
            <v>7.3538793823146514E-2</v>
          </cell>
          <cell r="X86">
            <v>0.17348563567710812</v>
          </cell>
          <cell r="Y86">
            <v>4.3903664187817569E-2</v>
          </cell>
          <cell r="Z86">
            <v>0.31253898143768311</v>
          </cell>
          <cell r="AA86">
            <v>5.6684498346452027E-2</v>
          </cell>
          <cell r="AB86">
            <v>2.2505401967235633E-2</v>
          </cell>
          <cell r="AC86">
            <v>1.1760296318502787E-2</v>
          </cell>
          <cell r="AD86">
            <v>1.8368419017830845E-2</v>
          </cell>
          <cell r="AE86">
            <v>5.2765837854093181E-2</v>
          </cell>
          <cell r="AF86">
            <v>0.11143831220817658</v>
          </cell>
          <cell r="AG86">
            <v>3.9016257183987296E-2</v>
          </cell>
          <cell r="AH86">
            <v>0.16530399024486542</v>
          </cell>
          <cell r="AI86">
            <v>4.3376380333533894E-2</v>
          </cell>
          <cell r="AJ86">
            <v>1.3558496637519946E-2</v>
          </cell>
          <cell r="AK86">
            <v>4.8691284276576466E-3</v>
          </cell>
          <cell r="AL86">
            <v>1.1039333145475616E-2</v>
          </cell>
          <cell r="AM86">
            <v>2.2895479629025901E-2</v>
          </cell>
          <cell r="AN86">
            <v>4.4699896027593236E-2</v>
          </cell>
          <cell r="AO86">
            <v>2.4865284916397355E-2</v>
          </cell>
          <cell r="AP86">
            <v>0.12687684595584869</v>
          </cell>
          <cell r="AQ86">
            <v>3.8095631423113535E-2</v>
          </cell>
          <cell r="AR86">
            <v>1.0858721802905001E-2</v>
          </cell>
          <cell r="AS86">
            <v>3.2746648130620756E-3</v>
          </cell>
          <cell r="AT86">
            <v>8.1762976558316901E-3</v>
          </cell>
          <cell r="AU86">
            <v>1.6281167940935291E-2</v>
          </cell>
          <cell r="AV86">
            <v>3.1366678429910845E-2</v>
          </cell>
          <cell r="AW86">
            <v>1.8823678931394562E-2</v>
          </cell>
          <cell r="AX86">
            <v>6.9131277501583099E-2</v>
          </cell>
          <cell r="AY86">
            <v>2.6893440451066911E-2</v>
          </cell>
          <cell r="AZ86">
            <v>6.6909903982187574E-3</v>
          </cell>
          <cell r="BA86">
            <v>1.1520835933487325E-3</v>
          </cell>
          <cell r="BB86">
            <v>3.7722176876178468E-3</v>
          </cell>
          <cell r="BC86">
            <v>6.8691784584174716E-3</v>
          </cell>
          <cell r="BD86">
            <v>1.4594726862014957E-2</v>
          </cell>
          <cell r="BE86">
            <v>9.1586383603074473E-3</v>
          </cell>
          <cell r="BF86">
            <v>2.8120176866650581E-2</v>
          </cell>
          <cell r="BG86">
            <v>1.4184756550187191E-2</v>
          </cell>
          <cell r="BH86">
            <v>2.9864514376183662E-3</v>
          </cell>
          <cell r="BI86">
            <v>1.9101392109676789E-4</v>
          </cell>
          <cell r="BJ86">
            <v>1.3835011717498093E-3</v>
          </cell>
          <cell r="BK86">
            <v>1.2442204900571044E-3</v>
          </cell>
          <cell r="BL86">
            <v>4.6516497545006459E-3</v>
          </cell>
          <cell r="BM86">
            <v>3.4785846102250665E-3</v>
          </cell>
        </row>
        <row r="87">
          <cell r="R87">
            <v>0.4205266535282135</v>
          </cell>
          <cell r="S87">
            <v>5.4831496120015512E-2</v>
          </cell>
          <cell r="T87">
            <v>2.7331571119259358E-2</v>
          </cell>
          <cell r="U87">
            <v>1.6328977254950215E-2</v>
          </cell>
          <cell r="V87">
            <v>2.2047171787423245E-2</v>
          </cell>
          <cell r="W87">
            <v>7.521829019877313E-2</v>
          </cell>
          <cell r="X87">
            <v>0.17882019778213962</v>
          </cell>
          <cell r="Y87">
            <v>4.594897547262982E-2</v>
          </cell>
          <cell r="Z87">
            <v>0.31622901558876038</v>
          </cell>
          <cell r="AA87">
            <v>5.0249643573432499E-2</v>
          </cell>
          <cell r="AB87">
            <v>2.2805923222391292E-2</v>
          </cell>
          <cell r="AC87">
            <v>1.1669765855666359E-2</v>
          </cell>
          <cell r="AD87">
            <v>1.9153353605848716E-2</v>
          </cell>
          <cell r="AE87">
            <v>5.5516890549744291E-2</v>
          </cell>
          <cell r="AF87">
            <v>0.11589735889467975</v>
          </cell>
          <cell r="AG87">
            <v>4.0936078741776689E-2</v>
          </cell>
          <cell r="AH87">
            <v>0.16775745153427124</v>
          </cell>
          <cell r="AI87">
            <v>3.8901515470693489E-2</v>
          </cell>
          <cell r="AJ87">
            <v>1.4050007228050793E-2</v>
          </cell>
          <cell r="AK87">
            <v>4.6469511848851739E-3</v>
          </cell>
          <cell r="AL87">
            <v>1.145139523317454E-2</v>
          </cell>
          <cell r="AM87">
            <v>2.4937882474953672E-2</v>
          </cell>
          <cell r="AN87">
            <v>4.7818924793508515E-2</v>
          </cell>
          <cell r="AO87">
            <v>2.5950770934432894E-2</v>
          </cell>
          <cell r="AP87">
            <v>0.12818171083927155</v>
          </cell>
          <cell r="AQ87">
            <v>3.4425160133716E-2</v>
          </cell>
          <cell r="AR87">
            <v>1.1340049653271064E-2</v>
          </cell>
          <cell r="AS87">
            <v>3.1317132328815369E-3</v>
          </cell>
          <cell r="AT87">
            <v>8.4111345325826609E-3</v>
          </cell>
          <cell r="AU87">
            <v>1.6903377589005317E-2</v>
          </cell>
          <cell r="AV87">
            <v>3.4492852656329551E-2</v>
          </cell>
          <cell r="AW87">
            <v>1.9477425844776755E-2</v>
          </cell>
          <cell r="AX87">
            <v>6.9401226937770844E-2</v>
          </cell>
          <cell r="AY87">
            <v>2.4777554524350327E-2</v>
          </cell>
          <cell r="AZ87">
            <v>7.098673983780654E-3</v>
          </cell>
          <cell r="BA87">
            <v>1.1714686575763447E-3</v>
          </cell>
          <cell r="BB87">
            <v>3.8810509716679588E-3</v>
          </cell>
          <cell r="BC87">
            <v>5.9080002025940267E-3</v>
          </cell>
          <cell r="BD87">
            <v>1.7164153561617115E-2</v>
          </cell>
          <cell r="BE87">
            <v>9.4003215628434399E-3</v>
          </cell>
          <cell r="BF87">
            <v>2.8316924348473549E-2</v>
          </cell>
          <cell r="BG87">
            <v>1.2832744978601712E-2</v>
          </cell>
          <cell r="BH87">
            <v>3.1675314075582843E-3</v>
          </cell>
          <cell r="BI87">
            <v>2.2191908431951098E-4</v>
          </cell>
          <cell r="BJ87">
            <v>1.3760867407611942E-3</v>
          </cell>
          <cell r="BK87">
            <v>1.2899810266857271E-3</v>
          </cell>
          <cell r="BL87">
            <v>5.9929276902030496E-3</v>
          </cell>
          <cell r="BM87">
            <v>3.4357334597336854E-3</v>
          </cell>
        </row>
        <row r="88">
          <cell r="R88">
            <v>0.42697006464004517</v>
          </cell>
          <cell r="S88">
            <v>5.4017460425185501E-2</v>
          </cell>
          <cell r="T88">
            <v>2.5767143345587003E-2</v>
          </cell>
          <cell r="U88">
            <v>1.5893588767892448E-2</v>
          </cell>
          <cell r="V88">
            <v>2.2418820825851334E-2</v>
          </cell>
          <cell r="W88">
            <v>7.655352714774212E-2</v>
          </cell>
          <cell r="X88">
            <v>0.18521018530877975</v>
          </cell>
          <cell r="Y88">
            <v>4.7109328178901032E-2</v>
          </cell>
          <cell r="Z88">
            <v>0.32297098636627197</v>
          </cell>
          <cell r="AA88">
            <v>4.943410591463239E-2</v>
          </cell>
          <cell r="AB88">
            <v>2.193291393738047E-2</v>
          </cell>
          <cell r="AC88">
            <v>1.1055261152700136E-2</v>
          </cell>
          <cell r="AD88">
            <v>1.9455280065640707E-2</v>
          </cell>
          <cell r="AE88">
            <v>5.7361018340471526E-2</v>
          </cell>
          <cell r="AF88">
            <v>0.12175023203351026</v>
          </cell>
          <cell r="AG88">
            <v>4.1982184498676661E-2</v>
          </cell>
          <cell r="AH88">
            <v>0.17470051348209381</v>
          </cell>
          <cell r="AI88">
            <v>3.7656499376056286E-2</v>
          </cell>
          <cell r="AJ88">
            <v>1.3771588036921183E-2</v>
          </cell>
          <cell r="AK88">
            <v>4.3519399739901134E-3</v>
          </cell>
          <cell r="AL88">
            <v>1.1793944528106823E-2</v>
          </cell>
          <cell r="AM88">
            <v>2.7715102891149729E-2</v>
          </cell>
          <cell r="AN88">
            <v>5.2420097357808081E-2</v>
          </cell>
          <cell r="AO88">
            <v>2.6991335508324988E-2</v>
          </cell>
          <cell r="AP88">
            <v>0.13468530774116516</v>
          </cell>
          <cell r="AQ88">
            <v>3.3164541063841528E-2</v>
          </cell>
          <cell r="AR88">
            <v>1.1319448390143882E-2</v>
          </cell>
          <cell r="AS88">
            <v>2.8524099255979101E-3</v>
          </cell>
          <cell r="AT88">
            <v>8.7337027561942646E-3</v>
          </cell>
          <cell r="AU88">
            <v>1.9708876621674809E-2</v>
          </cell>
          <cell r="AV88">
            <v>3.8426254873049889E-2</v>
          </cell>
          <cell r="AW88">
            <v>2.0480086243970897E-2</v>
          </cell>
          <cell r="AX88">
            <v>7.3987998068332672E-2</v>
          </cell>
          <cell r="AY88">
            <v>2.360310385107629E-2</v>
          </cell>
          <cell r="AZ88">
            <v>6.9489163927510689E-3</v>
          </cell>
          <cell r="BA88">
            <v>9.7247831878301142E-4</v>
          </cell>
          <cell r="BB88">
            <v>4.2290820029636878E-3</v>
          </cell>
          <cell r="BC88">
            <v>7.6159117884297359E-3</v>
          </cell>
          <cell r="BD88">
            <v>2.0243785605979305E-2</v>
          </cell>
          <cell r="BE88">
            <v>1.037472734126523E-2</v>
          </cell>
          <cell r="BF88">
            <v>3.1013777479529381E-2</v>
          </cell>
          <cell r="BG88">
            <v>1.2158137509114146E-2</v>
          </cell>
          <cell r="BH88">
            <v>3.0757884421121684E-3</v>
          </cell>
          <cell r="BI88">
            <v>1.381777697430063E-4</v>
          </cell>
          <cell r="BJ88">
            <v>1.5777908100653929E-3</v>
          </cell>
          <cell r="BK88">
            <v>2.2573566527079019E-3</v>
          </cell>
          <cell r="BL88">
            <v>7.810566524238653E-3</v>
          </cell>
          <cell r="BM88">
            <v>3.9959596181128303E-3</v>
          </cell>
        </row>
        <row r="89">
          <cell r="R89">
            <v>0.43222430348396301</v>
          </cell>
          <cell r="S89">
            <v>4.8086164036637326E-2</v>
          </cell>
          <cell r="T89">
            <v>2.8207336305321913E-2</v>
          </cell>
          <cell r="U89">
            <v>1.5012782618360183E-2</v>
          </cell>
          <cell r="V89">
            <v>2.299528940946572E-2</v>
          </cell>
          <cell r="W89">
            <v>7.563585923414258E-2</v>
          </cell>
          <cell r="X89">
            <v>0.19389096447895818</v>
          </cell>
          <cell r="Y89">
            <v>4.8395911411737789E-2</v>
          </cell>
          <cell r="Z89">
            <v>0.32837691903114319</v>
          </cell>
          <cell r="AA89">
            <v>4.4261981398823612E-2</v>
          </cell>
          <cell r="AB89">
            <v>2.4140629028558194E-2</v>
          </cell>
          <cell r="AC89">
            <v>1.0370550013732755E-2</v>
          </cell>
          <cell r="AD89">
            <v>2.012414553582087E-2</v>
          </cell>
          <cell r="AE89">
            <v>5.6612659713564217E-2</v>
          </cell>
          <cell r="AF89">
            <v>0.1293675222959039</v>
          </cell>
          <cell r="AG89">
            <v>4.3499427779580387E-2</v>
          </cell>
          <cell r="AH89">
            <v>0.18013389408588409</v>
          </cell>
          <cell r="AI89">
            <v>3.4606254907035998E-2</v>
          </cell>
          <cell r="AJ89">
            <v>1.5330563108073181E-2</v>
          </cell>
          <cell r="AK89">
            <v>4.0324740246531314E-3</v>
          </cell>
          <cell r="AL89">
            <v>1.2439238387973773E-2</v>
          </cell>
          <cell r="AM89">
            <v>2.6883614137470761E-2</v>
          </cell>
          <cell r="AN89">
            <v>5.8358465450765985E-2</v>
          </cell>
          <cell r="AO89">
            <v>2.8483275902759102E-2</v>
          </cell>
          <cell r="AP89">
            <v>0.13987636566162109</v>
          </cell>
          <cell r="AQ89">
            <v>3.0492190168488871E-2</v>
          </cell>
          <cell r="AR89">
            <v>1.2668352480034759E-2</v>
          </cell>
          <cell r="AS89">
            <v>2.5194232776941418E-3</v>
          </cell>
          <cell r="AT89">
            <v>9.3992756813140402E-3</v>
          </cell>
          <cell r="AU89">
            <v>1.8933960265738261E-2</v>
          </cell>
          <cell r="AV89">
            <v>4.3836000205743839E-2</v>
          </cell>
          <cell r="AW89">
            <v>2.2027178472440994E-2</v>
          </cell>
          <cell r="AX89">
            <v>7.8331664204597473E-2</v>
          </cell>
          <cell r="AY89">
            <v>2.2097226452834743E-2</v>
          </cell>
          <cell r="AZ89">
            <v>7.8932113587557723E-3</v>
          </cell>
          <cell r="BA89">
            <v>8.1786686878008487E-4</v>
          </cell>
          <cell r="BB89">
            <v>4.5697832856194161E-3</v>
          </cell>
          <cell r="BC89">
            <v>7.1039000266058874E-3</v>
          </cell>
          <cell r="BD89">
            <v>2.4650987156161795E-2</v>
          </cell>
          <cell r="BE89">
            <v>1.1198685377904902E-2</v>
          </cell>
          <cell r="BF89">
            <v>3.3202629536390305E-2</v>
          </cell>
          <cell r="BG89">
            <v>1.1692134954304226E-2</v>
          </cell>
          <cell r="BH89">
            <v>3.5761543159192975E-3</v>
          </cell>
          <cell r="BI89">
            <v>5.8474748079385543E-5</v>
          </cell>
          <cell r="BJ89">
            <v>1.6480491000112135E-3</v>
          </cell>
          <cell r="BK89">
            <v>2.1343527327822966E-3</v>
          </cell>
          <cell r="BL89">
            <v>9.9015205516433547E-3</v>
          </cell>
          <cell r="BM89">
            <v>4.1919421499291539E-3</v>
          </cell>
        </row>
        <row r="90">
          <cell r="R90">
            <v>0.42198863625526428</v>
          </cell>
          <cell r="S90">
            <v>4.6205684211304526E-2</v>
          </cell>
          <cell r="T90">
            <v>2.704194067900554E-2</v>
          </cell>
          <cell r="U90">
            <v>1.5788863422026563E-2</v>
          </cell>
          <cell r="V90">
            <v>2.4633947680154505E-2</v>
          </cell>
          <cell r="W90">
            <v>6.8829511251198044E-2</v>
          </cell>
          <cell r="X90">
            <v>0.18789921076328095</v>
          </cell>
          <cell r="Y90">
            <v>5.1589457435569683E-2</v>
          </cell>
          <cell r="Z90">
            <v>0.31723266839981079</v>
          </cell>
          <cell r="AA90">
            <v>4.303828231709577E-2</v>
          </cell>
          <cell r="AB90">
            <v>2.3271640943675599E-2</v>
          </cell>
          <cell r="AC90">
            <v>1.1020846198474718E-2</v>
          </cell>
          <cell r="AD90">
            <v>2.1676924015706266E-2</v>
          </cell>
          <cell r="AE90">
            <v>5.0198510622348286E-2</v>
          </cell>
          <cell r="AF90">
            <v>0.12138473145203391</v>
          </cell>
          <cell r="AG90">
            <v>4.6641722412224772E-2</v>
          </cell>
          <cell r="AH90">
            <v>0.170632004737854</v>
          </cell>
          <cell r="AI90">
            <v>3.3957314118391362E-2</v>
          </cell>
          <cell r="AJ90">
            <v>1.4940650521239312E-2</v>
          </cell>
          <cell r="AK90">
            <v>4.4727371499462239E-3</v>
          </cell>
          <cell r="AL90">
            <v>1.378864726944071E-2</v>
          </cell>
          <cell r="AM90">
            <v>2.2370022400574993E-2</v>
          </cell>
          <cell r="AN90">
            <v>4.9716280548586074E-2</v>
          </cell>
          <cell r="AO90">
            <v>3.1386352352375746E-2</v>
          </cell>
          <cell r="AP90">
            <v>0.1314430832862854</v>
          </cell>
          <cell r="AQ90">
            <v>3.0515589396339939E-2</v>
          </cell>
          <cell r="AR90">
            <v>1.2317109634971537E-2</v>
          </cell>
          <cell r="AS90">
            <v>3.0184962469712406E-3</v>
          </cell>
          <cell r="AT90">
            <v>1.0499029910803506E-2</v>
          </cell>
          <cell r="AU90">
            <v>1.4943267458796386E-2</v>
          </cell>
          <cell r="AV90">
            <v>3.5778445540109498E-2</v>
          </cell>
          <cell r="AW90">
            <v>2.4371150944908389E-2</v>
          </cell>
          <cell r="AX90">
            <v>7.2596460580825806E-2</v>
          </cell>
          <cell r="AY90">
            <v>2.2364657581533644E-2</v>
          </cell>
          <cell r="AZ90">
            <v>7.9395574117013673E-3</v>
          </cell>
          <cell r="BA90">
            <v>1.1923377546252658E-3</v>
          </cell>
          <cell r="BB90">
            <v>5.1426431765505248E-3</v>
          </cell>
          <cell r="BC90">
            <v>5.6833461277643726E-3</v>
          </cell>
          <cell r="BD90">
            <v>1.7905798751988302E-2</v>
          </cell>
          <cell r="BE90">
            <v>1.2368116456688982E-2</v>
          </cell>
          <cell r="BF90">
            <v>3.049263171851635E-2</v>
          </cell>
          <cell r="BG90">
            <v>1.2577047220540524E-2</v>
          </cell>
          <cell r="BH90">
            <v>3.7804782581111161E-3</v>
          </cell>
          <cell r="BI90">
            <v>2.6747773269912198E-4</v>
          </cell>
          <cell r="BJ90">
            <v>1.770791435467811E-3</v>
          </cell>
          <cell r="BK90">
            <v>1.1556909684194187E-3</v>
          </cell>
          <cell r="BL90">
            <v>6.5399698931030165E-3</v>
          </cell>
          <cell r="BM90">
            <v>4.4011778695576811E-3</v>
          </cell>
        </row>
        <row r="91">
          <cell r="R91">
            <v>0.42125841975212097</v>
          </cell>
          <cell r="S91">
            <v>5.5451853642458485E-2</v>
          </cell>
          <cell r="T91">
            <v>2.4868907055374853E-2</v>
          </cell>
          <cell r="U91">
            <v>1.6833847192194218E-2</v>
          </cell>
          <cell r="V91">
            <v>2.4451067513984542E-2</v>
          </cell>
          <cell r="W91">
            <v>7.0057692454761136E-2</v>
          </cell>
          <cell r="X91">
            <v>0.17952019778438338</v>
          </cell>
          <cell r="Y91">
            <v>5.0074855970866076E-2</v>
          </cell>
          <cell r="Z91">
            <v>0.31620308756828308</v>
          </cell>
          <cell r="AA91">
            <v>5.1855512247855118E-2</v>
          </cell>
          <cell r="AB91">
            <v>2.1392554369605077E-2</v>
          </cell>
          <cell r="AC91">
            <v>1.1881079347363753E-2</v>
          </cell>
          <cell r="AD91">
            <v>2.1663396963661641E-2</v>
          </cell>
          <cell r="AE91">
            <v>5.05650054494272E-2</v>
          </cell>
          <cell r="AF91">
            <v>0.11321521895825837</v>
          </cell>
          <cell r="AG91">
            <v>4.5630308050379841E-2</v>
          </cell>
          <cell r="AH91">
            <v>0.16867513954639435</v>
          </cell>
          <cell r="AI91">
            <v>4.0745555559506555E-2</v>
          </cell>
          <cell r="AJ91">
            <v>1.3913686627051409E-2</v>
          </cell>
          <cell r="AK91">
            <v>4.8316180337845457E-3</v>
          </cell>
          <cell r="AL91">
            <v>1.3636906143387547E-2</v>
          </cell>
          <cell r="AM91">
            <v>2.1713931706748957E-2</v>
          </cell>
          <cell r="AN91">
            <v>4.3257391982074553E-2</v>
          </cell>
          <cell r="AO91">
            <v>3.0576038921075993E-2</v>
          </cell>
          <cell r="AP91">
            <v>0.12912270426750183</v>
          </cell>
          <cell r="AQ91">
            <v>3.6287571495840144E-2</v>
          </cell>
          <cell r="AR91">
            <v>1.1327299765214856E-2</v>
          </cell>
          <cell r="AS91">
            <v>3.2558685217621156E-3</v>
          </cell>
          <cell r="AT91">
            <v>1.0316489412339884E-2</v>
          </cell>
          <cell r="AU91">
            <v>1.4363402952795951E-2</v>
          </cell>
          <cell r="AV91">
            <v>2.9869589596650814E-2</v>
          </cell>
          <cell r="AW91">
            <v>2.3702482721240991E-2</v>
          </cell>
          <cell r="AX91">
            <v>7.0754237473011017E-2</v>
          </cell>
          <cell r="AY91">
            <v>2.624915205741362E-2</v>
          </cell>
          <cell r="AZ91">
            <v>7.1629344031953462E-3</v>
          </cell>
          <cell r="BA91">
            <v>1.3295690548242327E-3</v>
          </cell>
          <cell r="BB91">
            <v>4.9786443747410697E-3</v>
          </cell>
          <cell r="BC91">
            <v>5.0553136482897479E-3</v>
          </cell>
          <cell r="BD91">
            <v>1.3993896409655803E-2</v>
          </cell>
          <cell r="BE91">
            <v>1.1984728905614372E-2</v>
          </cell>
          <cell r="BF91">
            <v>2.9820697382092476E-2</v>
          </cell>
          <cell r="BG91">
            <v>1.4854711981762702E-2</v>
          </cell>
          <cell r="BH91">
            <v>3.4102940181218308E-3</v>
          </cell>
          <cell r="BI91">
            <v>3.3021033753938218E-4</v>
          </cell>
          <cell r="BJ91">
            <v>1.6193436739252408E-3</v>
          </cell>
          <cell r="BK91">
            <v>9.1779037482246943E-4</v>
          </cell>
          <cell r="BL91">
            <v>4.5739687103603368E-3</v>
          </cell>
          <cell r="BM91">
            <v>4.1143786411914716E-3</v>
          </cell>
        </row>
        <row r="92">
          <cell r="R92">
            <v>0.42272606492042542</v>
          </cell>
          <cell r="S92">
            <v>5.9470669001820999E-2</v>
          </cell>
          <cell r="T92">
            <v>2.43087910351409E-2</v>
          </cell>
          <cell r="U92">
            <v>1.7244754368866595E-2</v>
          </cell>
          <cell r="V92">
            <v>2.4068675004715965E-2</v>
          </cell>
          <cell r="W92">
            <v>6.9951166155921729E-2</v>
          </cell>
          <cell r="X92">
            <v>0.17854115444536686</v>
          </cell>
          <cell r="Y92">
            <v>4.9140878429551865E-2</v>
          </cell>
          <cell r="Z92">
            <v>0.31715145707130432</v>
          </cell>
          <cell r="AA92">
            <v>5.5730193972848591E-2</v>
          </cell>
          <cell r="AB92">
            <v>2.0975872745587199E-2</v>
          </cell>
          <cell r="AC92">
            <v>1.2161476642631822E-2</v>
          </cell>
          <cell r="AD92">
            <v>2.1305331349046379E-2</v>
          </cell>
          <cell r="AE92">
            <v>4.9652447202624767E-2</v>
          </cell>
          <cell r="AF92">
            <v>0.11250252745897439</v>
          </cell>
          <cell r="AG92">
            <v>4.482361438196885E-2</v>
          </cell>
          <cell r="AH92">
            <v>0.17027407884597778</v>
          </cell>
          <cell r="AI92">
            <v>4.3938995695774578E-2</v>
          </cell>
          <cell r="AJ92">
            <v>1.3922165211578338E-2</v>
          </cell>
          <cell r="AK92">
            <v>4.8662621680313012E-3</v>
          </cell>
          <cell r="AL92">
            <v>1.3476934950194738E-2</v>
          </cell>
          <cell r="AM92">
            <v>2.0968580566827592E-2</v>
          </cell>
          <cell r="AN92">
            <v>4.2750177489385553E-2</v>
          </cell>
          <cell r="AO92">
            <v>3.035096676409867E-2</v>
          </cell>
          <cell r="AP92">
            <v>0.1311107873916626</v>
          </cell>
          <cell r="AQ92">
            <v>3.9030220682604672E-2</v>
          </cell>
          <cell r="AR92">
            <v>1.1476523797054564E-2</v>
          </cell>
          <cell r="AS92">
            <v>3.2617858551872748E-3</v>
          </cell>
          <cell r="AT92">
            <v>1.0276614662661681E-2</v>
          </cell>
          <cell r="AU92">
            <v>1.3718921560491162E-2</v>
          </cell>
          <cell r="AV92">
            <v>2.9564703431319485E-2</v>
          </cell>
          <cell r="AW92">
            <v>2.3782006285208119E-2</v>
          </cell>
          <cell r="AX92">
            <v>7.2620518505573273E-2</v>
          </cell>
          <cell r="AY92">
            <v>2.8482747179049757E-2</v>
          </cell>
          <cell r="AZ92">
            <v>7.2493496430372836E-3</v>
          </cell>
          <cell r="BA92">
            <v>1.2502444902249032E-3</v>
          </cell>
          <cell r="BB92">
            <v>5.0438318994609687E-3</v>
          </cell>
          <cell r="BC92">
            <v>4.6308668255311868E-3</v>
          </cell>
          <cell r="BD92">
            <v>1.367251451812676E-2</v>
          </cell>
          <cell r="BE92">
            <v>1.2290960133424669E-2</v>
          </cell>
          <cell r="BF92">
            <v>3.1426843255758286E-2</v>
          </cell>
          <cell r="BG92">
            <v>1.6170758231714523E-2</v>
          </cell>
          <cell r="BH92">
            <v>3.6075280758371435E-3</v>
          </cell>
          <cell r="BI92">
            <v>2.5917537154346131E-4</v>
          </cell>
          <cell r="BJ92">
            <v>1.63731329781958E-3</v>
          </cell>
          <cell r="BK92">
            <v>9.1840246021321467E-4</v>
          </cell>
          <cell r="BL92">
            <v>4.5559081569094446E-3</v>
          </cell>
          <cell r="BM92">
            <v>4.2777559799949657E-3</v>
          </cell>
        </row>
        <row r="93">
          <cell r="R93">
            <v>0.43254682421684265</v>
          </cell>
          <cell r="S93">
            <v>6.5645999872044461E-2</v>
          </cell>
          <cell r="T93">
            <v>2.4129057775515515E-2</v>
          </cell>
          <cell r="U93">
            <v>1.7106909425288207E-2</v>
          </cell>
          <cell r="V93">
            <v>2.415534338517009E-2</v>
          </cell>
          <cell r="W93">
            <v>7.220228728403863E-2</v>
          </cell>
          <cell r="X93">
            <v>0.17977054813857277</v>
          </cell>
          <cell r="Y93">
            <v>4.9536665009005422E-2</v>
          </cell>
          <cell r="Z93">
            <v>0.32809978723526001</v>
          </cell>
          <cell r="AA93">
            <v>6.1358506938340864E-2</v>
          </cell>
          <cell r="AB93">
            <v>2.0936863025814201E-2</v>
          </cell>
          <cell r="AC93">
            <v>1.1809457712693851E-2</v>
          </cell>
          <cell r="AD93">
            <v>2.1319371691913613E-2</v>
          </cell>
          <cell r="AE93">
            <v>5.214343367989184E-2</v>
          </cell>
          <cell r="AF93">
            <v>0.11543556718791396</v>
          </cell>
          <cell r="AG93">
            <v>4.5096597851819117E-2</v>
          </cell>
          <cell r="AH93">
            <v>0.18083925545215607</v>
          </cell>
          <cell r="AI93">
            <v>4.85369676867759E-2</v>
          </cell>
          <cell r="AJ93">
            <v>1.3977185335844345E-2</v>
          </cell>
          <cell r="AK93">
            <v>4.8285902060116528E-3</v>
          </cell>
          <cell r="AL93">
            <v>1.3690694921911262E-2</v>
          </cell>
          <cell r="AM93">
            <v>2.2646272238635343E-2</v>
          </cell>
          <cell r="AN93">
            <v>4.610072663687894E-2</v>
          </cell>
          <cell r="AO93">
            <v>3.1058823285496553E-2</v>
          </cell>
          <cell r="AP93">
            <v>0.14079411327838898</v>
          </cell>
          <cell r="AQ93">
            <v>4.3133332316677868E-2</v>
          </cell>
          <cell r="AR93">
            <v>1.1757367305606951E-2</v>
          </cell>
          <cell r="AS93">
            <v>3.2913450202973504E-3</v>
          </cell>
          <cell r="AT93">
            <v>1.0614859042998503E-2</v>
          </cell>
          <cell r="AU93">
            <v>1.4955259382787363E-2</v>
          </cell>
          <cell r="AV93">
            <v>3.2351823800096956E-2</v>
          </cell>
          <cell r="AW93">
            <v>2.469013230901811E-2</v>
          </cell>
          <cell r="AX93">
            <v>7.9549342393875122E-2</v>
          </cell>
          <cell r="AY93">
            <v>3.1557539561432847E-2</v>
          </cell>
          <cell r="AZ93">
            <v>7.6096606097169183E-3</v>
          </cell>
          <cell r="BA93">
            <v>1.2094080769345786E-3</v>
          </cell>
          <cell r="BB93">
            <v>5.3056552598469064E-3</v>
          </cell>
          <cell r="BC93">
            <v>4.9692827117007966E-3</v>
          </cell>
          <cell r="BD93">
            <v>1.5878183894598087E-2</v>
          </cell>
          <cell r="BE93">
            <v>1.3019611501242695E-2</v>
          </cell>
          <cell r="BF93">
            <v>3.5071209073066711E-2</v>
          </cell>
          <cell r="BG93">
            <v>1.7477043181874135E-2</v>
          </cell>
          <cell r="BH93">
            <v>3.934404228106334E-3</v>
          </cell>
          <cell r="BI93">
            <v>2.466004284221596E-4</v>
          </cell>
          <cell r="BJ93">
            <v>1.8250420214170021E-3</v>
          </cell>
          <cell r="BK93">
            <v>1.1709257874468661E-3</v>
          </cell>
          <cell r="BL93">
            <v>5.6508037115937668E-3</v>
          </cell>
          <cell r="BM93">
            <v>4.7663897941803979E-3</v>
          </cell>
        </row>
        <row r="94">
          <cell r="R94">
            <v>0.44309714436531067</v>
          </cell>
          <cell r="S94">
            <v>6.7539073653082635E-2</v>
          </cell>
          <cell r="T94">
            <v>2.9818759555018427E-2</v>
          </cell>
          <cell r="U94">
            <v>1.5633027597345282E-2</v>
          </cell>
          <cell r="V94">
            <v>2.4339278035015927E-2</v>
          </cell>
          <cell r="W94">
            <v>7.6055797217964224E-2</v>
          </cell>
          <cell r="X94">
            <v>0.17971920952828171</v>
          </cell>
          <cell r="Y94">
            <v>4.9991991304697329E-2</v>
          </cell>
          <cell r="Z94">
            <v>0.33902618288993835</v>
          </cell>
          <cell r="AA94">
            <v>6.3080267480698601E-2</v>
          </cell>
          <cell r="AB94">
            <v>2.6085143581839533E-2</v>
          </cell>
          <cell r="AC94">
            <v>1.0846974589413024E-2</v>
          </cell>
          <cell r="AD94">
            <v>2.1642463366181582E-2</v>
          </cell>
          <cell r="AE94">
            <v>5.5044194281255072E-2</v>
          </cell>
          <cell r="AF94">
            <v>0.11645752154185929</v>
          </cell>
          <cell r="AG94">
            <v>4.5869594637510551E-2</v>
          </cell>
          <cell r="AH94">
            <v>0.19046537578105927</v>
          </cell>
          <cell r="AI94">
            <v>4.9861860751963138E-2</v>
          </cell>
          <cell r="AJ94">
            <v>1.7797493318413817E-2</v>
          </cell>
          <cell r="AK94">
            <v>4.3777651126815633E-3</v>
          </cell>
          <cell r="AL94">
            <v>1.4240755421099722E-2</v>
          </cell>
          <cell r="AM94">
            <v>2.3796529943698484E-2</v>
          </cell>
          <cell r="AN94">
            <v>4.8080564754944009E-2</v>
          </cell>
          <cell r="AO94">
            <v>3.2310408214270253E-2</v>
          </cell>
          <cell r="AP94">
            <v>0.14999222755432129</v>
          </cell>
          <cell r="AQ94">
            <v>4.4480813227891616E-2</v>
          </cell>
          <cell r="AR94">
            <v>1.5005532305852731E-2</v>
          </cell>
          <cell r="AS94">
            <v>2.8461415297526093E-3</v>
          </cell>
          <cell r="AT94">
            <v>1.1177032390504457E-2</v>
          </cell>
          <cell r="AU94">
            <v>1.6303935175165041E-2</v>
          </cell>
          <cell r="AV94">
            <v>3.4183489736139265E-2</v>
          </cell>
          <cell r="AW94">
            <v>2.5995284577344895E-2</v>
          </cell>
          <cell r="AX94">
            <v>8.6997769773006439E-2</v>
          </cell>
          <cell r="AY94">
            <v>3.234819064931195E-2</v>
          </cell>
          <cell r="AZ94">
            <v>1.0126644420110872E-2</v>
          </cell>
          <cell r="BA94">
            <v>1.0206669921226418E-3</v>
          </cell>
          <cell r="BB94">
            <v>5.8521285174545096E-3</v>
          </cell>
          <cell r="BC94">
            <v>6.3372552957119835E-3</v>
          </cell>
          <cell r="BD94">
            <v>1.6987011410681603E-2</v>
          </cell>
          <cell r="BE94">
            <v>1.4325871965946733E-2</v>
          </cell>
          <cell r="BF94">
            <v>3.8542561233043671E-2</v>
          </cell>
          <cell r="BG94">
            <v>1.7497412245953019E-2</v>
          </cell>
          <cell r="BH94">
            <v>5.4079494691652028E-3</v>
          </cell>
          <cell r="BI94">
            <v>1.5209508685466028E-4</v>
          </cell>
          <cell r="BJ94">
            <v>2.2144758254477653E-3</v>
          </cell>
          <cell r="BK94">
            <v>1.6069046410760641E-3</v>
          </cell>
          <cell r="BL94">
            <v>5.9707516696679962E-3</v>
          </cell>
          <cell r="BM94">
            <v>5.6929741789363128E-3</v>
          </cell>
        </row>
        <row r="95">
          <cell r="R95">
            <v>0.4524654746055603</v>
          </cell>
          <cell r="S95">
            <v>6.9899521565958772E-2</v>
          </cell>
          <cell r="T95">
            <v>3.2829192420777878E-2</v>
          </cell>
          <cell r="U95">
            <v>1.444698376170641E-2</v>
          </cell>
          <cell r="V95">
            <v>2.4851731191201275E-2</v>
          </cell>
          <cell r="W95">
            <v>7.9862686095218849E-2</v>
          </cell>
          <cell r="X95">
            <v>0.17966382912426951</v>
          </cell>
          <cell r="Y95">
            <v>5.091153991011494E-2</v>
          </cell>
          <cell r="Z95">
            <v>0.34844055771827698</v>
          </cell>
          <cell r="AA95">
            <v>6.5203830217847411E-2</v>
          </cell>
          <cell r="AB95">
            <v>2.8417722295541632E-2</v>
          </cell>
          <cell r="AC95">
            <v>9.9854099588014052E-3</v>
          </cell>
          <cell r="AD95">
            <v>2.2157710282706827E-2</v>
          </cell>
          <cell r="AE95">
            <v>5.8869594656435445E-2</v>
          </cell>
          <cell r="AF95">
            <v>0.11698081305273328</v>
          </cell>
          <cell r="AG95">
            <v>4.6825492158687726E-2</v>
          </cell>
          <cell r="AH95">
            <v>0.19761909544467926</v>
          </cell>
          <cell r="AI95">
            <v>5.2227894227437885E-2</v>
          </cell>
          <cell r="AJ95">
            <v>1.9200882588173502E-2</v>
          </cell>
          <cell r="AK95">
            <v>4.0433615944333555E-3</v>
          </cell>
          <cell r="AL95">
            <v>1.47879757128498E-2</v>
          </cell>
          <cell r="AM95">
            <v>2.5664739494410449E-2</v>
          </cell>
          <cell r="AN95">
            <v>4.8237881807969812E-2</v>
          </cell>
          <cell r="AO95">
            <v>3.3456360750206554E-2</v>
          </cell>
          <cell r="AP95">
            <v>0.15582439303398132</v>
          </cell>
          <cell r="AQ95">
            <v>4.6310824541366861E-2</v>
          </cell>
          <cell r="AR95">
            <v>1.6242450929574544E-2</v>
          </cell>
          <cell r="AS95">
            <v>2.6689916493581145E-3</v>
          </cell>
          <cell r="AT95">
            <v>1.173356450698235E-2</v>
          </cell>
          <cell r="AU95">
            <v>1.7195469210583562E-2</v>
          </cell>
          <cell r="AV95">
            <v>3.4432682218738291E-2</v>
          </cell>
          <cell r="AW95">
            <v>2.7240409477973987E-2</v>
          </cell>
          <cell r="AX95">
            <v>9.0244241058826447E-2</v>
          </cell>
          <cell r="AY95">
            <v>3.3778845378577713E-2</v>
          </cell>
          <cell r="AZ95">
            <v>1.090438498050899E-2</v>
          </cell>
          <cell r="BA95">
            <v>9.2089950490864623E-4</v>
          </cell>
          <cell r="BB95">
            <v>6.3176689760392393E-3</v>
          </cell>
          <cell r="BC95">
            <v>6.0874832590004507E-3</v>
          </cell>
          <cell r="BD95">
            <v>1.6808766871924202E-2</v>
          </cell>
          <cell r="BE95">
            <v>1.5426188207989156E-2</v>
          </cell>
          <cell r="BF95">
            <v>3.9778485894203186E-2</v>
          </cell>
          <cell r="BG95">
            <v>1.8286827622942748E-2</v>
          </cell>
          <cell r="BH95">
            <v>5.7760206542689383E-3</v>
          </cell>
          <cell r="BI95">
            <v>9.1936027615653357E-5</v>
          </cell>
          <cell r="BJ95">
            <v>2.4137964653297215E-3</v>
          </cell>
          <cell r="BK95">
            <v>1.2665428343738294E-3</v>
          </cell>
          <cell r="BL95">
            <v>5.6748499634737305E-3</v>
          </cell>
          <cell r="BM95">
            <v>6.2685158931929021E-3</v>
          </cell>
        </row>
        <row r="96">
          <cell r="R96">
            <v>0.45045891404151917</v>
          </cell>
          <cell r="S96">
            <v>6.3721094154409519E-2</v>
          </cell>
          <cell r="T96">
            <v>3.4810916466699093E-2</v>
          </cell>
          <cell r="U96">
            <v>1.4058778700368623E-2</v>
          </cell>
          <cell r="V96">
            <v>2.3335155504037839E-2</v>
          </cell>
          <cell r="W96">
            <v>7.9983858684165188E-2</v>
          </cell>
          <cell r="X96">
            <v>0.1870440465145824</v>
          </cell>
          <cell r="Y96">
            <v>4.7505047078576293E-2</v>
          </cell>
          <cell r="Z96">
            <v>0.34618359804153442</v>
          </cell>
          <cell r="AA96">
            <v>5.9494328653531867E-2</v>
          </cell>
          <cell r="AB96">
            <v>3.0416352509141417E-2</v>
          </cell>
          <cell r="AC96">
            <v>9.7979143430518764E-3</v>
          </cell>
          <cell r="AD96">
            <v>2.0892993311278637E-2</v>
          </cell>
          <cell r="AE96">
            <v>5.8587291480668741E-2</v>
          </cell>
          <cell r="AF96">
            <v>0.12314273852633276</v>
          </cell>
          <cell r="AG96">
            <v>4.3851967127306685E-2</v>
          </cell>
          <cell r="AH96">
            <v>0.19560445845127106</v>
          </cell>
          <cell r="AI96">
            <v>4.7855488482601891E-2</v>
          </cell>
          <cell r="AJ96">
            <v>2.0945422810241643E-2</v>
          </cell>
          <cell r="AK96">
            <v>3.863229799706173E-3</v>
          </cell>
          <cell r="AL96">
            <v>1.3842203318773817E-2</v>
          </cell>
          <cell r="AM96">
            <v>2.5209954209481231E-2</v>
          </cell>
          <cell r="AN96">
            <v>5.269493250130669E-2</v>
          </cell>
          <cell r="AO96">
            <v>3.1193229924317948E-2</v>
          </cell>
          <cell r="AP96">
            <v>0.15409284830093384</v>
          </cell>
          <cell r="AQ96">
            <v>4.2783654559125167E-2</v>
          </cell>
          <cell r="AR96">
            <v>1.7840736764158163E-2</v>
          </cell>
          <cell r="AS96">
            <v>2.5971829427648223E-3</v>
          </cell>
          <cell r="AT96">
            <v>1.0940047479894612E-2</v>
          </cell>
          <cell r="AU96">
            <v>1.641477112164931E-2</v>
          </cell>
          <cell r="AV96">
            <v>3.8177876326985355E-2</v>
          </cell>
          <cell r="AW96">
            <v>2.5338568352328946E-2</v>
          </cell>
          <cell r="AX96">
            <v>8.9860402047634125E-2</v>
          </cell>
          <cell r="AY96">
            <v>3.1588709282895595E-2</v>
          </cell>
          <cell r="AZ96">
            <v>1.2126738329771495E-2</v>
          </cell>
          <cell r="BA96">
            <v>8.2585330139411505E-4</v>
          </cell>
          <cell r="BB96">
            <v>5.9319845350760837E-3</v>
          </cell>
          <cell r="BC96">
            <v>5.5758715289468798E-3</v>
          </cell>
          <cell r="BD96">
            <v>1.9283844400595218E-2</v>
          </cell>
          <cell r="BE96">
            <v>1.452740272423794E-2</v>
          </cell>
          <cell r="BF96">
            <v>4.1048552840948105E-2</v>
          </cell>
          <cell r="BG96">
            <v>1.7650196418570161E-2</v>
          </cell>
          <cell r="BH96">
            <v>6.6559143643674552E-3</v>
          </cell>
          <cell r="BI96">
            <v>4.1187004153074264E-5</v>
          </cell>
          <cell r="BJ96">
            <v>2.3865585434441616E-3</v>
          </cell>
          <cell r="BK96">
            <v>1.2519501734813256E-3</v>
          </cell>
          <cell r="BL96">
            <v>6.7927462589837465E-3</v>
          </cell>
          <cell r="BM96">
            <v>6.269998300682895E-3</v>
          </cell>
        </row>
        <row r="97">
          <cell r="R97">
            <v>0.44534710049629211</v>
          </cell>
          <cell r="S97">
            <v>6.0022143565725106E-2</v>
          </cell>
          <cell r="T97">
            <v>3.5466930396124884E-2</v>
          </cell>
          <cell r="U97">
            <v>1.6212463225531545E-2</v>
          </cell>
          <cell r="V97">
            <v>2.2313371579047486E-2</v>
          </cell>
          <cell r="W97">
            <v>7.6521074313945031E-2</v>
          </cell>
          <cell r="X97">
            <v>0.19022992332295888</v>
          </cell>
          <cell r="Y97">
            <v>4.4581205030369192E-2</v>
          </cell>
          <cell r="Z97">
            <v>0.34054809808731079</v>
          </cell>
          <cell r="AA97">
            <v>5.6618617087593942E-2</v>
          </cell>
          <cell r="AB97">
            <v>3.117380174879588E-2</v>
          </cell>
          <cell r="AC97">
            <v>1.1343050223952085E-2</v>
          </cell>
          <cell r="AD97">
            <v>2.0171284786311122E-2</v>
          </cell>
          <cell r="AE97">
            <v>5.5608394366757304E-2</v>
          </cell>
          <cell r="AF97">
            <v>0.12404309025015677</v>
          </cell>
          <cell r="AG97">
            <v>4.1589856746808776E-2</v>
          </cell>
          <cell r="AH97">
            <v>0.1920759379863739</v>
          </cell>
          <cell r="AI97">
            <v>4.6816062110909926E-2</v>
          </cell>
          <cell r="AJ97">
            <v>2.1523626075879179E-2</v>
          </cell>
          <cell r="AK97">
            <v>4.5386509090187483E-3</v>
          </cell>
          <cell r="AL97">
            <v>1.374934247107404E-2</v>
          </cell>
          <cell r="AM97">
            <v>2.4335931140173177E-2</v>
          </cell>
          <cell r="AN97">
            <v>5.0631101561395386E-2</v>
          </cell>
          <cell r="AO97">
            <v>3.048122158379046E-2</v>
          </cell>
          <cell r="AP97">
            <v>0.15162768959999084</v>
          </cell>
          <cell r="AQ97">
            <v>4.2199385057113743E-2</v>
          </cell>
          <cell r="AR97">
            <v>1.8226676490490652E-2</v>
          </cell>
          <cell r="AS97">
            <v>3.0263823138921208E-3</v>
          </cell>
          <cell r="AT97">
            <v>1.1011938072482928E-2</v>
          </cell>
          <cell r="AU97">
            <v>1.6216957289514496E-2</v>
          </cell>
          <cell r="AV97">
            <v>3.5885517546003998E-2</v>
          </cell>
          <cell r="AW97">
            <v>2.506083589992605E-2</v>
          </cell>
          <cell r="AX97">
            <v>8.9053787291049957E-2</v>
          </cell>
          <cell r="AY97">
            <v>3.2009196064583169E-2</v>
          </cell>
          <cell r="AZ97">
            <v>1.2025306076784915E-2</v>
          </cell>
          <cell r="BA97">
            <v>1.0729605148451654E-3</v>
          </cell>
          <cell r="BB97">
            <v>6.1810690038885657E-3</v>
          </cell>
          <cell r="BC97">
            <v>5.5094459415692271E-3</v>
          </cell>
          <cell r="BD97">
            <v>1.7463236325297438E-2</v>
          </cell>
          <cell r="BE97">
            <v>1.4792570650026531E-2</v>
          </cell>
          <cell r="BF97">
            <v>4.1487764567136765E-2</v>
          </cell>
          <cell r="BG97">
            <v>1.8610464356117729E-2</v>
          </cell>
          <cell r="BH97">
            <v>6.400279571109435E-3</v>
          </cell>
          <cell r="BI97">
            <v>1.1628146339116414E-4</v>
          </cell>
          <cell r="BJ97">
            <v>2.6680225893555352E-3</v>
          </cell>
          <cell r="BK97">
            <v>1.0936105586489152E-3</v>
          </cell>
          <cell r="BL97">
            <v>5.9197796001137165E-3</v>
          </cell>
          <cell r="BM97">
            <v>6.679327122950462E-3</v>
          </cell>
        </row>
        <row r="98">
          <cell r="R98">
            <v>0.43763592839241028</v>
          </cell>
          <cell r="S98">
            <v>6.8215144555775473E-2</v>
          </cell>
          <cell r="T98">
            <v>3.287900990531771E-2</v>
          </cell>
          <cell r="U98">
            <v>2.0305173907968131E-2</v>
          </cell>
          <cell r="V98">
            <v>2.0772486307606197E-2</v>
          </cell>
          <cell r="W98">
            <v>7.1551860007146681E-2</v>
          </cell>
          <cell r="X98">
            <v>0.18304742190227669</v>
          </cell>
          <cell r="Y98">
            <v>4.0864848584984285E-2</v>
          </cell>
          <cell r="Z98">
            <v>0.33120599389076233</v>
          </cell>
          <cell r="AA98">
            <v>6.4206318310649546E-2</v>
          </cell>
          <cell r="AB98">
            <v>2.8742582124772292E-2</v>
          </cell>
          <cell r="AC98">
            <v>1.4282809917063308E-2</v>
          </cell>
          <cell r="AD98">
            <v>1.882831978423229E-2</v>
          </cell>
          <cell r="AE98">
            <v>5.0365408714267139E-2</v>
          </cell>
          <cell r="AF98">
            <v>0.11658205738355022</v>
          </cell>
          <cell r="AG98">
            <v>3.8198506929124854E-2</v>
          </cell>
          <cell r="AH98">
            <v>0.18387733399868011</v>
          </cell>
          <cell r="AI98">
            <v>5.2551922360439235E-2</v>
          </cell>
          <cell r="AJ98">
            <v>1.9873844602233948E-2</v>
          </cell>
          <cell r="AK98">
            <v>5.8152709170199955E-3</v>
          </cell>
          <cell r="AL98">
            <v>1.2773551986518744E-2</v>
          </cell>
          <cell r="AM98">
            <v>2.1054907417882796E-2</v>
          </cell>
          <cell r="AN98">
            <v>4.3850055617735202E-2</v>
          </cell>
          <cell r="AO98">
            <v>2.7957793160151512E-2</v>
          </cell>
          <cell r="AP98">
            <v>0.14500080049037933</v>
          </cell>
          <cell r="AQ98">
            <v>4.7230343805684999E-2</v>
          </cell>
          <cell r="AR98">
            <v>1.6630466455105318E-2</v>
          </cell>
          <cell r="AS98">
            <v>3.9397326512977272E-3</v>
          </cell>
          <cell r="AT98">
            <v>1.0218893711891075E-2</v>
          </cell>
          <cell r="AU98">
            <v>1.4053131349587822E-2</v>
          </cell>
          <cell r="AV98">
            <v>2.9946933858926994E-2</v>
          </cell>
          <cell r="AW98">
            <v>2.2981303366380577E-2</v>
          </cell>
          <cell r="AX98">
            <v>8.6046941578388214E-2</v>
          </cell>
          <cell r="AY98">
            <v>3.5588126394592606E-2</v>
          </cell>
          <cell r="AZ98">
            <v>1.1091691468998851E-2</v>
          </cell>
          <cell r="BA98">
            <v>1.5451252738995203E-3</v>
          </cell>
          <cell r="BB98">
            <v>5.6333130823249004E-3</v>
          </cell>
          <cell r="BC98">
            <v>5.075571897209509E-3</v>
          </cell>
          <cell r="BD98">
            <v>1.3773243915958697E-2</v>
          </cell>
          <cell r="BE98">
            <v>1.3339875452476528E-2</v>
          </cell>
          <cell r="BF98">
            <v>4.2542502284049988E-2</v>
          </cell>
          <cell r="BG98">
            <v>2.1950353791759025E-2</v>
          </cell>
          <cell r="BH98">
            <v>6.030557501176332E-3</v>
          </cell>
          <cell r="BI98">
            <v>3.5472679633113041E-4</v>
          </cell>
          <cell r="BJ98">
            <v>2.3353221627212951E-3</v>
          </cell>
          <cell r="BK98">
            <v>1.7651016749082953E-3</v>
          </cell>
          <cell r="BL98">
            <v>4.3272387380390081E-3</v>
          </cell>
          <cell r="BM98">
            <v>5.7792036337678855E-3</v>
          </cell>
        </row>
        <row r="99">
          <cell r="R99">
            <v>0.4527353048324585</v>
          </cell>
          <cell r="S99">
            <v>7.6486877458649377E-2</v>
          </cell>
          <cell r="T99">
            <v>3.1121844484030742E-2</v>
          </cell>
          <cell r="U99">
            <v>2.1075699291908737E-2</v>
          </cell>
          <cell r="V99">
            <v>2.2222221067790066E-2</v>
          </cell>
          <cell r="W99">
            <v>7.7780380107446895E-2</v>
          </cell>
          <cell r="X99">
            <v>0.17958643102090283</v>
          </cell>
          <cell r="Y99">
            <v>4.4461853147985141E-2</v>
          </cell>
          <cell r="Z99">
            <v>0.3466925323009491</v>
          </cell>
          <cell r="AA99">
            <v>7.2417374514174668E-2</v>
          </cell>
          <cell r="AB99">
            <v>2.7530937260893174E-2</v>
          </cell>
          <cell r="AC99">
            <v>1.4567807508940493E-2</v>
          </cell>
          <cell r="AD99">
            <v>1.9999150405409383E-2</v>
          </cell>
          <cell r="AE99">
            <v>5.508971700911415E-2</v>
          </cell>
          <cell r="AF99">
            <v>0.11571185265790043</v>
          </cell>
          <cell r="AG99">
            <v>4.1375695464448456E-2</v>
          </cell>
          <cell r="AH99">
            <v>0.19760656356811523</v>
          </cell>
          <cell r="AI99">
            <v>6.055120213003555E-2</v>
          </cell>
          <cell r="AJ99">
            <v>1.9040456923424313E-2</v>
          </cell>
          <cell r="AK99">
            <v>5.7514702639272939E-3</v>
          </cell>
          <cell r="AL99">
            <v>1.363992790328813E-2</v>
          </cell>
          <cell r="AM99">
            <v>2.2864619370001591E-2</v>
          </cell>
          <cell r="AN99">
            <v>4.5242201691067234E-2</v>
          </cell>
          <cell r="AO99">
            <v>3.0516685575707254E-2</v>
          </cell>
          <cell r="AP99">
            <v>0.1574418693780899</v>
          </cell>
          <cell r="AQ99">
            <v>5.5290605127728147E-2</v>
          </cell>
          <cell r="AR99">
            <v>1.6215245685870495E-2</v>
          </cell>
          <cell r="AS99">
            <v>3.897717885224665E-3</v>
          </cell>
          <cell r="AT99">
            <v>1.087229366841033E-2</v>
          </cell>
          <cell r="AU99">
            <v>1.48185482143138E-2</v>
          </cell>
          <cell r="AV99">
            <v>3.133297380346578E-2</v>
          </cell>
          <cell r="AW99">
            <v>2.5014479698503966E-2</v>
          </cell>
          <cell r="AX99">
            <v>9.5793642103672028E-2</v>
          </cell>
          <cell r="AY99">
            <v>4.3303851970838643E-2</v>
          </cell>
          <cell r="AZ99">
            <v>1.1105211367989407E-2</v>
          </cell>
          <cell r="BA99">
            <v>1.5003737548137692E-3</v>
          </cell>
          <cell r="BB99">
            <v>5.9324342688046395E-3</v>
          </cell>
          <cell r="BC99">
            <v>5.0324798418183003E-3</v>
          </cell>
          <cell r="BD99">
            <v>1.444601845192525E-2</v>
          </cell>
          <cell r="BE99">
            <v>1.4473279836835454E-2</v>
          </cell>
          <cell r="BF99">
            <v>4.7956995666027069E-2</v>
          </cell>
          <cell r="BG99">
            <v>2.748141766271062E-2</v>
          </cell>
          <cell r="BH99">
            <v>6.1959105522731888E-3</v>
          </cell>
          <cell r="BI99">
            <v>3.0998481048724277E-4</v>
          </cell>
          <cell r="BJ99">
            <v>2.356137315556298E-3</v>
          </cell>
          <cell r="BK99">
            <v>1.140430207998145E-3</v>
          </cell>
          <cell r="BL99">
            <v>4.3188580587190436E-3</v>
          </cell>
          <cell r="BM99">
            <v>6.1542550870526706E-3</v>
          </cell>
        </row>
        <row r="100">
          <cell r="R100">
            <v>0.45415058732032776</v>
          </cell>
          <cell r="S100">
            <v>7.3751774001471787E-2</v>
          </cell>
          <cell r="U100">
            <v>2.3344230534717434E-2</v>
          </cell>
          <cell r="V100">
            <v>2.3276531630551885E-2</v>
          </cell>
          <cell r="W100">
            <v>7.5157749574954968E-2</v>
          </cell>
          <cell r="X100">
            <v>0.18205234304984286</v>
          </cell>
          <cell r="Y100">
            <v>4.7138084351344457E-2</v>
          </cell>
          <cell r="Z100">
            <v>0.34695154428482056</v>
          </cell>
          <cell r="AA100">
            <v>6.9493727593190016E-2</v>
          </cell>
          <cell r="AC100">
            <v>1.6259893919935802E-2</v>
          </cell>
          <cell r="AD100">
            <v>2.0955200953290877E-2</v>
          </cell>
          <cell r="AE100">
            <v>5.311802136681508E-2</v>
          </cell>
          <cell r="AF100">
            <v>0.11730926980749933</v>
          </cell>
          <cell r="AG100">
            <v>4.3753433666998819E-2</v>
          </cell>
          <cell r="AH100">
            <v>0.19511033594608307</v>
          </cell>
          <cell r="AI100">
            <v>5.7208785224936429E-2</v>
          </cell>
          <cell r="AK100">
            <v>6.6950756498817205E-3</v>
          </cell>
          <cell r="AL100">
            <v>1.4135986358540929E-2</v>
          </cell>
          <cell r="AM100">
            <v>2.1543779362955019E-2</v>
          </cell>
          <cell r="AN100">
            <v>4.5401703488307688E-2</v>
          </cell>
          <cell r="AO100">
            <v>3.1696414292226312E-2</v>
          </cell>
          <cell r="AP100">
            <v>0.15421579778194427</v>
          </cell>
          <cell r="AQ100">
            <v>5.2024083665350038E-2</v>
          </cell>
          <cell r="AS100">
            <v>4.5532382779757217E-3</v>
          </cell>
          <cell r="AT100">
            <v>1.1236140193275712E-2</v>
          </cell>
          <cell r="AU100">
            <v>1.3918948948507674E-2</v>
          </cell>
          <cell r="AV100">
            <v>3.0955532403382696E-2</v>
          </cell>
          <cell r="AW100">
            <v>2.5870253870744764E-2</v>
          </cell>
          <cell r="AX100">
            <v>9.1256849467754364E-2</v>
          </cell>
          <cell r="AY100">
            <v>3.9983401110667956E-2</v>
          </cell>
          <cell r="BA100">
            <v>1.8204671805057574E-3</v>
          </cell>
          <cell r="BB100">
            <v>5.9859834123108272E-3</v>
          </cell>
          <cell r="BC100">
            <v>4.1739442421103315E-3</v>
          </cell>
          <cell r="BD100">
            <v>1.3938804523544667E-2</v>
          </cell>
          <cell r="BE100">
            <v>1.4610786578406634E-2</v>
          </cell>
          <cell r="BF100">
            <v>4.2812824249267578E-2</v>
          </cell>
          <cell r="BG100">
            <v>2.3994148685525782E-2</v>
          </cell>
          <cell r="BI100">
            <v>4.1804014245927094E-4</v>
          </cell>
          <cell r="BJ100">
            <v>2.2372156676264921E-3</v>
          </cell>
          <cell r="BK100">
            <v>5.3610704658856349E-4</v>
          </cell>
          <cell r="BL100">
            <v>3.9319443708271161E-3</v>
          </cell>
          <cell r="BM100">
            <v>5.8763199977041472E-3</v>
          </cell>
        </row>
        <row r="101">
          <cell r="R101">
            <v>0.46635502576828003</v>
          </cell>
          <cell r="S101">
            <v>7.4794507273319627E-2</v>
          </cell>
          <cell r="U101">
            <v>2.4198526270189778E-2</v>
          </cell>
          <cell r="V101">
            <v>2.460867951720342E-2</v>
          </cell>
          <cell r="W101">
            <v>7.7510481093783112E-2</v>
          </cell>
          <cell r="X101">
            <v>0.18487035362190987</v>
          </cell>
          <cell r="Y101">
            <v>4.99313705651281E-2</v>
          </cell>
          <cell r="Z101">
            <v>0.35993203520774841</v>
          </cell>
          <cell r="AA101">
            <v>7.0817656960121808E-2</v>
          </cell>
          <cell r="AC101">
            <v>1.6785009391938777E-2</v>
          </cell>
          <cell r="AD101">
            <v>2.217316969573498E-2</v>
          </cell>
          <cell r="AE101">
            <v>5.5525222458795279E-2</v>
          </cell>
          <cell r="AF101">
            <v>0.12115364345505999</v>
          </cell>
          <cell r="AG101">
            <v>4.6388968130097602E-2</v>
          </cell>
          <cell r="AH101">
            <v>0.20672592520713806</v>
          </cell>
          <cell r="AI101">
            <v>5.9465725467816991E-2</v>
          </cell>
          <cell r="AK101">
            <v>6.9040758446193779E-3</v>
          </cell>
          <cell r="AL101">
            <v>1.5264378410594592E-2</v>
          </cell>
          <cell r="AM101">
            <v>2.3037620462879414E-2</v>
          </cell>
          <cell r="AN101">
            <v>4.8331820593764917E-2</v>
          </cell>
          <cell r="AO101">
            <v>3.4305187231554728E-2</v>
          </cell>
          <cell r="AP101">
            <v>0.16462001204490662</v>
          </cell>
          <cell r="AQ101">
            <v>5.4170328459563565E-2</v>
          </cell>
          <cell r="AS101">
            <v>4.7083260375374433E-3</v>
          </cell>
          <cell r="AT101">
            <v>1.2263672380417503E-2</v>
          </cell>
          <cell r="AU101">
            <v>1.4708838666076094E-2</v>
          </cell>
          <cell r="AV101">
            <v>3.3901791613239252E-2</v>
          </cell>
          <cell r="AW101">
            <v>2.8250015419784009E-2</v>
          </cell>
          <cell r="AX101">
            <v>9.8921023309230804E-2</v>
          </cell>
          <cell r="AY101">
            <v>4.1546582005208076E-2</v>
          </cell>
          <cell r="BA101">
            <v>1.9022836016802877E-3</v>
          </cell>
          <cell r="BB101">
            <v>6.7673671373440015E-3</v>
          </cell>
          <cell r="BC101">
            <v>4.5735598504049006E-3</v>
          </cell>
          <cell r="BD101">
            <v>1.6126998519139395E-2</v>
          </cell>
          <cell r="BE101">
            <v>1.6416007103337214E-2</v>
          </cell>
          <cell r="BF101">
            <v>4.7278080135583878E-2</v>
          </cell>
          <cell r="BG101">
            <v>2.4633790643034351E-2</v>
          </cell>
          <cell r="BI101">
            <v>4.685910527993379E-4</v>
          </cell>
          <cell r="BJ101">
            <v>2.6358570826109096E-3</v>
          </cell>
          <cell r="BK101">
            <v>6.9265806721198519E-4</v>
          </cell>
          <cell r="BL101">
            <v>5.3522232080980099E-3</v>
          </cell>
          <cell r="BM101">
            <v>6.8775950436677545E-3</v>
          </cell>
        </row>
        <row r="102">
          <cell r="R102">
            <v>0.45624437928199768</v>
          </cell>
          <cell r="S102">
            <v>6.8949778452227134E-2</v>
          </cell>
          <cell r="U102">
            <v>2.5042175983227565E-2</v>
          </cell>
          <cell r="V102">
            <v>2.485523536045119E-2</v>
          </cell>
          <cell r="W102">
            <v>7.7402451798551805E-2</v>
          </cell>
          <cell r="X102">
            <v>0.17932074500200648</v>
          </cell>
          <cell r="Y102">
            <v>5.0172806862617429E-2</v>
          </cell>
          <cell r="Z102">
            <v>0.34838783740997314</v>
          </cell>
          <cell r="AA102">
            <v>6.3772930373879072E-2</v>
          </cell>
          <cell r="AC102">
            <v>1.7268142745655895E-2</v>
          </cell>
          <cell r="AD102">
            <v>2.225618080720182E-2</v>
          </cell>
          <cell r="AE102">
            <v>5.5504446725927845E-2</v>
          </cell>
          <cell r="AF102">
            <v>0.11614769214440283</v>
          </cell>
          <cell r="AG102">
            <v>4.6434818689109605E-2</v>
          </cell>
          <cell r="AH102">
            <v>0.19289281964302063</v>
          </cell>
          <cell r="AI102">
            <v>5.0182815423179254E-2</v>
          </cell>
          <cell r="AK102">
            <v>6.9385441817012145E-3</v>
          </cell>
          <cell r="AL102">
            <v>1.5163293442519994E-2</v>
          </cell>
          <cell r="AM102">
            <v>2.2701089295990233E-2</v>
          </cell>
          <cell r="AN102">
            <v>4.4741747113180748E-2</v>
          </cell>
          <cell r="AO102">
            <v>3.4070851565370756E-2</v>
          </cell>
          <cell r="AP102">
            <v>0.15111151337623596</v>
          </cell>
          <cell r="AQ102">
            <v>4.4774195105531614E-2</v>
          </cell>
          <cell r="AS102">
            <v>4.7542439352872634E-3</v>
          </cell>
          <cell r="AT102">
            <v>1.2097161803561057E-2</v>
          </cell>
          <cell r="AU102">
            <v>1.4407682744663921E-2</v>
          </cell>
          <cell r="AV102">
            <v>3.0599249485147074E-2</v>
          </cell>
          <cell r="AW102">
            <v>2.7937722543487326E-2</v>
          </cell>
          <cell r="AX102">
            <v>8.7947875261306763E-2</v>
          </cell>
          <cell r="AY102">
            <v>3.354876327722725E-2</v>
          </cell>
          <cell r="BA102">
            <v>1.9631708511255912E-3</v>
          </cell>
          <cell r="BB102">
            <v>6.5512267455908706E-3</v>
          </cell>
          <cell r="BC102">
            <v>4.1714061162895187E-3</v>
          </cell>
          <cell r="BD102">
            <v>1.3915727220099532E-2</v>
          </cell>
          <cell r="BE102">
            <v>1.6029121913140553E-2</v>
          </cell>
          <cell r="BF102">
            <v>4.1188802570104599E-2</v>
          </cell>
          <cell r="BG102">
            <v>1.9699985442030877E-2</v>
          </cell>
          <cell r="BI102">
            <v>4.996599475133518E-4</v>
          </cell>
          <cell r="BJ102">
            <v>2.4709950305352659E-3</v>
          </cell>
          <cell r="BK102">
            <v>7.3179697803752472E-4</v>
          </cell>
          <cell r="BL102">
            <v>4.2911638357674663E-3</v>
          </cell>
          <cell r="BM102">
            <v>6.5406316847370595E-3</v>
          </cell>
        </row>
        <row r="103">
          <cell r="R103">
            <v>0.46348270773887634</v>
          </cell>
          <cell r="S103">
            <v>7.2938230033902207E-2</v>
          </cell>
          <cell r="U103">
            <v>2.626395415402755E-2</v>
          </cell>
          <cell r="V103">
            <v>2.446276082195082E-2</v>
          </cell>
          <cell r="W103">
            <v>8.0297726449133133E-2</v>
          </cell>
          <cell r="X103">
            <v>0.18084360678792394</v>
          </cell>
          <cell r="Y103">
            <v>4.9493939024847854E-2</v>
          </cell>
          <cell r="Z103">
            <v>0.35567378997802734</v>
          </cell>
          <cell r="AA103">
            <v>6.7734641782602661E-2</v>
          </cell>
          <cell r="AC103">
            <v>1.8330521275272644E-2</v>
          </cell>
          <cell r="AD103">
            <v>2.1849873079241168E-2</v>
          </cell>
          <cell r="AE103">
            <v>5.795249924438188E-2</v>
          </cell>
          <cell r="AF103">
            <v>0.11792303413654111</v>
          </cell>
          <cell r="AG103">
            <v>4.5694882492080979E-2</v>
          </cell>
          <cell r="AH103">
            <v>0.19902566075325012</v>
          </cell>
          <cell r="AI103">
            <v>5.3536982813371353E-2</v>
          </cell>
          <cell r="AK103">
            <v>7.495610498382951E-3</v>
          </cell>
          <cell r="AL103">
            <v>1.5077818528261009E-2</v>
          </cell>
          <cell r="AM103">
            <v>2.390464591498568E-2</v>
          </cell>
          <cell r="AN103">
            <v>4.6296821945374669E-2</v>
          </cell>
          <cell r="AO103">
            <v>3.3936022044627118E-2</v>
          </cell>
          <cell r="AP103">
            <v>0.15661387145519257</v>
          </cell>
          <cell r="AQ103">
            <v>4.7888694947946897E-2</v>
          </cell>
          <cell r="AS103">
            <v>5.1216077742956756E-3</v>
          </cell>
          <cell r="AT103">
            <v>1.2147286366896697E-2</v>
          </cell>
          <cell r="AU103">
            <v>1.5198404166674284E-2</v>
          </cell>
          <cell r="AV103">
            <v>3.2063007991292254E-2</v>
          </cell>
          <cell r="AW103">
            <v>2.8035502297860324E-2</v>
          </cell>
          <cell r="AX103">
            <v>9.1898113489151001E-2</v>
          </cell>
          <cell r="AY103">
            <v>3.5887734537071947E-2</v>
          </cell>
          <cell r="BA103">
            <v>2.055596226773212E-3</v>
          </cell>
          <cell r="BB103">
            <v>6.7188929357967775E-3</v>
          </cell>
          <cell r="BC103">
            <v>4.337817563446921E-3</v>
          </cell>
          <cell r="BD103">
            <v>1.4987376173385173E-2</v>
          </cell>
          <cell r="BE103">
            <v>1.639500916707928E-2</v>
          </cell>
          <cell r="BF103">
            <v>4.2885288596153259E-2</v>
          </cell>
          <cell r="BG103">
            <v>2.0930106295973524E-2</v>
          </cell>
          <cell r="BI103">
            <v>4.8288310119095766E-4</v>
          </cell>
          <cell r="BJ103">
            <v>2.6227335988328409E-3</v>
          </cell>
          <cell r="BK103">
            <v>6.5963491447940678E-4</v>
          </cell>
          <cell r="BL103">
            <v>4.6125747487071747E-3</v>
          </cell>
          <cell r="BM103">
            <v>6.8635053033885996E-3</v>
          </cell>
        </row>
        <row r="104">
          <cell r="R104">
            <v>0.46226358413696289</v>
          </cell>
          <cell r="S104">
            <v>7.0715244059708735E-2</v>
          </cell>
          <cell r="U104">
            <v>2.8174929526429679E-2</v>
          </cell>
          <cell r="V104">
            <v>2.259903359922159E-2</v>
          </cell>
          <cell r="W104">
            <v>8.0862127353662633E-2</v>
          </cell>
          <cell r="X104">
            <v>0.18400840992115591</v>
          </cell>
          <cell r="Y104">
            <v>4.5406548594511889E-2</v>
          </cell>
          <cell r="Z104">
            <v>0.35426923632621765</v>
          </cell>
          <cell r="AA104">
            <v>6.5659798122866792E-2</v>
          </cell>
          <cell r="AC104">
            <v>1.9965861857066385E-2</v>
          </cell>
          <cell r="AD104">
            <v>2.0229064544311906E-2</v>
          </cell>
          <cell r="AE104">
            <v>5.8686516261030178E-2</v>
          </cell>
          <cell r="AF104">
            <v>0.12028095327198801</v>
          </cell>
          <cell r="AG104">
            <v>4.202744975586542E-2</v>
          </cell>
          <cell r="AH104">
            <v>0.19774286448955536</v>
          </cell>
          <cell r="AI104">
            <v>5.2403179605064756E-2</v>
          </cell>
          <cell r="AK104">
            <v>8.4141765816881185E-3</v>
          </cell>
          <cell r="AL104">
            <v>1.3776984149723901E-2</v>
          </cell>
          <cell r="AM104">
            <v>2.4557093513313713E-2</v>
          </cell>
          <cell r="AN104">
            <v>4.7769799968502884E-2</v>
          </cell>
          <cell r="AO104">
            <v>3.0907133018513822E-2</v>
          </cell>
          <cell r="AP104">
            <v>0.1556454598903656</v>
          </cell>
          <cell r="AQ104">
            <v>4.7043304227833371E-2</v>
          </cell>
          <cell r="AS104">
            <v>5.8844619329037106E-3</v>
          </cell>
          <cell r="AT104">
            <v>1.1101538919100274E-2</v>
          </cell>
          <cell r="AU104">
            <v>1.5567112333676632E-2</v>
          </cell>
          <cell r="AV104">
            <v>3.3253925741756812E-2</v>
          </cell>
          <cell r="AW104">
            <v>2.5606080058803833E-2</v>
          </cell>
          <cell r="AX104">
            <v>9.1347403824329376E-2</v>
          </cell>
          <cell r="AY104">
            <v>3.5347587963901514E-2</v>
          </cell>
          <cell r="BA104">
            <v>2.4386043736250975E-3</v>
          </cell>
          <cell r="BB104">
            <v>6.1242522329401968E-3</v>
          </cell>
          <cell r="BC104">
            <v>4.5532745406938651E-3</v>
          </cell>
          <cell r="BD104">
            <v>1.5669834219100509E-2</v>
          </cell>
          <cell r="BE104">
            <v>1.5006146311279405E-2</v>
          </cell>
          <cell r="BF104">
            <v>4.245414212346077E-2</v>
          </cell>
          <cell r="BG104">
            <v>2.0542819853019045E-2</v>
          </cell>
          <cell r="BI104">
            <v>6.3312607432737219E-4</v>
          </cell>
          <cell r="BJ104">
            <v>2.3115918536654343E-3</v>
          </cell>
          <cell r="BK104">
            <v>5.670665771393918E-4</v>
          </cell>
          <cell r="BL104">
            <v>5.0630423383535841E-3</v>
          </cell>
          <cell r="BM104">
            <v>6.1458445029894601E-3</v>
          </cell>
        </row>
        <row r="105">
          <cell r="R105">
            <v>0.45744410157203674</v>
          </cell>
          <cell r="S105">
            <v>7.0906430426643588E-2</v>
          </cell>
          <cell r="U105">
            <v>2.9776821291202609E-2</v>
          </cell>
          <cell r="V105">
            <v>2.1750036809891772E-2</v>
          </cell>
          <cell r="W105">
            <v>7.8108558942689088E-2</v>
          </cell>
          <cell r="X105">
            <v>0.18446343859226225</v>
          </cell>
          <cell r="Y105">
            <v>4.3260632238642259E-2</v>
          </cell>
          <cell r="Z105">
            <v>0.34861767292022705</v>
          </cell>
          <cell r="AA105">
            <v>6.5826321553227582E-2</v>
          </cell>
          <cell r="AC105">
            <v>2.1104177950136194E-2</v>
          </cell>
          <cell r="AD105">
            <v>1.9422144599031597E-2</v>
          </cell>
          <cell r="AE105">
            <v>5.555414659007539E-2</v>
          </cell>
          <cell r="AF105">
            <v>0.12035214944709877</v>
          </cell>
          <cell r="AG105">
            <v>3.991577622614622E-2</v>
          </cell>
          <cell r="AH105">
            <v>0.19257490336894989</v>
          </cell>
          <cell r="AI105">
            <v>5.2237693367917067E-2</v>
          </cell>
          <cell r="AK105">
            <v>9.010305429846507E-3</v>
          </cell>
          <cell r="AL105">
            <v>1.3310564900547132E-2</v>
          </cell>
          <cell r="AM105">
            <v>2.2730123916444057E-2</v>
          </cell>
          <cell r="AN105">
            <v>4.6098026488012665E-2</v>
          </cell>
          <cell r="AO105">
            <v>2.9524084144318622E-2</v>
          </cell>
          <cell r="AP105">
            <v>0.15112133324146271</v>
          </cell>
          <cell r="AQ105">
            <v>4.682234246677159E-2</v>
          </cell>
          <cell r="AS105">
            <v>6.2583424461361437E-3</v>
          </cell>
          <cell r="AT105">
            <v>1.0706601466099683E-2</v>
          </cell>
          <cell r="AU105">
            <v>1.4211774248729993E-2</v>
          </cell>
          <cell r="AV105">
            <v>3.1675096194730724E-2</v>
          </cell>
          <cell r="AW105">
            <v>2.445006282775079E-2</v>
          </cell>
          <cell r="AX105">
            <v>8.8453590869903564E-2</v>
          </cell>
          <cell r="AY105">
            <v>3.5140543686999134E-2</v>
          </cell>
          <cell r="BA105">
            <v>2.6476752477413244E-3</v>
          </cell>
          <cell r="BB105">
            <v>5.8357597233779724E-3</v>
          </cell>
          <cell r="BC105">
            <v>4.0196527918518092E-3</v>
          </cell>
          <cell r="BD105">
            <v>1.4414095908348454E-2</v>
          </cell>
          <cell r="BE105">
            <v>1.4182068594430167E-2</v>
          </cell>
          <cell r="BF105">
            <v>4.1490662842988968E-2</v>
          </cell>
          <cell r="BG105">
            <v>2.059811042952606E-2</v>
          </cell>
          <cell r="BI105">
            <v>6.8950872062298319E-4</v>
          </cell>
          <cell r="BJ105">
            <v>2.0963715052392971E-3</v>
          </cell>
          <cell r="BK105">
            <v>5.2567988297454031E-4</v>
          </cell>
          <cell r="BL105">
            <v>4.6693378569300711E-3</v>
          </cell>
          <cell r="BM105">
            <v>5.5635840064721326E-3</v>
          </cell>
        </row>
      </sheetData>
      <sheetData sheetId="120">
        <row r="2">
          <cell r="B2">
            <v>12453.645152824802</v>
          </cell>
          <cell r="F2">
            <v>18725.361094551201</v>
          </cell>
          <cell r="M2">
            <v>52234.202240443155</v>
          </cell>
          <cell r="N2">
            <v>58520.339880451902</v>
          </cell>
          <cell r="R2">
            <v>82877.088306200065</v>
          </cell>
          <cell r="Y2">
            <v>232116.55817338792</v>
          </cell>
          <cell r="Z2">
            <v>252679.85996198514</v>
          </cell>
          <cell r="AD2">
            <v>366607.34446426405</v>
          </cell>
          <cell r="AK2">
            <v>1073743.3694537557</v>
          </cell>
          <cell r="AL2">
            <v>1109436.9789294773</v>
          </cell>
          <cell r="AP2">
            <v>1647012.3673947698</v>
          </cell>
          <cell r="AQ2">
            <v>3765950.7355247401</v>
          </cell>
          <cell r="AR2">
            <v>3791678.0670427117</v>
          </cell>
          <cell r="AV2">
            <v>5728586.5404754244</v>
          </cell>
          <cell r="BC2">
            <v>8033.5832542005346</v>
          </cell>
          <cell r="BD2">
            <v>7335.123516421786</v>
          </cell>
          <cell r="BH2">
            <v>11597.391404367992</v>
          </cell>
        </row>
        <row r="3">
          <cell r="B3">
            <v>11251.638287551787</v>
          </cell>
          <cell r="F3">
            <v>16940.57631368846</v>
          </cell>
          <cell r="M3">
            <v>47856.998620871673</v>
          </cell>
          <cell r="N3">
            <v>53411.336600222065</v>
          </cell>
          <cell r="R3">
            <v>75975.413780830466</v>
          </cell>
          <cell r="Y3">
            <v>215356.07266380131</v>
          </cell>
          <cell r="Z3">
            <v>233728.08416574317</v>
          </cell>
          <cell r="AD3">
            <v>340309.08553523821</v>
          </cell>
          <cell r="AK3">
            <v>986278.4402437848</v>
          </cell>
          <cell r="AL3">
            <v>1018677.5969665921</v>
          </cell>
          <cell r="AP3">
            <v>1514788.7332641515</v>
          </cell>
          <cell r="AQ3">
            <v>3658598.0177419106</v>
          </cell>
          <cell r="AR3">
            <v>3682112.0517569119</v>
          </cell>
          <cell r="AV3">
            <v>5567201.6773417806</v>
          </cell>
          <cell r="BC3">
            <v>7184.3760282940184</v>
          </cell>
          <cell r="BD3">
            <v>6567.2273639217528</v>
          </cell>
          <cell r="BH3">
            <v>10381.149928450461</v>
          </cell>
        </row>
        <row r="4">
          <cell r="B4">
            <v>11475.027844472897</v>
          </cell>
          <cell r="F4">
            <v>17299.562717101966</v>
          </cell>
          <cell r="M4">
            <v>47953.582141167361</v>
          </cell>
          <cell r="N4">
            <v>53620.919319128363</v>
          </cell>
          <cell r="R4">
            <v>76288.066453861</v>
          </cell>
          <cell r="Y4">
            <v>212994.48145115815</v>
          </cell>
          <cell r="Z4">
            <v>231470.61940961654</v>
          </cell>
          <cell r="AD4">
            <v>337285.34437089867</v>
          </cell>
          <cell r="AK4">
            <v>1052770.3294908791</v>
          </cell>
          <cell r="AL4">
            <v>1084400.7045751121</v>
          </cell>
          <cell r="AP4">
            <v>1616752.2316591223</v>
          </cell>
          <cell r="AQ4">
            <v>4786124.8513405323</v>
          </cell>
          <cell r="AR4">
            <v>4808824.7891175151</v>
          </cell>
          <cell r="AV4">
            <v>7275894.4626989597</v>
          </cell>
          <cell r="BC4">
            <v>7421.8551448401813</v>
          </cell>
          <cell r="BD4">
            <v>6792.1510139556258</v>
          </cell>
          <cell r="BH4">
            <v>10745.284524128741</v>
          </cell>
        </row>
        <row r="5">
          <cell r="B5">
            <v>13085.255791237438</v>
          </cell>
          <cell r="F5">
            <v>19752.14729569836</v>
          </cell>
          <cell r="M5">
            <v>57517.905954531067</v>
          </cell>
          <cell r="N5">
            <v>63708.970008420583</v>
          </cell>
          <cell r="R5">
            <v>91088.76214564126</v>
          </cell>
          <cell r="Y5">
            <v>268251.41170745157</v>
          </cell>
          <cell r="Z5">
            <v>286763.46593187359</v>
          </cell>
          <cell r="AD5">
            <v>421524.63319177082</v>
          </cell>
          <cell r="AK5">
            <v>1460285.9258821972</v>
          </cell>
          <cell r="AL5">
            <v>1491401.1445255226</v>
          </cell>
          <cell r="AP5">
            <v>2236622.3955433555</v>
          </cell>
          <cell r="AQ5">
            <v>6564784.3901277399</v>
          </cell>
          <cell r="AR5">
            <v>6586984.1535392869</v>
          </cell>
          <cell r="AV5">
            <v>9996157.5917893779</v>
          </cell>
          <cell r="BC5">
            <v>8148.2946619825907</v>
          </cell>
          <cell r="BD5">
            <v>7460.398655994868</v>
          </cell>
          <cell r="BH5">
            <v>11825.856756815816</v>
          </cell>
        </row>
        <row r="6">
          <cell r="B6">
            <v>12880.417651626049</v>
          </cell>
          <cell r="F6">
            <v>19426.992722932537</v>
          </cell>
          <cell r="M6">
            <v>57335.085542823515</v>
          </cell>
          <cell r="N6">
            <v>63607.510946329414</v>
          </cell>
          <cell r="R6">
            <v>90773.716250732192</v>
          </cell>
          <cell r="Y6">
            <v>257706.29658606794</v>
          </cell>
          <cell r="Z6">
            <v>279247.11358676443</v>
          </cell>
          <cell r="AD6">
            <v>407890.61794478138</v>
          </cell>
          <cell r="AK6">
            <v>1286449.0451173766</v>
          </cell>
          <cell r="AL6">
            <v>1319986.8445214937</v>
          </cell>
          <cell r="AP6">
            <v>1975229.9350856878</v>
          </cell>
          <cell r="AQ6">
            <v>5275924.8065887457</v>
          </cell>
          <cell r="AR6">
            <v>5298306.0498713301</v>
          </cell>
          <cell r="AV6">
            <v>8054685.1973131802</v>
          </cell>
          <cell r="BC6">
            <v>7941.0101081596622</v>
          </cell>
          <cell r="BD6">
            <v>7244.0739522145632</v>
          </cell>
          <cell r="BH6">
            <v>11499.578997621464</v>
          </cell>
        </row>
        <row r="7">
          <cell r="B7">
            <v>13628.170206036786</v>
          </cell>
          <cell r="F7">
            <v>20375.007374353434</v>
          </cell>
          <cell r="M7">
            <v>59157.615137454894</v>
          </cell>
          <cell r="N7">
            <v>66489.589875342732</v>
          </cell>
          <cell r="R7">
            <v>93147.874244070495</v>
          </cell>
          <cell r="Y7">
            <v>258669.63592100091</v>
          </cell>
          <cell r="Z7">
            <v>279015.19474352698</v>
          </cell>
          <cell r="AD7">
            <v>404975.21827583126</v>
          </cell>
          <cell r="AK7">
            <v>1163561.9853282277</v>
          </cell>
          <cell r="AL7">
            <v>1193049.5022415167</v>
          </cell>
          <cell r="AP7">
            <v>1775252.7229662423</v>
          </cell>
          <cell r="AQ7">
            <v>4374051.6478869785</v>
          </cell>
          <cell r="AR7">
            <v>4394739.4288116498</v>
          </cell>
          <cell r="AV7">
            <v>6651434.1843756689</v>
          </cell>
          <cell r="BC7">
            <v>8569.3429914347744</v>
          </cell>
          <cell r="BD7">
            <v>7754.6791316694607</v>
          </cell>
          <cell r="BH7">
            <v>12289.1332777182</v>
          </cell>
        </row>
        <row r="8">
          <cell r="B8">
            <v>12913.412432710056</v>
          </cell>
          <cell r="F8">
            <v>19426.569508289111</v>
          </cell>
          <cell r="M8">
            <v>58389.258868201134</v>
          </cell>
          <cell r="N8">
            <v>65295.313221188604</v>
          </cell>
          <cell r="R8">
            <v>92205.117062770471</v>
          </cell>
          <cell r="Y8">
            <v>270870.34300629311</v>
          </cell>
          <cell r="Z8">
            <v>289415.45598627999</v>
          </cell>
          <cell r="AD8">
            <v>424281.63564289676</v>
          </cell>
          <cell r="AK8">
            <v>1179928.4062950406</v>
          </cell>
          <cell r="AL8">
            <v>1206366.3008379189</v>
          </cell>
          <cell r="AP8">
            <v>1809219.3059250952</v>
          </cell>
          <cell r="AQ8">
            <v>4190795.4042383544</v>
          </cell>
          <cell r="AR8">
            <v>4210079.0895538628</v>
          </cell>
          <cell r="AV8">
            <v>6417661.9265023107</v>
          </cell>
          <cell r="BC8">
            <v>7860.5406065443804</v>
          </cell>
          <cell r="BD8">
            <v>7093.2012339902167</v>
          </cell>
          <cell r="BH8">
            <v>11340.064224457848</v>
          </cell>
        </row>
        <row r="9">
          <cell r="B9">
            <v>12633.222220827045</v>
          </cell>
          <cell r="F9">
            <v>19026.249419264139</v>
          </cell>
          <cell r="M9">
            <v>54529.94030507475</v>
          </cell>
          <cell r="N9">
            <v>61425.824607349539</v>
          </cell>
          <cell r="R9">
            <v>86581.387110456679</v>
          </cell>
          <cell r="Y9">
            <v>232305.78642176377</v>
          </cell>
          <cell r="Z9">
            <v>251149.62634227698</v>
          </cell>
          <cell r="AD9">
            <v>366964.85786730907</v>
          </cell>
          <cell r="AK9">
            <v>899477.34613819874</v>
          </cell>
          <cell r="AL9">
            <v>926018.17372710875</v>
          </cell>
          <cell r="AP9">
            <v>1388792.7723719999</v>
          </cell>
          <cell r="AQ9">
            <v>2838306.72370716</v>
          </cell>
          <cell r="AR9">
            <v>2857834.5607546228</v>
          </cell>
          <cell r="AV9">
            <v>4382875.3857049076</v>
          </cell>
          <cell r="BC9">
            <v>7978.0313225773007</v>
          </cell>
          <cell r="BD9">
            <v>7211.8219556578806</v>
          </cell>
          <cell r="BH9">
            <v>11520.123009131632</v>
          </cell>
        </row>
        <row r="10">
          <cell r="B10">
            <v>11389.961525043664</v>
          </cell>
          <cell r="F10">
            <v>17113.450967576191</v>
          </cell>
          <cell r="M10">
            <v>52547.997798340672</v>
          </cell>
          <cell r="N10">
            <v>57968.817974552185</v>
          </cell>
          <cell r="R10">
            <v>82704.25114723407</v>
          </cell>
          <cell r="Y10">
            <v>205608.66843015447</v>
          </cell>
          <cell r="Z10">
            <v>222498.15199302614</v>
          </cell>
          <cell r="AD10">
            <v>324164.72997030499</v>
          </cell>
          <cell r="AK10">
            <v>778586.91330344079</v>
          </cell>
          <cell r="AL10">
            <v>804869.86980068777</v>
          </cell>
          <cell r="AP10">
            <v>1198947.0476776455</v>
          </cell>
          <cell r="AQ10">
            <v>2353697.1605662149</v>
          </cell>
          <cell r="AR10">
            <v>2372626.0751432558</v>
          </cell>
          <cell r="AV10">
            <v>3613859.3788226955</v>
          </cell>
          <cell r="BC10">
            <v>6816.8463835662169</v>
          </cell>
          <cell r="BD10">
            <v>6214.5330306538281</v>
          </cell>
          <cell r="BH10">
            <v>9825.5842809475434</v>
          </cell>
        </row>
        <row r="11">
          <cell r="B11">
            <v>12362.556831147147</v>
          </cell>
          <cell r="F11">
            <v>18521.870035639473</v>
          </cell>
          <cell r="M11">
            <v>55812.263919858888</v>
          </cell>
          <cell r="N11">
            <v>61957.417678555699</v>
          </cell>
          <cell r="R11">
            <v>87790.261330038033</v>
          </cell>
          <cell r="Y11">
            <v>216960.11096224774</v>
          </cell>
          <cell r="Z11">
            <v>236115.1702292886</v>
          </cell>
          <cell r="AD11">
            <v>341888.17197130091</v>
          </cell>
          <cell r="AK11">
            <v>828539.67173581023</v>
          </cell>
          <cell r="AL11">
            <v>859692.01159429585</v>
          </cell>
          <cell r="AP11">
            <v>1272551.4002519674</v>
          </cell>
          <cell r="AQ11">
            <v>2688893.947944189</v>
          </cell>
          <cell r="AR11">
            <v>2711157.4820599952</v>
          </cell>
          <cell r="AV11">
            <v>4099637.1423759055</v>
          </cell>
          <cell r="BC11">
            <v>7534.8115990680635</v>
          </cell>
          <cell r="BD11">
            <v>6852.0167369906412</v>
          </cell>
          <cell r="BH11">
            <v>10825.38211403963</v>
          </cell>
        </row>
        <row r="12">
          <cell r="B12">
            <v>13912.116612586788</v>
          </cell>
          <cell r="F12">
            <v>20832.203044319082</v>
          </cell>
          <cell r="M12">
            <v>59598.865533798897</v>
          </cell>
          <cell r="N12">
            <v>66979.678266166826</v>
          </cell>
          <cell r="R12">
            <v>93937.291831517243</v>
          </cell>
          <cell r="Y12">
            <v>236235.71881394749</v>
          </cell>
          <cell r="Z12">
            <v>255828.61236124585</v>
          </cell>
          <cell r="AD12">
            <v>371682.16462479101</v>
          </cell>
          <cell r="AK12">
            <v>934401.91492260748</v>
          </cell>
          <cell r="AL12">
            <v>961857.1470305603</v>
          </cell>
          <cell r="AP12">
            <v>1434074.3452095427</v>
          </cell>
          <cell r="AQ12">
            <v>3131183.3564225053</v>
          </cell>
          <cell r="AR12">
            <v>3150914.2108683875</v>
          </cell>
          <cell r="AV12">
            <v>4798501.664321878</v>
          </cell>
          <cell r="BC12">
            <v>8835.8111768965537</v>
          </cell>
          <cell r="BD12">
            <v>8015.7208733001171</v>
          </cell>
          <cell r="BH12">
            <v>12709.415401297061</v>
          </cell>
        </row>
        <row r="13">
          <cell r="B13">
            <v>13734.005596276438</v>
          </cell>
          <cell r="F13">
            <v>20561.148001233076</v>
          </cell>
          <cell r="M13">
            <v>61769.214250261706</v>
          </cell>
          <cell r="N13">
            <v>68807.53732690998</v>
          </cell>
          <cell r="R13">
            <v>96919.625027435424</v>
          </cell>
          <cell r="Y13">
            <v>242551.91899838077</v>
          </cell>
          <cell r="Z13">
            <v>262096.50075417638</v>
          </cell>
          <cell r="AD13">
            <v>380985.35299871158</v>
          </cell>
          <cell r="AK13">
            <v>954938.22556402232</v>
          </cell>
          <cell r="AL13">
            <v>984258.44545817107</v>
          </cell>
          <cell r="AP13">
            <v>1464346.61826462</v>
          </cell>
          <cell r="AQ13">
            <v>3191716.287122211</v>
          </cell>
          <cell r="AR13">
            <v>3212590.7582689454</v>
          </cell>
          <cell r="AV13">
            <v>4880291.0041480167</v>
          </cell>
          <cell r="BC13">
            <v>8396.7601902780752</v>
          </cell>
          <cell r="BD13">
            <v>7614.7242928727119</v>
          </cell>
          <cell r="BH13">
            <v>12076.872776099481</v>
          </cell>
        </row>
        <row r="14">
          <cell r="B14">
            <v>13981.649658795408</v>
          </cell>
          <cell r="F14">
            <v>20927.638844967103</v>
          </cell>
          <cell r="M14">
            <v>65374.090227941764</v>
          </cell>
          <cell r="N14">
            <v>72509.863769125441</v>
          </cell>
          <cell r="R14">
            <v>102177.98220544029</v>
          </cell>
          <cell r="Y14">
            <v>279962.67300048756</v>
          </cell>
          <cell r="Z14">
            <v>298410.95877096831</v>
          </cell>
          <cell r="AD14">
            <v>436083.13126735273</v>
          </cell>
          <cell r="AK14">
            <v>1143194.3215551954</v>
          </cell>
          <cell r="AL14">
            <v>1169980.0423904222</v>
          </cell>
          <cell r="AP14">
            <v>1746147.3761820155</v>
          </cell>
          <cell r="AQ14">
            <v>4219927.6282209586</v>
          </cell>
          <cell r="AR14">
            <v>4239440.8780069854</v>
          </cell>
          <cell r="AV14">
            <v>6431102.819862769</v>
          </cell>
          <cell r="BC14">
            <v>8271.3784844458114</v>
          </cell>
          <cell r="BD14">
            <v>7478.5147576476247</v>
          </cell>
          <cell r="BH14">
            <v>11899.822916025634</v>
          </cell>
        </row>
        <row r="15">
          <cell r="B15">
            <v>14635.2285810908</v>
          </cell>
          <cell r="F15">
            <v>21933.50280256752</v>
          </cell>
          <cell r="M15">
            <v>69028.518544344464</v>
          </cell>
          <cell r="N15">
            <v>76510.025802600183</v>
          </cell>
          <cell r="R15">
            <v>107925.31077022776</v>
          </cell>
          <cell r="Y15">
            <v>312997.47177887382</v>
          </cell>
          <cell r="Z15">
            <v>331035.20898535167</v>
          </cell>
          <cell r="AD15">
            <v>485867.10559875338</v>
          </cell>
          <cell r="AK15">
            <v>1343185.8647043253</v>
          </cell>
          <cell r="AL15">
            <v>1367069.4164776113</v>
          </cell>
          <cell r="AP15">
            <v>2049100.5353594534</v>
          </cell>
          <cell r="AQ15">
            <v>5211248.5601841761</v>
          </cell>
          <cell r="AR15">
            <v>5228616.5799690792</v>
          </cell>
          <cell r="AV15">
            <v>7946787.2135684565</v>
          </cell>
          <cell r="BC15">
            <v>8591.5296962848333</v>
          </cell>
          <cell r="BD15">
            <v>7760.2511120341978</v>
          </cell>
          <cell r="BH15">
            <v>12378.857472827494</v>
          </cell>
        </row>
        <row r="16">
          <cell r="B16">
            <v>14366.116334894405</v>
          </cell>
          <cell r="F16">
            <v>21558.405648179792</v>
          </cell>
          <cell r="M16">
            <v>66831.564043658072</v>
          </cell>
          <cell r="N16">
            <v>74342.318406903141</v>
          </cell>
          <cell r="R16">
            <v>104794.09949372501</v>
          </cell>
          <cell r="Y16">
            <v>294253.88843331661</v>
          </cell>
          <cell r="Z16">
            <v>313074.89597055543</v>
          </cell>
          <cell r="AD16">
            <v>458532.21142636752</v>
          </cell>
          <cell r="AK16">
            <v>1233191.6085743289</v>
          </cell>
          <cell r="AL16">
            <v>1260338.7741482486</v>
          </cell>
          <cell r="AP16">
            <v>1885617.3943133675</v>
          </cell>
          <cell r="AQ16">
            <v>4740475.7182318661</v>
          </cell>
          <cell r="AR16">
            <v>4760071.2982927663</v>
          </cell>
          <cell r="AV16">
            <v>7229909.4537210716</v>
          </cell>
          <cell r="BC16">
            <v>8536.6221450317789</v>
          </cell>
          <cell r="BD16">
            <v>7702.0938824489913</v>
          </cell>
          <cell r="BH16">
            <v>12309.995220896988</v>
          </cell>
        </row>
        <row r="17">
          <cell r="B17">
            <v>14521.462888667993</v>
          </cell>
          <cell r="F17">
            <v>21846.513584014447</v>
          </cell>
          <cell r="M17">
            <v>69222.039249598907</v>
          </cell>
          <cell r="N17">
            <v>76481.774056985378</v>
          </cell>
          <cell r="R17">
            <v>108607.08040269441</v>
          </cell>
          <cell r="Y17">
            <v>312170.10445924458</v>
          </cell>
          <cell r="Z17">
            <v>330661.55765085871</v>
          </cell>
          <cell r="AD17">
            <v>486345.08252474753</v>
          </cell>
          <cell r="AK17">
            <v>1380989.0185135212</v>
          </cell>
          <cell r="AL17">
            <v>1407469.266083604</v>
          </cell>
          <cell r="AP17">
            <v>2112351.0650120392</v>
          </cell>
          <cell r="AQ17">
            <v>5692695.6770297801</v>
          </cell>
          <cell r="AR17">
            <v>5711878.2515797019</v>
          </cell>
          <cell r="AV17">
            <v>8682485.2634280585</v>
          </cell>
          <cell r="BC17">
            <v>8443.6210707867813</v>
          </cell>
          <cell r="BD17">
            <v>7636.9838699660613</v>
          </cell>
          <cell r="BH17">
            <v>12206.450604161113</v>
          </cell>
        </row>
        <row r="18">
          <cell r="B18">
            <v>15245.38417192897</v>
          </cell>
          <cell r="F18">
            <v>23018.656324087362</v>
          </cell>
          <cell r="M18">
            <v>70676.294824717275</v>
          </cell>
          <cell r="N18">
            <v>78457.983987107684</v>
          </cell>
          <cell r="R18">
            <v>111551.19628716796</v>
          </cell>
          <cell r="Y18">
            <v>323887.38844171359</v>
          </cell>
          <cell r="Z18">
            <v>343434.7545853983</v>
          </cell>
          <cell r="AD18">
            <v>506838.26377315243</v>
          </cell>
          <cell r="AK18">
            <v>1475661.7585794877</v>
          </cell>
          <cell r="AL18">
            <v>1502996.812398277</v>
          </cell>
          <cell r="AP18">
            <v>2265095.2259473433</v>
          </cell>
          <cell r="AQ18">
            <v>6393153.1276234025</v>
          </cell>
          <cell r="AR18">
            <v>6412784.8333992595</v>
          </cell>
          <cell r="AV18">
            <v>9782966.0699825846</v>
          </cell>
          <cell r="BC18">
            <v>9086.3940993969354</v>
          </cell>
          <cell r="BD18">
            <v>8221.761970242449</v>
          </cell>
          <cell r="BH18">
            <v>13181.707439300628</v>
          </cell>
        </row>
        <row r="19">
          <cell r="B19">
            <v>13728.896641891264</v>
          </cell>
          <cell r="F19">
            <v>20836.18775770854</v>
          </cell>
          <cell r="M19">
            <v>62077.063606492564</v>
          </cell>
          <cell r="N19">
            <v>69530.41682503499</v>
          </cell>
          <cell r="R19">
            <v>98887.812587631503</v>
          </cell>
          <cell r="Y19">
            <v>250505.64810870209</v>
          </cell>
          <cell r="Z19">
            <v>267864.18415885989</v>
          </cell>
          <cell r="AD19">
            <v>396183.40653725737</v>
          </cell>
          <cell r="AK19">
            <v>1002382.8773497262</v>
          </cell>
          <cell r="AL19">
            <v>1026406.987282615</v>
          </cell>
          <cell r="AP19">
            <v>1554189.3514132104</v>
          </cell>
          <cell r="AQ19">
            <v>3761950.509594799</v>
          </cell>
          <cell r="AR19">
            <v>3779539.2394578694</v>
          </cell>
          <cell r="AV19">
            <v>5818472.3636198509</v>
          </cell>
          <cell r="BC19">
            <v>8356.8780902688995</v>
          </cell>
          <cell r="BD19">
            <v>7528.7277326530711</v>
          </cell>
          <cell r="BH19">
            <v>12163.784998828216</v>
          </cell>
        </row>
        <row r="20">
          <cell r="B20">
            <v>12273.628613541166</v>
          </cell>
          <cell r="F20">
            <v>18636.034526196301</v>
          </cell>
          <cell r="M20">
            <v>55072.05112331608</v>
          </cell>
          <cell r="N20">
            <v>61968.121710660314</v>
          </cell>
          <cell r="R20">
            <v>87827.823980287241</v>
          </cell>
          <cell r="Y20">
            <v>195512.62175918734</v>
          </cell>
          <cell r="Z20">
            <v>213069.02145216803</v>
          </cell>
          <cell r="AD20">
            <v>311655.80374883261</v>
          </cell>
          <cell r="AK20">
            <v>659624.75873702799</v>
          </cell>
          <cell r="AL20">
            <v>691142.64065275982</v>
          </cell>
          <cell r="AP20">
            <v>1027279.4914095071</v>
          </cell>
          <cell r="AQ20">
            <v>2041052.5511844656</v>
          </cell>
          <cell r="AR20">
            <v>2071087.6202922971</v>
          </cell>
          <cell r="AV20">
            <v>3132251.9383891141</v>
          </cell>
          <cell r="BC20">
            <v>7518.2483346772869</v>
          </cell>
          <cell r="BD20">
            <v>6752.0182694168161</v>
          </cell>
          <cell r="BH20">
            <v>10948.057920186198</v>
          </cell>
        </row>
        <row r="21">
          <cell r="B21">
            <v>10372.096825022849</v>
          </cell>
          <cell r="F21">
            <v>15762.468079003509</v>
          </cell>
          <cell r="M21">
            <v>48351.082780509561</v>
          </cell>
          <cell r="N21">
            <v>53991.938208721687</v>
          </cell>
          <cell r="R21">
            <v>76930.492490671342</v>
          </cell>
          <cell r="Y21">
            <v>163824.30551979018</v>
          </cell>
          <cell r="Z21">
            <v>177187.76949047562</v>
          </cell>
          <cell r="AD21">
            <v>260671.82418144026</v>
          </cell>
          <cell r="AK21">
            <v>569277.41236294433</v>
          </cell>
          <cell r="AL21">
            <v>593839.78423776152</v>
          </cell>
          <cell r="AP21">
            <v>886119.61362541793</v>
          </cell>
          <cell r="AQ21">
            <v>1415968.2249327058</v>
          </cell>
          <cell r="AR21">
            <v>1439657.4260997134</v>
          </cell>
          <cell r="AV21">
            <v>2179767.8750895024</v>
          </cell>
          <cell r="BC21">
            <v>6152.209496635438</v>
          </cell>
          <cell r="BD21">
            <v>5525.4477823896459</v>
          </cell>
          <cell r="BH21">
            <v>8966.0209221515288</v>
          </cell>
        </row>
        <row r="22">
          <cell r="B22">
            <v>10049.162569267051</v>
          </cell>
          <cell r="F22">
            <v>15292.842106228449</v>
          </cell>
          <cell r="M22">
            <v>46998.064190735597</v>
          </cell>
          <cell r="N22">
            <v>52666.456744268769</v>
          </cell>
          <cell r="R22">
            <v>74810.904163736821</v>
          </cell>
          <cell r="Y22">
            <v>173706.91295193657</v>
          </cell>
          <cell r="Z22">
            <v>187009.41112242884</v>
          </cell>
          <cell r="AD22">
            <v>275679.38661971473</v>
          </cell>
          <cell r="AK22">
            <v>642326.31119775854</v>
          </cell>
          <cell r="AL22">
            <v>666701.77893171855</v>
          </cell>
          <cell r="AP22">
            <v>997977.66216781444</v>
          </cell>
          <cell r="AQ22">
            <v>1843142.8699907979</v>
          </cell>
          <cell r="AR22">
            <v>1867633.399048626</v>
          </cell>
          <cell r="AV22">
            <v>2832685.4769289144</v>
          </cell>
          <cell r="BC22">
            <v>5943.7290557705455</v>
          </cell>
          <cell r="BD22">
            <v>5313.9076609335261</v>
          </cell>
          <cell r="BH22">
            <v>8679.7240998386278</v>
          </cell>
        </row>
        <row r="23">
          <cell r="B23">
            <v>11281.415969668544</v>
          </cell>
          <cell r="F23">
            <v>17195.410813288392</v>
          </cell>
          <cell r="M23">
            <v>53985.351343105503</v>
          </cell>
          <cell r="N23">
            <v>60166.058632971602</v>
          </cell>
          <cell r="R23">
            <v>85928.472809398561</v>
          </cell>
          <cell r="Y23">
            <v>195978.9478157243</v>
          </cell>
          <cell r="Z23">
            <v>211050.26126521415</v>
          </cell>
          <cell r="AD23">
            <v>311648.47490557836</v>
          </cell>
          <cell r="AK23">
            <v>717839.74250776065</v>
          </cell>
          <cell r="AL23">
            <v>742409.81915537792</v>
          </cell>
          <cell r="AP23">
            <v>1119434.513457071</v>
          </cell>
          <cell r="AQ23">
            <v>2165305.3675018121</v>
          </cell>
          <cell r="AR23">
            <v>2189439.1747448891</v>
          </cell>
          <cell r="AV23">
            <v>3362261.681334665</v>
          </cell>
          <cell r="BC23">
            <v>6536.5342615088794</v>
          </cell>
          <cell r="BD23">
            <v>5849.7890070793137</v>
          </cell>
          <cell r="BH23">
            <v>9558.4039248317022</v>
          </cell>
        </row>
        <row r="24">
          <cell r="B24">
            <v>12378.373514733546</v>
          </cell>
          <cell r="F24">
            <v>18880.436949492265</v>
          </cell>
          <cell r="M24">
            <v>58369.675682958055</v>
          </cell>
          <cell r="N24">
            <v>64854.677729130279</v>
          </cell>
          <cell r="R24">
            <v>93182.069303991637</v>
          </cell>
          <cell r="Y24">
            <v>221373.72577590094</v>
          </cell>
          <cell r="Z24">
            <v>239577.09992558652</v>
          </cell>
          <cell r="AD24">
            <v>353582.55137434474</v>
          </cell>
          <cell r="AK24">
            <v>848103.9313320308</v>
          </cell>
          <cell r="AL24">
            <v>877054.74119158171</v>
          </cell>
          <cell r="AP24">
            <v>1324238.5962086883</v>
          </cell>
          <cell r="AQ24">
            <v>2715744.6031770026</v>
          </cell>
          <cell r="AR24">
            <v>2743333.9050928904</v>
          </cell>
          <cell r="AV24">
            <v>4223229.4176737368</v>
          </cell>
          <cell r="BC24">
            <v>7268.2288293752645</v>
          </cell>
          <cell r="BD24">
            <v>6547.6730464672391</v>
          </cell>
          <cell r="BH24">
            <v>10624.70002121455</v>
          </cell>
        </row>
        <row r="25">
          <cell r="B25">
            <v>13674.808196501805</v>
          </cell>
          <cell r="F25">
            <v>20865.11169317245</v>
          </cell>
          <cell r="M25">
            <v>65184.886815775804</v>
          </cell>
          <cell r="N25">
            <v>72426.425868196529</v>
          </cell>
          <cell r="R25">
            <v>103825.98916956132</v>
          </cell>
          <cell r="Y25">
            <v>270424.41940199432</v>
          </cell>
          <cell r="Z25">
            <v>288439.35251125222</v>
          </cell>
          <cell r="AD25">
            <v>428236.90840932861</v>
          </cell>
          <cell r="AK25">
            <v>1053126.140125917</v>
          </cell>
          <cell r="AL25">
            <v>1079470.6636378826</v>
          </cell>
          <cell r="AP25">
            <v>1639631.0287684882</v>
          </cell>
          <cell r="AQ25">
            <v>3348310.5476039099</v>
          </cell>
          <cell r="AR25">
            <v>3372955.799382891</v>
          </cell>
          <cell r="AV25">
            <v>5216306.6339513687</v>
          </cell>
          <cell r="BC25">
            <v>7951.466127693584</v>
          </cell>
          <cell r="BD25">
            <v>7146.8506774246125</v>
          </cell>
          <cell r="BH25">
            <v>11647.23641801813</v>
          </cell>
        </row>
        <row r="26">
          <cell r="B26">
            <v>14573.101614966869</v>
          </cell>
          <cell r="F26">
            <v>22235.702899224281</v>
          </cell>
          <cell r="M26">
            <v>67635.104727048907</v>
          </cell>
          <cell r="N26">
            <v>75453.108851868135</v>
          </cell>
          <cell r="R26">
            <v>108063.41027656567</v>
          </cell>
          <cell r="Y26">
            <v>283867.43864506448</v>
          </cell>
          <cell r="Z26">
            <v>305101.5090248764</v>
          </cell>
          <cell r="AD26">
            <v>451164.8425725436</v>
          </cell>
          <cell r="AK26">
            <v>1098492.2146286801</v>
          </cell>
          <cell r="AL26">
            <v>1129752.1422284073</v>
          </cell>
          <cell r="AP26">
            <v>1712325.2123086588</v>
          </cell>
          <cell r="AQ26">
            <v>3568682.8519156049</v>
          </cell>
          <cell r="AR26">
            <v>3597285.5766494828</v>
          </cell>
          <cell r="AV26">
            <v>5557345.1789954677</v>
          </cell>
          <cell r="BC26">
            <v>8677.3234914021941</v>
          </cell>
          <cell r="BD26">
            <v>7808.6563664222831</v>
          </cell>
          <cell r="BH26">
            <v>12699.290968408573</v>
          </cell>
        </row>
        <row r="27">
          <cell r="B27">
            <v>13534.267060100541</v>
          </cell>
          <cell r="F27">
            <v>20626.827532133611</v>
          </cell>
          <cell r="M27">
            <v>62530.909829577897</v>
          </cell>
          <cell r="N27">
            <v>69623.181681194546</v>
          </cell>
          <cell r="R27">
            <v>99715.434170391702</v>
          </cell>
          <cell r="Y27">
            <v>236670.9851273158</v>
          </cell>
          <cell r="Z27">
            <v>255615.49335346284</v>
          </cell>
          <cell r="AD27">
            <v>376878.21932994947</v>
          </cell>
          <cell r="AK27">
            <v>874476.55401827139</v>
          </cell>
          <cell r="AL27">
            <v>903752.96905518556</v>
          </cell>
          <cell r="AP27">
            <v>1365031.6374638779</v>
          </cell>
          <cell r="AQ27">
            <v>3044442.1835664832</v>
          </cell>
          <cell r="AR27">
            <v>3072815.2329106918</v>
          </cell>
          <cell r="AV27">
            <v>4728283.5262730382</v>
          </cell>
          <cell r="BC27">
            <v>8090.1956412697227</v>
          </cell>
          <cell r="BD27">
            <v>7302.1654355345399</v>
          </cell>
          <cell r="BH27">
            <v>11839.204572327155</v>
          </cell>
        </row>
        <row r="28">
          <cell r="B28">
            <v>14485.09735546873</v>
          </cell>
          <cell r="F28">
            <v>22040.638256702932</v>
          </cell>
          <cell r="M28">
            <v>69050.03054629745</v>
          </cell>
          <cell r="N28">
            <v>76519.596346860984</v>
          </cell>
          <cell r="R28">
            <v>109557.38687194235</v>
          </cell>
          <cell r="Y28">
            <v>272366.89493392798</v>
          </cell>
          <cell r="Z28">
            <v>291726.03077900968</v>
          </cell>
          <cell r="AD28">
            <v>430764.1759227385</v>
          </cell>
          <cell r="AK28">
            <v>1013652.3837086257</v>
          </cell>
          <cell r="AL28">
            <v>1042460.0949728052</v>
          </cell>
          <cell r="AP28">
            <v>1576678.1852056882</v>
          </cell>
          <cell r="AQ28">
            <v>3283991.860596918</v>
          </cell>
          <cell r="AR28">
            <v>3310659.2762452932</v>
          </cell>
          <cell r="AV28">
            <v>5102604.7869389178</v>
          </cell>
          <cell r="BC28">
            <v>8422.3270009322041</v>
          </cell>
          <cell r="BD28">
            <v>7592.3752453140351</v>
          </cell>
          <cell r="BH28">
            <v>12316.555077231887</v>
          </cell>
        </row>
        <row r="29">
          <cell r="B29">
            <v>15719.449832268519</v>
          </cell>
          <cell r="F29">
            <v>23898.297607205466</v>
          </cell>
          <cell r="M29">
            <v>75165.310237932688</v>
          </cell>
          <cell r="N29">
            <v>82468.066355385716</v>
          </cell>
          <cell r="R29">
            <v>118851.95435282233</v>
          </cell>
          <cell r="Y29">
            <v>316541.82694693108</v>
          </cell>
          <cell r="Z29">
            <v>336046.30723594181</v>
          </cell>
          <cell r="AD29">
            <v>498118.14132322447</v>
          </cell>
          <cell r="AK29">
            <v>1255373.1677072137</v>
          </cell>
          <cell r="AL29">
            <v>1282347.1517481974</v>
          </cell>
          <cell r="AP29">
            <v>1946140.1508459758</v>
          </cell>
          <cell r="AQ29">
            <v>4428383.8582078712</v>
          </cell>
          <cell r="AR29">
            <v>4455561.4207064025</v>
          </cell>
          <cell r="AV29">
            <v>6869839.2213270785</v>
          </cell>
          <cell r="BC29">
            <v>9114.3542316391686</v>
          </cell>
          <cell r="BD29">
            <v>8302.9368852554962</v>
          </cell>
          <cell r="BH29">
            <v>13347.891302136919</v>
          </cell>
        </row>
        <row r="30">
          <cell r="B30">
            <v>18643.869735223252</v>
          </cell>
          <cell r="F30">
            <v>28642.880150218978</v>
          </cell>
          <cell r="M30">
            <v>86387.560901511242</v>
          </cell>
          <cell r="N30">
            <v>95106.523088233458</v>
          </cell>
          <cell r="R30">
            <v>138038.4591064475</v>
          </cell>
          <cell r="Y30">
            <v>396561.82342635444</v>
          </cell>
          <cell r="Z30">
            <v>417914.49599102343</v>
          </cell>
          <cell r="AD30">
            <v>628570.40369695134</v>
          </cell>
          <cell r="AK30">
            <v>1635600.4082293899</v>
          </cell>
          <cell r="AL30">
            <v>1663272.6067672751</v>
          </cell>
          <cell r="AP30">
            <v>2559427.6874196501</v>
          </cell>
          <cell r="AQ30">
            <v>6044297.2104563909</v>
          </cell>
          <cell r="AR30">
            <v>6065491.8734542578</v>
          </cell>
          <cell r="AV30">
            <v>9473686.7991081271</v>
          </cell>
          <cell r="BC30">
            <v>11116.792938969034</v>
          </cell>
          <cell r="BD30">
            <v>10148.019362666564</v>
          </cell>
          <cell r="BH30">
            <v>16487.815821749144</v>
          </cell>
        </row>
        <row r="31">
          <cell r="B31">
            <v>22048.87737299129</v>
          </cell>
          <cell r="F31">
            <v>34202.056482483611</v>
          </cell>
          <cell r="M31">
            <v>92202.136249564544</v>
          </cell>
          <cell r="N31">
            <v>103952.08228679196</v>
          </cell>
          <cell r="R31">
            <v>150106.88618049587</v>
          </cell>
          <cell r="Y31">
            <v>451138.38206056616</v>
          </cell>
          <cell r="Z31">
            <v>477933.86461760924</v>
          </cell>
          <cell r="AD31">
            <v>723496.15263770311</v>
          </cell>
          <cell r="AK31">
            <v>1898538.875674461</v>
          </cell>
          <cell r="AL31">
            <v>1931166.9748728531</v>
          </cell>
          <cell r="AP31">
            <v>3001512.6238607205</v>
          </cell>
          <cell r="AQ31">
            <v>6756823.4910307582</v>
          </cell>
          <cell r="AR31">
            <v>6781863.9787115902</v>
          </cell>
          <cell r="AV31">
            <v>10714890.768944876</v>
          </cell>
          <cell r="BC31">
            <v>14254.070831149817</v>
          </cell>
          <cell r="BD31">
            <v>12948.521271457881</v>
          </cell>
          <cell r="BH31">
            <v>21323.742071593355</v>
          </cell>
        </row>
        <row r="32">
          <cell r="B32">
            <v>25430.520714481474</v>
          </cell>
          <cell r="F32">
            <v>39728.257923792335</v>
          </cell>
          <cell r="M32">
            <v>98412.559436916883</v>
          </cell>
          <cell r="N32">
            <v>113563.92857375386</v>
          </cell>
          <cell r="R32">
            <v>162448.5430568255</v>
          </cell>
          <cell r="Y32">
            <v>480429.24157891097</v>
          </cell>
          <cell r="Z32">
            <v>510235.37333581352</v>
          </cell>
          <cell r="AD32">
            <v>776659.30164412409</v>
          </cell>
          <cell r="AK32">
            <v>1934829.2383761522</v>
          </cell>
          <cell r="AL32">
            <v>1969461.0557754179</v>
          </cell>
          <cell r="AP32">
            <v>3087772.5308610098</v>
          </cell>
          <cell r="AQ32">
            <v>6295244.5025732284</v>
          </cell>
          <cell r="AR32">
            <v>6322735.0291808238</v>
          </cell>
          <cell r="AV32">
            <v>10109888.44980051</v>
          </cell>
          <cell r="BC32">
            <v>17321.405300877548</v>
          </cell>
          <cell r="BD32">
            <v>15637.919841228992</v>
          </cell>
          <cell r="BH32">
            <v>26092.670686788646</v>
          </cell>
        </row>
        <row r="33">
          <cell r="B33">
            <v>26246.599307162909</v>
          </cell>
          <cell r="F33">
            <v>41335.031208951157</v>
          </cell>
          <cell r="M33">
            <v>95079.76432629193</v>
          </cell>
          <cell r="N33">
            <v>110542.85750345924</v>
          </cell>
          <cell r="R33">
            <v>159333.8910651562</v>
          </cell>
          <cell r="Y33">
            <v>416848.9655892775</v>
          </cell>
          <cell r="Z33">
            <v>449153.23479766474</v>
          </cell>
          <cell r="AD33">
            <v>685319.91195974115</v>
          </cell>
          <cell r="AK33">
            <v>1627250.2832961979</v>
          </cell>
          <cell r="AL33">
            <v>1663524.2621442291</v>
          </cell>
          <cell r="AP33">
            <v>2630677.8257792778</v>
          </cell>
          <cell r="AQ33">
            <v>5872034.7979627857</v>
          </cell>
          <cell r="AR33">
            <v>5900851.9331450071</v>
          </cell>
          <cell r="AV33">
            <v>9521755.4404219016</v>
          </cell>
          <cell r="BC33">
            <v>18598.469860593017</v>
          </cell>
          <cell r="BD33">
            <v>16880.348396463316</v>
          </cell>
          <cell r="BH33">
            <v>28224.046780483932</v>
          </cell>
        </row>
        <row r="34">
          <cell r="B34">
            <v>25212.41442481392</v>
          </cell>
          <cell r="F34">
            <v>40041.242427827106</v>
          </cell>
          <cell r="M34">
            <v>89823.36331057288</v>
          </cell>
          <cell r="N34">
            <v>105093.60909637196</v>
          </cell>
          <cell r="R34">
            <v>151971.04243302968</v>
          </cell>
          <cell r="Y34">
            <v>374917.94695839827</v>
          </cell>
          <cell r="Z34">
            <v>407297.37424410472</v>
          </cell>
          <cell r="AD34">
            <v>624091.76869554899</v>
          </cell>
          <cell r="AK34">
            <v>1349580.9809204459</v>
          </cell>
          <cell r="AL34">
            <v>1391119.8833885507</v>
          </cell>
          <cell r="AP34">
            <v>2209360.3944341308</v>
          </cell>
          <cell r="AQ34">
            <v>4423625.6513969563</v>
          </cell>
          <cell r="AR34">
            <v>4455936.5457811374</v>
          </cell>
          <cell r="AV34">
            <v>7261356.5543193892</v>
          </cell>
          <cell r="BC34">
            <v>18033.420104174031</v>
          </cell>
          <cell r="BD34">
            <v>16336.726127974134</v>
          </cell>
          <cell r="BH34">
            <v>27604.597982804597</v>
          </cell>
        </row>
        <row r="35">
          <cell r="B35">
            <v>22024.225219570009</v>
          </cell>
          <cell r="F35">
            <v>35260.026381781041</v>
          </cell>
          <cell r="M35">
            <v>81767.108115585812</v>
          </cell>
          <cell r="N35">
            <v>94418.370717472455</v>
          </cell>
          <cell r="R35">
            <v>138769.28258318239</v>
          </cell>
          <cell r="Y35">
            <v>324264.32590978232</v>
          </cell>
          <cell r="Z35">
            <v>355415.25581082253</v>
          </cell>
          <cell r="AD35">
            <v>547404.46181725175</v>
          </cell>
          <cell r="AK35">
            <v>1105910.7448617464</v>
          </cell>
          <cell r="AL35">
            <v>1150795.4537713551</v>
          </cell>
          <cell r="AP35">
            <v>1832103.5754531333</v>
          </cell>
          <cell r="AQ35">
            <v>3822938.2478802116</v>
          </cell>
          <cell r="AR35">
            <v>3856841.9579995978</v>
          </cell>
          <cell r="AV35">
            <v>6312804.5129254907</v>
          </cell>
          <cell r="BC35">
            <v>15386.127120012703</v>
          </cell>
          <cell r="BD35">
            <v>13980.431275358627</v>
          </cell>
          <cell r="BH35">
            <v>23758.997914958665</v>
          </cell>
        </row>
        <row r="36">
          <cell r="B36">
            <v>21330.957791411609</v>
          </cell>
          <cell r="F36">
            <v>34127.213392547696</v>
          </cell>
          <cell r="M36">
            <v>79246.855377425803</v>
          </cell>
          <cell r="N36">
            <v>91517.781670466866</v>
          </cell>
          <cell r="R36">
            <v>134363.11000899129</v>
          </cell>
          <cell r="Y36">
            <v>331418.25919424731</v>
          </cell>
          <cell r="Z36">
            <v>359262.34690141462</v>
          </cell>
          <cell r="AD36">
            <v>556194.43746877112</v>
          </cell>
          <cell r="AK36">
            <v>1234959.9352513948</v>
          </cell>
          <cell r="AL36">
            <v>1271013.3577216964</v>
          </cell>
          <cell r="AP36">
            <v>2034115.1688372148</v>
          </cell>
          <cell r="AQ36">
            <v>4646850.5134553583</v>
          </cell>
          <cell r="AR36">
            <v>4674228.9346522382</v>
          </cell>
          <cell r="AV36">
            <v>7644681.3525865963</v>
          </cell>
          <cell r="BC36">
            <v>14895.858059632254</v>
          </cell>
          <cell r="BD36">
            <v>13532.421804849915</v>
          </cell>
          <cell r="BH36">
            <v>22989.89154627618</v>
          </cell>
        </row>
        <row r="37">
          <cell r="B37">
            <v>22332.091558615328</v>
          </cell>
          <cell r="F37">
            <v>35816.249273964393</v>
          </cell>
          <cell r="M37">
            <v>87195.666958934584</v>
          </cell>
          <cell r="N37">
            <v>99256.198684112707</v>
          </cell>
          <cell r="R37">
            <v>147686.53387157898</v>
          </cell>
          <cell r="Y37">
            <v>375522.8207478823</v>
          </cell>
          <cell r="Z37">
            <v>404580.20200963767</v>
          </cell>
          <cell r="AD37">
            <v>629915.28452578583</v>
          </cell>
          <cell r="AK37">
            <v>1455840.1074671475</v>
          </cell>
          <cell r="AL37">
            <v>1491800.327755119</v>
          </cell>
          <cell r="AP37">
            <v>2397569.262734687</v>
          </cell>
          <cell r="AQ37">
            <v>5378832.9340390414</v>
          </cell>
          <cell r="AR37">
            <v>5406012.1691547679</v>
          </cell>
          <cell r="AV37">
            <v>8868731.9995649774</v>
          </cell>
          <cell r="BC37">
            <v>15125.027625246521</v>
          </cell>
          <cell r="BD37">
            <v>13784.968544671172</v>
          </cell>
          <cell r="BH37">
            <v>23386.217652007213</v>
          </cell>
        </row>
        <row r="38">
          <cell r="B38">
            <v>21629.275110313709</v>
          </cell>
          <cell r="F38">
            <v>34776.377344651934</v>
          </cell>
          <cell r="M38">
            <v>83200.952388124249</v>
          </cell>
          <cell r="N38">
            <v>94692.596335301932</v>
          </cell>
          <cell r="R38">
            <v>141350.074978569</v>
          </cell>
          <cell r="Y38">
            <v>350082.92261838441</v>
          </cell>
          <cell r="Z38">
            <v>377206.22729079175</v>
          </cell>
          <cell r="AD38">
            <v>588557.23711509269</v>
          </cell>
          <cell r="AK38">
            <v>1370859.7096034063</v>
          </cell>
          <cell r="AL38">
            <v>1403375.965958494</v>
          </cell>
          <cell r="AP38">
            <v>2262069.1754340008</v>
          </cell>
          <cell r="AQ38">
            <v>5149043.3954140395</v>
          </cell>
          <cell r="AR38">
            <v>5173452.2702736445</v>
          </cell>
          <cell r="AV38">
            <v>8504481.3088968713</v>
          </cell>
          <cell r="BC38">
            <v>14787.977635001425</v>
          </cell>
          <cell r="BD38">
            <v>13511.128307537239</v>
          </cell>
          <cell r="BH38">
            <v>22934.855385327806</v>
          </cell>
        </row>
        <row r="39">
          <cell r="B39">
            <v>23545.598847018719</v>
          </cell>
          <cell r="F39">
            <v>37789.996138161034</v>
          </cell>
          <cell r="M39">
            <v>92470.542214640824</v>
          </cell>
          <cell r="N39">
            <v>104710.57128640432</v>
          </cell>
          <cell r="R39">
            <v>156457.75421034786</v>
          </cell>
          <cell r="Y39">
            <v>407034.38896162843</v>
          </cell>
          <cell r="Z39">
            <v>434667.03732419939</v>
          </cell>
          <cell r="AD39">
            <v>679742.62936593371</v>
          </cell>
          <cell r="AK39">
            <v>1610313.3449342218</v>
          </cell>
          <cell r="AL39">
            <v>1641915.0517661194</v>
          </cell>
          <cell r="AP39">
            <v>2647291.1081743659</v>
          </cell>
          <cell r="AQ39">
            <v>5097331.4243476642</v>
          </cell>
          <cell r="AR39">
            <v>5121426.3372085299</v>
          </cell>
          <cell r="AV39">
            <v>8448047.5289616715</v>
          </cell>
          <cell r="BC39">
            <v>15887.271806171817</v>
          </cell>
          <cell r="BD39">
            <v>14527.26857597587</v>
          </cell>
          <cell r="BH39">
            <v>24604.68968569583</v>
          </cell>
        </row>
        <row r="40">
          <cell r="B40">
            <v>25201.029053370617</v>
          </cell>
          <cell r="F40">
            <v>40543.914674170155</v>
          </cell>
          <cell r="M40">
            <v>96156.383409637026</v>
          </cell>
          <cell r="N40">
            <v>109830.74329090618</v>
          </cell>
          <cell r="R40">
            <v>163497.2364535816</v>
          </cell>
          <cell r="Y40">
            <v>418256.28689091047</v>
          </cell>
          <cell r="Z40">
            <v>448003.902426304</v>
          </cell>
          <cell r="AD40">
            <v>701052.14807698736</v>
          </cell>
          <cell r="AK40">
            <v>1610610.6312530334</v>
          </cell>
          <cell r="AL40">
            <v>1643994.3384188449</v>
          </cell>
          <cell r="AP40">
            <v>2658120.0544964941</v>
          </cell>
          <cell r="AQ40">
            <v>6058243.6064193798</v>
          </cell>
          <cell r="AR40">
            <v>6084379.3764266381</v>
          </cell>
          <cell r="AV40">
            <v>10024053.697025534</v>
          </cell>
          <cell r="BC40">
            <v>17317.100791563236</v>
          </cell>
          <cell r="BD40">
            <v>15797.72747142222</v>
          </cell>
          <cell r="BH40">
            <v>26882.434476457773</v>
          </cell>
        </row>
        <row r="41">
          <cell r="B41">
            <v>25850.140611023406</v>
          </cell>
          <cell r="F41">
            <v>41657.105629721067</v>
          </cell>
          <cell r="M41">
            <v>95323.630007866464</v>
          </cell>
          <cell r="N41">
            <v>109802.424708766</v>
          </cell>
          <cell r="R41">
            <v>162814.18530252026</v>
          </cell>
          <cell r="Y41">
            <v>401820.54337160784</v>
          </cell>
          <cell r="Z41">
            <v>432432.20089324121</v>
          </cell>
          <cell r="AD41">
            <v>675953.97942596313</v>
          </cell>
          <cell r="AK41">
            <v>1540071.9197900372</v>
          </cell>
          <cell r="AL41">
            <v>1576061.8860471176</v>
          </cell>
          <cell r="AP41">
            <v>2548548.394165237</v>
          </cell>
          <cell r="AQ41">
            <v>5696343.7517914819</v>
          </cell>
          <cell r="AR41">
            <v>5723675.2931484487</v>
          </cell>
          <cell r="AV41">
            <v>9445151.3933710791</v>
          </cell>
          <cell r="BC41">
            <v>18130.864011374171</v>
          </cell>
          <cell r="BD41">
            <v>16522.109044607558</v>
          </cell>
          <cell r="BH41">
            <v>28195.207888298937</v>
          </cell>
        </row>
        <row r="42">
          <cell r="B42">
            <v>26646.958820865621</v>
          </cell>
          <cell r="F42">
            <v>42956.009630595472</v>
          </cell>
          <cell r="M42">
            <v>95734.787928803285</v>
          </cell>
          <cell r="N42">
            <v>110735.45629708246</v>
          </cell>
          <cell r="R42">
            <v>163883.89158320645</v>
          </cell>
          <cell r="Y42">
            <v>391437.77593941195</v>
          </cell>
          <cell r="Z42">
            <v>421920.26872953679</v>
          </cell>
          <cell r="AD42">
            <v>659336.52974628599</v>
          </cell>
          <cell r="AK42">
            <v>1494218.2790682004</v>
          </cell>
          <cell r="AL42">
            <v>1528751.3058718666</v>
          </cell>
          <cell r="AP42">
            <v>2475295.0257302788</v>
          </cell>
          <cell r="AQ42">
            <v>5683674.9602633482</v>
          </cell>
          <cell r="AR42">
            <v>5710307.2134205531</v>
          </cell>
          <cell r="AV42">
            <v>9428153.7732608449</v>
          </cell>
          <cell r="BC42">
            <v>18970.533364428095</v>
          </cell>
          <cell r="BD42">
            <v>17303.792434619303</v>
          </cell>
          <cell r="BH42">
            <v>29519.578302527592</v>
          </cell>
        </row>
        <row r="43">
          <cell r="B43">
            <v>26096.966533885796</v>
          </cell>
          <cell r="F43">
            <v>42051.70739560794</v>
          </cell>
          <cell r="M43">
            <v>94620.258149525922</v>
          </cell>
          <cell r="N43">
            <v>108689.08365452381</v>
          </cell>
          <cell r="R43">
            <v>161524.9911434541</v>
          </cell>
          <cell r="Y43">
            <v>382099.95505345281</v>
          </cell>
          <cell r="Z43">
            <v>411219.56891800388</v>
          </cell>
          <cell r="AD43">
            <v>643203.56890218088</v>
          </cell>
          <cell r="AK43">
            <v>1439980.1376765782</v>
          </cell>
          <cell r="AL43">
            <v>1473746.577066283</v>
          </cell>
          <cell r="AP43">
            <v>2385292.0648041917</v>
          </cell>
          <cell r="AQ43">
            <v>5324967.6909418693</v>
          </cell>
          <cell r="AR43">
            <v>5350862.5627077939</v>
          </cell>
          <cell r="AV43">
            <v>8840083.2964351755</v>
          </cell>
          <cell r="BC43">
            <v>18483.267465481338</v>
          </cell>
          <cell r="BD43">
            <v>16920.064631592686</v>
          </cell>
          <cell r="BH43">
            <v>28776.898090291706</v>
          </cell>
        </row>
        <row r="44">
          <cell r="B44">
            <v>27956.947632501237</v>
          </cell>
          <cell r="F44">
            <v>45012.38447395165</v>
          </cell>
          <cell r="M44">
            <v>103624.71161695303</v>
          </cell>
          <cell r="N44">
            <v>118213.24768786608</v>
          </cell>
          <cell r="R44">
            <v>176257.08518931232</v>
          </cell>
          <cell r="Y44">
            <v>432759.65842508175</v>
          </cell>
          <cell r="Z44">
            <v>461605.54324712051</v>
          </cell>
          <cell r="AD44">
            <v>724787.42176006292</v>
          </cell>
          <cell r="AK44">
            <v>1708156.0391201621</v>
          </cell>
          <cell r="AL44">
            <v>1738310.6947624783</v>
          </cell>
          <cell r="AP44">
            <v>2819798.0776961073</v>
          </cell>
          <cell r="AQ44">
            <v>6659484.8022444146</v>
          </cell>
          <cell r="AR44">
            <v>6683051.4967868421</v>
          </cell>
          <cell r="AV44">
            <v>11028831.841287706</v>
          </cell>
          <cell r="BC44">
            <v>19549.418300895475</v>
          </cell>
          <cell r="BD44">
            <v>17928.469848571807</v>
          </cell>
          <cell r="BH44">
            <v>30429.639950022687</v>
          </cell>
        </row>
        <row r="45">
          <cell r="B45">
            <v>28491.31876780088</v>
          </cell>
          <cell r="F45">
            <v>45876.566872954238</v>
          </cell>
          <cell r="M45">
            <v>103048.87926579804</v>
          </cell>
          <cell r="N45">
            <v>118175.75563001004</v>
          </cell>
          <cell r="R45">
            <v>175592.47758006453</v>
          </cell>
          <cell r="Y45">
            <v>416993.68284066732</v>
          </cell>
          <cell r="Z45">
            <v>447174.72440509521</v>
          </cell>
          <cell r="AD45">
            <v>700130.91105296335</v>
          </cell>
          <cell r="AK45">
            <v>1628418.3616033611</v>
          </cell>
          <cell r="AL45">
            <v>1661083.27473962</v>
          </cell>
          <cell r="AP45">
            <v>2691812.6801162651</v>
          </cell>
          <cell r="AQ45">
            <v>6188340.8023264091</v>
          </cell>
          <cell r="AR45">
            <v>6213348.8974612514</v>
          </cell>
          <cell r="AV45">
            <v>10262405.619680278</v>
          </cell>
          <cell r="BC45">
            <v>20207.145379134527</v>
          </cell>
          <cell r="BD45">
            <v>18526.381338666524</v>
          </cell>
          <cell r="BH45">
            <v>31463.687905497532</v>
          </cell>
        </row>
        <row r="46">
          <cell r="B46">
            <v>28545.329557088018</v>
          </cell>
          <cell r="F46">
            <v>45942.036165934929</v>
          </cell>
          <cell r="M46">
            <v>103027.81544916998</v>
          </cell>
          <cell r="N46">
            <v>118327.1752481046</v>
          </cell>
          <cell r="R46">
            <v>175559.23340284606</v>
          </cell>
          <cell r="Y46">
            <v>409058.04507348174</v>
          </cell>
          <cell r="Z46">
            <v>439174.12601929723</v>
          </cell>
          <cell r="AD46">
            <v>686770.07117214904</v>
          </cell>
          <cell r="AK46">
            <v>1563670.0165072901</v>
          </cell>
          <cell r="AL46">
            <v>1597173.6305330305</v>
          </cell>
          <cell r="AP46">
            <v>2585633.4332520226</v>
          </cell>
          <cell r="AQ46">
            <v>5779367.008623274</v>
          </cell>
          <cell r="AR46">
            <v>5805136.7802937021</v>
          </cell>
          <cell r="AV46">
            <v>9589734.9337841962</v>
          </cell>
          <cell r="BC46">
            <v>20269.497791301139</v>
          </cell>
          <cell r="BD46">
            <v>18569.568924752846</v>
          </cell>
          <cell r="BH46">
            <v>31540.125361833689</v>
          </cell>
        </row>
        <row r="47">
          <cell r="B47">
            <v>27750.143233953382</v>
          </cell>
          <cell r="F47">
            <v>44661.676847575043</v>
          </cell>
          <cell r="M47">
            <v>99680.213020941679</v>
          </cell>
          <cell r="N47">
            <v>113942.09261572504</v>
          </cell>
          <cell r="R47">
            <v>169749.56855501095</v>
          </cell>
          <cell r="Y47">
            <v>373236.99077045755</v>
          </cell>
          <cell r="Z47">
            <v>403317.8020146403</v>
          </cell>
          <cell r="AD47">
            <v>629141.36240269733</v>
          </cell>
          <cell r="AK47">
            <v>1371641.5646429884</v>
          </cell>
          <cell r="AL47">
            <v>1407541.8806843779</v>
          </cell>
          <cell r="AP47">
            <v>2274550.7168181483</v>
          </cell>
          <cell r="AQ47">
            <v>5018114.4168883981</v>
          </cell>
          <cell r="AR47">
            <v>5045552.6529732123</v>
          </cell>
          <cell r="AV47">
            <v>8338027.054625717</v>
          </cell>
          <cell r="BC47">
            <v>19757.913257621349</v>
          </cell>
          <cell r="BD47">
            <v>18173.259969312083</v>
          </cell>
          <cell r="BH47">
            <v>30763.022213415497</v>
          </cell>
        </row>
        <row r="48">
          <cell r="B48">
            <v>29456.680973495477</v>
          </cell>
          <cell r="F48">
            <v>47646.320936395459</v>
          </cell>
          <cell r="M48">
            <v>107540.26883644339</v>
          </cell>
          <cell r="N48">
            <v>122389.12662210299</v>
          </cell>
          <cell r="R48">
            <v>183536.87029717921</v>
          </cell>
          <cell r="Y48">
            <v>418145.86923217127</v>
          </cell>
          <cell r="Z48">
            <v>446278.5190708384</v>
          </cell>
          <cell r="AD48">
            <v>704007.29816898156</v>
          </cell>
          <cell r="AK48">
            <v>1575023.686988588</v>
          </cell>
          <cell r="AL48">
            <v>1604300.2055179467</v>
          </cell>
          <cell r="AP48">
            <v>2617934.269176363</v>
          </cell>
          <cell r="AQ48">
            <v>5841046.244720621</v>
          </cell>
          <cell r="AR48">
            <v>5864629.7693488384</v>
          </cell>
          <cell r="AV48">
            <v>9756048.4186297916</v>
          </cell>
          <cell r="BC48">
            <v>20780.726766501259</v>
          </cell>
          <cell r="BD48">
            <v>19130.853679205749</v>
          </cell>
          <cell r="BH48">
            <v>32547.371007419482</v>
          </cell>
        </row>
        <row r="49">
          <cell r="B49">
            <v>30002.258273655392</v>
          </cell>
          <cell r="F49">
            <v>48625.840879918404</v>
          </cell>
          <cell r="M49">
            <v>107555.4720766174</v>
          </cell>
          <cell r="N49">
            <v>122883.84835393717</v>
          </cell>
          <cell r="R49">
            <v>184218.29907727783</v>
          </cell>
          <cell r="Y49">
            <v>405801.25398608763</v>
          </cell>
          <cell r="Z49">
            <v>434538.54022643686</v>
          </cell>
          <cell r="AD49">
            <v>685579.15745665447</v>
          </cell>
          <cell r="AK49">
            <v>1561116.0936287295</v>
          </cell>
          <cell r="AL49">
            <v>1591755.3239003802</v>
          </cell>
          <cell r="AP49">
            <v>2599855.3346391572</v>
          </cell>
          <cell r="AQ49">
            <v>6196763.2287104437</v>
          </cell>
          <cell r="AR49">
            <v>6221200.303869429</v>
          </cell>
          <cell r="AV49">
            <v>10338870.536048066</v>
          </cell>
          <cell r="BC49">
            <v>21385.234517770721</v>
          </cell>
          <cell r="BD49">
            <v>19682.081598068518</v>
          </cell>
          <cell r="BH49">
            <v>33560.012191322916</v>
          </cell>
        </row>
        <row r="50">
          <cell r="B50">
            <v>30392.518126640567</v>
          </cell>
          <cell r="F50">
            <v>48825.306688213197</v>
          </cell>
          <cell r="M50">
            <v>109487.30254451327</v>
          </cell>
          <cell r="N50">
            <v>124369.98935852516</v>
          </cell>
          <cell r="R50">
            <v>185586.74202501902</v>
          </cell>
          <cell r="Y50">
            <v>406263.77723156044</v>
          </cell>
          <cell r="Z50">
            <v>435210.9688950663</v>
          </cell>
          <cell r="AD50">
            <v>680583.61244975962</v>
          </cell>
          <cell r="AK50">
            <v>1571074.7052835966</v>
          </cell>
          <cell r="AL50">
            <v>1602591.7434920191</v>
          </cell>
          <cell r="AP50">
            <v>2593639.0297326404</v>
          </cell>
          <cell r="AQ50">
            <v>6324753.6824627565</v>
          </cell>
          <cell r="AR50">
            <v>6349882.4222978167</v>
          </cell>
          <cell r="AV50">
            <v>10454226.795399385</v>
          </cell>
          <cell r="BC50">
            <v>21604.208746876931</v>
          </cell>
          <cell r="BD50">
            <v>19950.576878653392</v>
          </cell>
          <cell r="BH50">
            <v>33629.591650790338</v>
          </cell>
        </row>
        <row r="51">
          <cell r="B51">
            <v>31912.795674674864</v>
          </cell>
          <cell r="C51">
            <v>32349.605103285441</v>
          </cell>
          <cell r="D51">
            <v>44918.274381589574</v>
          </cell>
          <cell r="E51">
            <v>19638.512196018877</v>
          </cell>
          <cell r="F51">
            <v>50857.441307753987</v>
          </cell>
          <cell r="M51">
            <v>115602.3429180595</v>
          </cell>
          <cell r="N51">
            <v>130885.05979316169</v>
          </cell>
          <cell r="O51">
            <v>107936.85573660622</v>
          </cell>
          <cell r="P51">
            <v>155768.77088009359</v>
          </cell>
          <cell r="Q51">
            <v>93377.810410615246</v>
          </cell>
          <cell r="R51">
            <v>194045.83176121413</v>
          </cell>
          <cell r="Y51">
            <v>426793.48013572989</v>
          </cell>
          <cell r="Z51">
            <v>455648.252562023</v>
          </cell>
          <cell r="AA51">
            <v>378723.83067365037</v>
          </cell>
          <cell r="AB51">
            <v>511866.62428221846</v>
          </cell>
          <cell r="AC51">
            <v>377801.35910393856</v>
          </cell>
          <cell r="AD51">
            <v>706377.48432893609</v>
          </cell>
          <cell r="AK51">
            <v>1631503.0785205539</v>
          </cell>
          <cell r="AL51">
            <v>1661215.6258726451</v>
          </cell>
          <cell r="AM51">
            <v>1393955.1131455593</v>
          </cell>
          <cell r="AN51">
            <v>1735221.2747511021</v>
          </cell>
          <cell r="AO51">
            <v>1573310.8317302163</v>
          </cell>
          <cell r="AP51">
            <v>2663219.1321767946</v>
          </cell>
          <cell r="AQ51">
            <v>6450641.7265715189</v>
          </cell>
          <cell r="AR51">
            <v>6474548.1962229069</v>
          </cell>
          <cell r="AS51">
            <v>5515511.2308872342</v>
          </cell>
          <cell r="AT51">
            <v>6570545.8634245452</v>
          </cell>
          <cell r="AU51">
            <v>6379557.6732084826</v>
          </cell>
          <cell r="AV51">
            <v>10553501.255309517</v>
          </cell>
          <cell r="AW51">
            <v>12733.591260822061</v>
          </cell>
          <cell r="AX51">
            <v>6773.1026605698626</v>
          </cell>
          <cell r="AY51">
            <v>14300.670617368291</v>
          </cell>
          <cell r="AZ51">
            <v>15835.864004298352</v>
          </cell>
          <cell r="BA51">
            <v>3351.1647222671281</v>
          </cell>
          <cell r="BB51">
            <v>16891.958727895057</v>
          </cell>
          <cell r="BC51">
            <v>22613.957092076573</v>
          </cell>
          <cell r="BD51">
            <v>20915.87743928744</v>
          </cell>
          <cell r="BE51">
            <v>23951.021699583136</v>
          </cell>
          <cell r="BF51">
            <v>32601.552548422456</v>
          </cell>
          <cell r="BG51">
            <v>11445.256838841506</v>
          </cell>
          <cell r="BH51">
            <v>34947.620146258414</v>
          </cell>
          <cell r="BI51">
            <v>34964.414381144714</v>
          </cell>
          <cell r="BJ51">
            <v>38594.34591268441</v>
          </cell>
          <cell r="BK51">
            <v>36013.960552351695</v>
          </cell>
          <cell r="BL51">
            <v>53558.663228577585</v>
          </cell>
          <cell r="BM51">
            <v>21562.871984559475</v>
          </cell>
          <cell r="BN51">
            <v>57517.196919212598</v>
          </cell>
        </row>
        <row r="52">
          <cell r="B52">
            <v>32996.442936999163</v>
          </cell>
          <cell r="C52">
            <v>33566.650595594801</v>
          </cell>
          <cell r="D52">
            <v>46565.361326967679</v>
          </cell>
          <cell r="E52">
            <v>20402.851213092054</v>
          </cell>
          <cell r="F52">
            <v>52408.560999298774</v>
          </cell>
          <cell r="M52">
            <v>121121.75558710015</v>
          </cell>
          <cell r="N52">
            <v>136612.84720775133</v>
          </cell>
          <cell r="O52">
            <v>112689.59797812987</v>
          </cell>
          <cell r="P52">
            <v>162799.47471139656</v>
          </cell>
          <cell r="Q52">
            <v>99070.686684160348</v>
          </cell>
          <cell r="R52">
            <v>202425.85896243152</v>
          </cell>
          <cell r="Y52">
            <v>447291.39211367915</v>
          </cell>
          <cell r="Z52">
            <v>477461.5718077725</v>
          </cell>
          <cell r="AA52">
            <v>396649.33968598052</v>
          </cell>
          <cell r="AB52">
            <v>538734.24562237877</v>
          </cell>
          <cell r="AC52">
            <v>398384.00999554119</v>
          </cell>
          <cell r="AD52">
            <v>740780.25554781768</v>
          </cell>
          <cell r="AK52">
            <v>1728336.3263577977</v>
          </cell>
          <cell r="AL52">
            <v>1759575.8601514122</v>
          </cell>
          <cell r="AM52">
            <v>1491557.4488387695</v>
          </cell>
          <cell r="AN52">
            <v>1847210.2722805853</v>
          </cell>
          <cell r="AO52">
            <v>1674012.235140014</v>
          </cell>
          <cell r="AP52">
            <v>2828183.1126282047</v>
          </cell>
          <cell r="AQ52">
            <v>6924360.9617684092</v>
          </cell>
          <cell r="AR52">
            <v>6949914.4621970486</v>
          </cell>
          <cell r="AS52">
            <v>5988623.6990006529</v>
          </cell>
          <cell r="AT52">
            <v>7067041.7182396008</v>
          </cell>
          <cell r="AU52">
            <v>6906288.6775110243</v>
          </cell>
          <cell r="AV52">
            <v>11365089.087032925</v>
          </cell>
          <cell r="AW52">
            <v>12907.164266314478</v>
          </cell>
          <cell r="AX52">
            <v>6752.4779419471606</v>
          </cell>
          <cell r="AY52">
            <v>14876.367109001345</v>
          </cell>
          <cell r="AZ52">
            <v>16315.017359525453</v>
          </cell>
          <cell r="BA52">
            <v>3237.9676037319805</v>
          </cell>
          <cell r="BB52">
            <v>16733.755388491685</v>
          </cell>
          <cell r="BC52">
            <v>23204.741531432384</v>
          </cell>
          <cell r="BD52">
            <v>21483.509129137812</v>
          </cell>
          <cell r="BE52">
            <v>24775.211997535349</v>
          </cell>
          <cell r="BF52">
            <v>33650.459839808915</v>
          </cell>
          <cell r="BG52">
            <v>11661.980605195578</v>
          </cell>
          <cell r="BH52">
            <v>35739.972336728461</v>
          </cell>
          <cell r="BI52">
            <v>36270.301766900287</v>
          </cell>
          <cell r="BJ52">
            <v>40078.298136241923</v>
          </cell>
          <cell r="BK52">
            <v>37148.768108202858</v>
          </cell>
          <cell r="BL52">
            <v>55319.762940163244</v>
          </cell>
          <cell r="BM52">
            <v>22191.996857025075</v>
          </cell>
          <cell r="BN52">
            <v>59823.960704981146</v>
          </cell>
        </row>
        <row r="53">
          <cell r="B53">
            <v>34343.331770770696</v>
          </cell>
          <cell r="C53">
            <v>34783.696087904165</v>
          </cell>
          <cell r="D53">
            <v>48212.448272345784</v>
          </cell>
          <cell r="E53">
            <v>21167.19023016523</v>
          </cell>
          <cell r="F53">
            <v>54412.094337253475</v>
          </cell>
          <cell r="M53">
            <v>127724.87473804913</v>
          </cell>
          <cell r="N53">
            <v>143525.050151887</v>
          </cell>
          <cell r="O53">
            <v>117442.34021965353</v>
          </cell>
          <cell r="P53">
            <v>169830.17854269952</v>
          </cell>
          <cell r="Q53">
            <v>104763.56295770545</v>
          </cell>
          <cell r="R53">
            <v>212720.28516409444</v>
          </cell>
          <cell r="Y53">
            <v>471800.10786803695</v>
          </cell>
          <cell r="Z53">
            <v>503551.10928647046</v>
          </cell>
          <cell r="AA53">
            <v>414574.84869831067</v>
          </cell>
          <cell r="AB53">
            <v>565601.86696253915</v>
          </cell>
          <cell r="AC53">
            <v>418966.66088714381</v>
          </cell>
          <cell r="AD53">
            <v>782449.91843577405</v>
          </cell>
          <cell r="AK53">
            <v>1842010.0135711925</v>
          </cell>
          <cell r="AL53">
            <v>1875063.9189625168</v>
          </cell>
          <cell r="AM53">
            <v>1589159.7845319794</v>
          </cell>
          <cell r="AN53">
            <v>1959199.2698100684</v>
          </cell>
          <cell r="AO53">
            <v>1774713.6385498119</v>
          </cell>
          <cell r="AP53">
            <v>3023240.7708183639</v>
          </cell>
          <cell r="AQ53">
            <v>7472081.6152449735</v>
          </cell>
          <cell r="AR53">
            <v>7499547.534145602</v>
          </cell>
          <cell r="AS53">
            <v>6461736.1671140725</v>
          </cell>
          <cell r="AT53">
            <v>7563537.5730546564</v>
          </cell>
          <cell r="AU53">
            <v>7433019.681813566</v>
          </cell>
          <cell r="AV53">
            <v>12308000.506685635</v>
          </cell>
          <cell r="AW53">
            <v>13080.737271806895</v>
          </cell>
          <cell r="AX53">
            <v>6731.8532233244587</v>
          </cell>
          <cell r="AY53">
            <v>15452.063600634398</v>
          </cell>
          <cell r="AZ53">
            <v>16794.170714752556</v>
          </cell>
          <cell r="BA53">
            <v>3124.7704851968329</v>
          </cell>
          <cell r="BB53">
            <v>16575.552049088314</v>
          </cell>
          <cell r="BC53">
            <v>23967.604774406431</v>
          </cell>
          <cell r="BD53">
            <v>22212.029728424448</v>
          </cell>
          <cell r="BE53">
            <v>25599.402295487565</v>
          </cell>
          <cell r="BF53">
            <v>34699.367131195373</v>
          </cell>
          <cell r="BG53">
            <v>11878.704371549651</v>
          </cell>
          <cell r="BH53">
            <v>36822.295356493363</v>
          </cell>
          <cell r="BI53">
            <v>37576.189152655854</v>
          </cell>
          <cell r="BJ53">
            <v>41562.250359799429</v>
          </cell>
          <cell r="BK53">
            <v>38283.575664054028</v>
          </cell>
          <cell r="BL53">
            <v>57080.862651748896</v>
          </cell>
          <cell r="BM53">
            <v>22821.121729490675</v>
          </cell>
          <cell r="BN53">
            <v>62130.724490749686</v>
          </cell>
        </row>
        <row r="54">
          <cell r="B54">
            <v>36124.073379406771</v>
          </cell>
          <cell r="C54">
            <v>36552.609493808239</v>
          </cell>
          <cell r="D54">
            <v>50695.853845998798</v>
          </cell>
          <cell r="E54">
            <v>22177.16521638941</v>
          </cell>
          <cell r="F54">
            <v>57141.174801314497</v>
          </cell>
          <cell r="M54">
            <v>133203.59860095647</v>
          </cell>
          <cell r="N54">
            <v>149534.33002734423</v>
          </cell>
          <cell r="O54">
            <v>122318.0844261687</v>
          </cell>
          <cell r="P54">
            <v>176454.06395618821</v>
          </cell>
          <cell r="Q54">
            <v>108957.13616777648</v>
          </cell>
          <cell r="R54">
            <v>221714.38068917391</v>
          </cell>
          <cell r="Y54">
            <v>490562.37408105435</v>
          </cell>
          <cell r="Z54">
            <v>523137.8934501828</v>
          </cell>
          <cell r="AA54">
            <v>431785.69788259664</v>
          </cell>
          <cell r="AB54">
            <v>585887.86510305107</v>
          </cell>
          <cell r="AC54">
            <v>435928.34881882847</v>
          </cell>
          <cell r="AD54">
            <v>811517.18791257171</v>
          </cell>
          <cell r="AK54">
            <v>1917673.3254179014</v>
          </cell>
          <cell r="AL54">
            <v>1953421.6778515026</v>
          </cell>
          <cell r="AM54">
            <v>1665244.4556598505</v>
          </cell>
          <cell r="AN54">
            <v>2034359.0801419329</v>
          </cell>
          <cell r="AO54">
            <v>1848366.2891048593</v>
          </cell>
          <cell r="AP54">
            <v>3141694.0865657898</v>
          </cell>
          <cell r="AQ54">
            <v>7745952.8599742297</v>
          </cell>
          <cell r="AR54">
            <v>7772333.8113971744</v>
          </cell>
          <cell r="AS54">
            <v>6734990.5506100785</v>
          </cell>
          <cell r="AT54">
            <v>7739346.413722544</v>
          </cell>
          <cell r="AU54">
            <v>7763806.2597155496</v>
          </cell>
          <cell r="AV54">
            <v>12729972.464843247</v>
          </cell>
          <cell r="AW54">
            <v>14053.238353218596</v>
          </cell>
          <cell r="AX54">
            <v>7234.0986133371562</v>
          </cell>
          <cell r="AY54">
            <v>16581.019671064656</v>
          </cell>
          <cell r="AZ54">
            <v>18161.875546688847</v>
          </cell>
          <cell r="BA54">
            <v>3344.3583604566866</v>
          </cell>
          <cell r="BB54">
            <v>17630.173755142168</v>
          </cell>
          <cell r="BC54">
            <v>25337.459465901244</v>
          </cell>
          <cell r="BD54">
            <v>23522.93375185816</v>
          </cell>
          <cell r="BE54">
            <v>27023.112279101526</v>
          </cell>
          <cell r="BF54">
            <v>36722.719389311089</v>
          </cell>
          <cell r="BG54">
            <v>12534.946221790848</v>
          </cell>
          <cell r="BH54">
            <v>38855.263035996781</v>
          </cell>
          <cell r="BI54">
            <v>39372.262917514221</v>
          </cell>
          <cell r="BJ54">
            <v>43822.982351473773</v>
          </cell>
          <cell r="BK54">
            <v>40075.728039147609</v>
          </cell>
          <cell r="BL54">
            <v>59923.774192588884</v>
          </cell>
          <cell r="BM54">
            <v>24023.181048458551</v>
          </cell>
          <cell r="BN54">
            <v>65206.265083852923</v>
          </cell>
        </row>
        <row r="55">
          <cell r="B55">
            <v>37798.172909609842</v>
          </cell>
          <cell r="C55">
            <v>38321.522899712319</v>
          </cell>
          <cell r="D55">
            <v>53179.259419651811</v>
          </cell>
          <cell r="E55">
            <v>23187.140202613591</v>
          </cell>
          <cell r="F55">
            <v>59609.590616742338</v>
          </cell>
          <cell r="M55">
            <v>138179.68519345651</v>
          </cell>
          <cell r="N55">
            <v>154965.15170675665</v>
          </cell>
          <cell r="O55">
            <v>127193.82863268386</v>
          </cell>
          <cell r="P55">
            <v>183077.94936967691</v>
          </cell>
          <cell r="Q55">
            <v>113150.7093778475</v>
          </cell>
          <cell r="R55">
            <v>229544.70615361864</v>
          </cell>
          <cell r="Y55">
            <v>507331.20384863374</v>
          </cell>
          <cell r="Z55">
            <v>540556.47853247577</v>
          </cell>
          <cell r="AA55">
            <v>448996.54706688266</v>
          </cell>
          <cell r="AB55">
            <v>606173.86324356287</v>
          </cell>
          <cell r="AC55">
            <v>452890.03675051307</v>
          </cell>
          <cell r="AD55">
            <v>835956.80795514584</v>
          </cell>
          <cell r="AK55">
            <v>1985777.3276026712</v>
          </cell>
          <cell r="AL55">
            <v>2024208.3735082457</v>
          </cell>
          <cell r="AM55">
            <v>1741329.1267877216</v>
          </cell>
          <cell r="AN55">
            <v>2109518.8904737975</v>
          </cell>
          <cell r="AO55">
            <v>1922018.939659907</v>
          </cell>
          <cell r="AP55">
            <v>3242797.7467529844</v>
          </cell>
          <cell r="AQ55">
            <v>7986096.0961001934</v>
          </cell>
          <cell r="AR55">
            <v>8011074.234205897</v>
          </cell>
          <cell r="AS55">
            <v>7008244.9341060836</v>
          </cell>
          <cell r="AT55">
            <v>7915155.2543904316</v>
          </cell>
          <cell r="AU55">
            <v>8094592.8376175333</v>
          </cell>
          <cell r="AV55">
            <v>13076104.887418859</v>
          </cell>
          <cell r="AW55">
            <v>15025.739434630299</v>
          </cell>
          <cell r="AX55">
            <v>7736.3440033498537</v>
          </cell>
          <cell r="AY55">
            <v>17709.975741494913</v>
          </cell>
          <cell r="AZ55">
            <v>19529.580378625142</v>
          </cell>
          <cell r="BA55">
            <v>3563.9462357165403</v>
          </cell>
          <cell r="BB55">
            <v>18684.795461196023</v>
          </cell>
          <cell r="BC55">
            <v>26644.671544737987</v>
          </cell>
          <cell r="BD55">
            <v>24779.619709926865</v>
          </cell>
          <cell r="BE55">
            <v>28446.822262715486</v>
          </cell>
          <cell r="BF55">
            <v>38746.071647426805</v>
          </cell>
          <cell r="BG55">
            <v>13191.188072032044</v>
          </cell>
          <cell r="BH55">
            <v>40727.911112644972</v>
          </cell>
          <cell r="BI55">
            <v>41168.336682372596</v>
          </cell>
          <cell r="BJ55">
            <v>46083.714343148116</v>
          </cell>
          <cell r="BK55">
            <v>41867.880414241197</v>
          </cell>
          <cell r="BL55">
            <v>62766.68573342888</v>
          </cell>
          <cell r="BM55">
            <v>25225.240367426424</v>
          </cell>
          <cell r="BN55">
            <v>68281.805676956152</v>
          </cell>
        </row>
        <row r="56">
          <cell r="B56">
            <v>38320.990152066828</v>
          </cell>
          <cell r="C56">
            <v>39219.686034560211</v>
          </cell>
          <cell r="D56">
            <v>53076.092974404011</v>
          </cell>
          <cell r="E56">
            <v>24245.986643091404</v>
          </cell>
          <cell r="F56">
            <v>60385.448196792546</v>
          </cell>
          <cell r="M56">
            <v>137110.26982369961</v>
          </cell>
          <cell r="N56">
            <v>154081.45955163098</v>
          </cell>
          <cell r="O56">
            <v>129695.52576982585</v>
          </cell>
          <cell r="P56">
            <v>183189.95669925123</v>
          </cell>
          <cell r="Q56">
            <v>112078.7103356897</v>
          </cell>
          <cell r="R56">
            <v>228870.71551456689</v>
          </cell>
          <cell r="Y56">
            <v>499093.09267093195</v>
          </cell>
          <cell r="Z56">
            <v>534689.28981760342</v>
          </cell>
          <cell r="AA56">
            <v>454667.35632031003</v>
          </cell>
          <cell r="AB56">
            <v>603849.10560713592</v>
          </cell>
          <cell r="AC56">
            <v>440955.45105199906</v>
          </cell>
          <cell r="AD56">
            <v>824855.76781391562</v>
          </cell>
          <cell r="AK56">
            <v>1893892.7865717083</v>
          </cell>
          <cell r="AL56">
            <v>1939835.890445482</v>
          </cell>
          <cell r="AM56">
            <v>1705054.2342182305</v>
          </cell>
          <cell r="AN56">
            <v>2042337.2924402456</v>
          </cell>
          <cell r="AO56">
            <v>1824037.3754632049</v>
          </cell>
          <cell r="AP56">
            <v>3090565.3372387621</v>
          </cell>
          <cell r="AQ56">
            <v>7500323.7447247431</v>
          </cell>
          <cell r="AR56">
            <v>7540509.78753947</v>
          </cell>
          <cell r="AS56">
            <v>6833997.3145189015</v>
          </cell>
          <cell r="AT56">
            <v>7621434.521182118</v>
          </cell>
          <cell r="AU56">
            <v>7493778.9994620467</v>
          </cell>
          <cell r="AV56">
            <v>12297049.011141706</v>
          </cell>
          <cell r="AW56">
            <v>15943.462304281107</v>
          </cell>
          <cell r="AX56">
            <v>8924.3119605386219</v>
          </cell>
          <cell r="AY56">
            <v>18418.810230533174</v>
          </cell>
          <cell r="AZ56">
            <v>20007.553430638935</v>
          </cell>
          <cell r="BA56">
            <v>4427.3610341812773</v>
          </cell>
          <cell r="BB56">
            <v>20121.763526435156</v>
          </cell>
          <cell r="BC56">
            <v>27344.403521885411</v>
          </cell>
          <cell r="BD56">
            <v>25458.715774337474</v>
          </cell>
          <cell r="BE56">
            <v>29166.814952864028</v>
          </cell>
          <cell r="BF56">
            <v>38618.997004976547</v>
          </cell>
          <cell r="BG56">
            <v>14486.795121691595</v>
          </cell>
          <cell r="BH56">
            <v>41664.86293926205</v>
          </cell>
          <cell r="BI56">
            <v>41595.580043890783</v>
          </cell>
          <cell r="BJ56">
            <v>46126.720541586037</v>
          </cell>
          <cell r="BK56">
            <v>42601.820855777594</v>
          </cell>
          <cell r="BL56">
            <v>61883.301472898573</v>
          </cell>
          <cell r="BM56">
            <v>27061.087731079493</v>
          </cell>
          <cell r="BN56">
            <v>68593.737205295663</v>
          </cell>
        </row>
        <row r="57">
          <cell r="B57">
            <v>39441.998122661622</v>
          </cell>
          <cell r="C57">
            <v>40336.520201508618</v>
          </cell>
          <cell r="D57">
            <v>54464.268663332958</v>
          </cell>
          <cell r="E57">
            <v>24919.205962605793</v>
          </cell>
          <cell r="F57">
            <v>62507.169088373463</v>
          </cell>
          <cell r="M57">
            <v>139252.81129240547</v>
          </cell>
          <cell r="N57">
            <v>156980.02606187382</v>
          </cell>
          <cell r="O57">
            <v>132483.25921360787</v>
          </cell>
          <cell r="P57">
            <v>187266.69060310215</v>
          </cell>
          <cell r="Q57">
            <v>112679.8149855612</v>
          </cell>
          <cell r="R57">
            <v>233821.51973508589</v>
          </cell>
          <cell r="Y57">
            <v>505891.16999845341</v>
          </cell>
          <cell r="Z57">
            <v>543113.04428681859</v>
          </cell>
          <cell r="AA57">
            <v>464328.83317834139</v>
          </cell>
          <cell r="AB57">
            <v>617068.14414293854</v>
          </cell>
          <cell r="AC57">
            <v>439433.90372429095</v>
          </cell>
          <cell r="AD57">
            <v>839862.80742036505</v>
          </cell>
          <cell r="AK57">
            <v>1939104.7493600834</v>
          </cell>
          <cell r="AL57">
            <v>1987768.0327272101</v>
          </cell>
          <cell r="AM57">
            <v>1775258.9334629916</v>
          </cell>
          <cell r="AN57">
            <v>2104428.1082254993</v>
          </cell>
          <cell r="AO57">
            <v>1843973.2712278308</v>
          </cell>
          <cell r="AP57">
            <v>3175835.2799490602</v>
          </cell>
          <cell r="AQ57">
            <v>7826660.6342512826</v>
          </cell>
          <cell r="AR57">
            <v>7870220.9106960511</v>
          </cell>
          <cell r="AS57">
            <v>7240041.3620651187</v>
          </cell>
          <cell r="AT57">
            <v>8013491.9619973795</v>
          </cell>
          <cell r="AU57">
            <v>7719825.7804785334</v>
          </cell>
          <cell r="AV57">
            <v>12889855.680739492</v>
          </cell>
          <cell r="AW57">
            <v>16646.538181982225</v>
          </cell>
          <cell r="AX57">
            <v>9522.6411549997229</v>
          </cell>
          <cell r="AY57">
            <v>19026.664662825489</v>
          </cell>
          <cell r="AZ57">
            <v>20700.447273360074</v>
          </cell>
          <cell r="BA57">
            <v>4737.7214174007904</v>
          </cell>
          <cell r="BB57">
            <v>21365.35164003486</v>
          </cell>
          <cell r="BC57">
            <v>28351.90777046786</v>
          </cell>
          <cell r="BD57">
            <v>26382.217240526927</v>
          </cell>
          <cell r="BE57">
            <v>30097.993644608705</v>
          </cell>
          <cell r="BF57">
            <v>39708.4440033586</v>
          </cell>
          <cell r="BG57">
            <v>15168.027182277416</v>
          </cell>
          <cell r="BH57">
            <v>43472.241238738752</v>
          </cell>
          <cell r="BI57">
            <v>42983.619756074899</v>
          </cell>
          <cell r="BJ57">
            <v>47456.687347435938</v>
          </cell>
          <cell r="BK57">
            <v>43937.154871837723</v>
          </cell>
          <cell r="BL57">
            <v>63468.439915856754</v>
          </cell>
          <cell r="BM57">
            <v>28205.909388373195</v>
          </cell>
          <cell r="BN57">
            <v>71105.853237118601</v>
          </cell>
        </row>
        <row r="58">
          <cell r="B58">
            <v>39964.745125588066</v>
          </cell>
          <cell r="C58">
            <v>40865.379377064994</v>
          </cell>
          <cell r="D58">
            <v>55399.495975878977</v>
          </cell>
          <cell r="E58">
            <v>25185.204819351424</v>
          </cell>
          <cell r="F58">
            <v>63565.63010838809</v>
          </cell>
          <cell r="M58">
            <v>137368.72789412798</v>
          </cell>
          <cell r="N58">
            <v>156004.34819018954</v>
          </cell>
          <cell r="O58">
            <v>130822.45503471716</v>
          </cell>
          <cell r="P58">
            <v>186808.27986057781</v>
          </cell>
          <cell r="Q58">
            <v>110859.70856240101</v>
          </cell>
          <cell r="R58">
            <v>231485.02995098097</v>
          </cell>
          <cell r="Y58">
            <v>482709.92640103557</v>
          </cell>
          <cell r="Z58">
            <v>521784.61501906958</v>
          </cell>
          <cell r="AA58">
            <v>443497.83242702973</v>
          </cell>
          <cell r="AB58">
            <v>596656.01976761164</v>
          </cell>
          <cell r="AC58">
            <v>416539.85048200056</v>
          </cell>
          <cell r="AD58">
            <v>806131.01899116638</v>
          </cell>
          <cell r="AK58">
            <v>1842225.8830802792</v>
          </cell>
          <cell r="AL58">
            <v>1893688.2840452881</v>
          </cell>
          <cell r="AM58">
            <v>1669344.3865719305</v>
          </cell>
          <cell r="AN58">
            <v>2012713.8116867484</v>
          </cell>
          <cell r="AO58">
            <v>1750274.5405882625</v>
          </cell>
          <cell r="AP58">
            <v>3028542.180333049</v>
          </cell>
          <cell r="AQ58">
            <v>7549849.9228926897</v>
          </cell>
          <cell r="AR58">
            <v>7590857.2738459036</v>
          </cell>
          <cell r="AS58">
            <v>6928900.6432651756</v>
          </cell>
          <cell r="AT58">
            <v>7759657.2714244118</v>
          </cell>
          <cell r="AU58">
            <v>7425506.3664172059</v>
          </cell>
          <cell r="AV58">
            <v>12473407.283619598</v>
          </cell>
          <cell r="AW58">
            <v>17150.998565140377</v>
          </cell>
          <cell r="AX58">
            <v>9927.2696707091782</v>
          </cell>
          <cell r="AY58">
            <v>19511.708669183885</v>
          </cell>
          <cell r="AZ58">
            <v>21341.128737465548</v>
          </cell>
          <cell r="BA58">
            <v>4993.1436960208966</v>
          </cell>
          <cell r="BB58">
            <v>22275.757386545149</v>
          </cell>
          <cell r="BC58">
            <v>29142.080373528068</v>
          </cell>
          <cell r="BD58">
            <v>27071.455896187897</v>
          </cell>
          <cell r="BE58">
            <v>30870.148748436975</v>
          </cell>
          <cell r="BF58">
            <v>40798.519988690219</v>
          </cell>
          <cell r="BG58">
            <v>15665.815514568134</v>
          </cell>
          <cell r="BH58">
            <v>44907.91901476666</v>
          </cell>
          <cell r="BI58">
            <v>44130.932634012686</v>
          </cell>
          <cell r="BJ58">
            <v>48501.688678036298</v>
          </cell>
          <cell r="BK58">
            <v>45068.198847503343</v>
          </cell>
          <cell r="BL58">
            <v>65120.259052721049</v>
          </cell>
          <cell r="BM58">
            <v>29006.655287752186</v>
          </cell>
          <cell r="BN58">
            <v>73198.121050043541</v>
          </cell>
        </row>
        <row r="59">
          <cell r="B59">
            <v>38990.084755230404</v>
          </cell>
          <cell r="C59">
            <v>39674.755448962111</v>
          </cell>
          <cell r="D59">
            <v>53911.582521417477</v>
          </cell>
          <cell r="E59">
            <v>24507.606189340979</v>
          </cell>
          <cell r="F59">
            <v>62157.833689951105</v>
          </cell>
          <cell r="M59">
            <v>132911.29284491832</v>
          </cell>
          <cell r="N59">
            <v>151173.15566569084</v>
          </cell>
          <cell r="O59">
            <v>125823.45995868403</v>
          </cell>
          <cell r="P59">
            <v>181139.62877143349</v>
          </cell>
          <cell r="Q59">
            <v>106571.18268067316</v>
          </cell>
          <cell r="R59">
            <v>224611.40678562684</v>
          </cell>
          <cell r="Y59">
            <v>449242.29784186074</v>
          </cell>
          <cell r="Z59">
            <v>488741.54323002417</v>
          </cell>
          <cell r="AA59">
            <v>410089.50861587131</v>
          </cell>
          <cell r="AB59">
            <v>561095.89809879323</v>
          </cell>
          <cell r="AC59">
            <v>383578.80978409084</v>
          </cell>
          <cell r="AD59">
            <v>753930.34575203317</v>
          </cell>
          <cell r="AK59">
            <v>1632657.9715803328</v>
          </cell>
          <cell r="AL59">
            <v>1687645.1031182953</v>
          </cell>
          <cell r="AM59">
            <v>1455840.4450312322</v>
          </cell>
          <cell r="AN59">
            <v>1799466.2432050516</v>
          </cell>
          <cell r="AO59">
            <v>1542267.0872322712</v>
          </cell>
          <cell r="AP59">
            <v>2697052.4896308044</v>
          </cell>
          <cell r="AQ59">
            <v>6393077.4102610927</v>
          </cell>
          <cell r="AR59">
            <v>6437163.8098223247</v>
          </cell>
          <cell r="AS59">
            <v>5788618.1417031195</v>
          </cell>
          <cell r="AT59">
            <v>6592111.0712148594</v>
          </cell>
          <cell r="AU59">
            <v>6260439.4982005581</v>
          </cell>
          <cell r="AV59">
            <v>10556296.925295979</v>
          </cell>
          <cell r="AW59">
            <v>16604.093948935999</v>
          </cell>
          <cell r="AX59">
            <v>9707.8470638413855</v>
          </cell>
          <cell r="AY59">
            <v>18755.618260312254</v>
          </cell>
          <cell r="AZ59">
            <v>20548.057843738105</v>
          </cell>
          <cell r="BA59">
            <v>4971.8798459608806</v>
          </cell>
          <cell r="BB59">
            <v>21738.976495154617</v>
          </cell>
          <cell r="BC59">
            <v>28554.394967487297</v>
          </cell>
          <cell r="BD59">
            <v>26525.299098512573</v>
          </cell>
          <cell r="BE59">
            <v>30102.677170104118</v>
          </cell>
          <cell r="BF59">
            <v>39775.132938082359</v>
          </cell>
          <cell r="BG59">
            <v>15389.431023637402</v>
          </cell>
          <cell r="BH59">
            <v>44107.436679320461</v>
          </cell>
          <cell r="BI59">
            <v>43492.271240676411</v>
          </cell>
          <cell r="BJ59">
            <v>47547.114141851547</v>
          </cell>
          <cell r="BK59">
            <v>44286.500807343946</v>
          </cell>
          <cell r="BL59">
            <v>63808.976806012673</v>
          </cell>
          <cell r="BM59">
            <v>28411.36999573305</v>
          </cell>
          <cell r="BN59">
            <v>72068.011909527777</v>
          </cell>
        </row>
        <row r="60">
          <cell r="B60">
            <v>39187.103615488522</v>
          </cell>
          <cell r="C60">
            <v>39900.894800010035</v>
          </cell>
          <cell r="D60">
            <v>53907.641247044354</v>
          </cell>
          <cell r="E60">
            <v>24901.337788786928</v>
          </cell>
          <cell r="F60">
            <v>62468.303126917359</v>
          </cell>
          <cell r="M60">
            <v>134675.49566745677</v>
          </cell>
          <cell r="N60">
            <v>152732.08568715592</v>
          </cell>
          <cell r="O60">
            <v>127729.31411791242</v>
          </cell>
          <cell r="P60">
            <v>182842.69045349219</v>
          </cell>
          <cell r="Q60">
            <v>107885.65551426125</v>
          </cell>
          <cell r="R60">
            <v>227780.56508372832</v>
          </cell>
          <cell r="Y60">
            <v>452024.11396639078</v>
          </cell>
          <cell r="Z60">
            <v>491800.11639539083</v>
          </cell>
          <cell r="AA60">
            <v>414018.21471691394</v>
          </cell>
          <cell r="AB60">
            <v>565657.66583470907</v>
          </cell>
          <cell r="AC60">
            <v>385947.24508919136</v>
          </cell>
          <cell r="AD60">
            <v>758718.71100263414</v>
          </cell>
          <cell r="AK60">
            <v>1626357.2880174022</v>
          </cell>
          <cell r="AL60">
            <v>1683996.3084944794</v>
          </cell>
          <cell r="AM60">
            <v>1459492.903261571</v>
          </cell>
          <cell r="AN60">
            <v>1799583.0451180059</v>
          </cell>
          <cell r="AO60">
            <v>1533783.2248699078</v>
          </cell>
          <cell r="AP60">
            <v>2685907.9883457362</v>
          </cell>
          <cell r="AQ60">
            <v>6314133.8362067491</v>
          </cell>
          <cell r="AR60">
            <v>6366716.928670859</v>
          </cell>
          <cell r="AS60">
            <v>5764711.3398530828</v>
          </cell>
          <cell r="AT60">
            <v>6535870.7041398631</v>
          </cell>
          <cell r="AU60">
            <v>6181255.0688031716</v>
          </cell>
          <cell r="AV60">
            <v>10438609.255082216</v>
          </cell>
          <cell r="AW60">
            <v>16363.181735221524</v>
          </cell>
          <cell r="AX60">
            <v>9733.6798299531783</v>
          </cell>
          <cell r="AY60">
            <v>18443.837406439325</v>
          </cell>
          <cell r="AZ60">
            <v>20026.865867218472</v>
          </cell>
          <cell r="BA60">
            <v>5160.3394182341526</v>
          </cell>
          <cell r="BB60">
            <v>21446.176787407137</v>
          </cell>
          <cell r="BC60">
            <v>28577.282276380945</v>
          </cell>
          <cell r="BD60">
            <v>26570.994496414372</v>
          </cell>
          <cell r="BE60">
            <v>30142.181542465321</v>
          </cell>
          <cell r="BF60">
            <v>39581.524668550148</v>
          </cell>
          <cell r="BG60">
            <v>15680.858041512005</v>
          </cell>
          <cell r="BH60">
            <v>44100.274020605029</v>
          </cell>
          <cell r="BI60">
            <v>43844.90795283021</v>
          </cell>
          <cell r="BJ60">
            <v>47617.637829490865</v>
          </cell>
          <cell r="BK60">
            <v>44765.111712497826</v>
          </cell>
          <cell r="BL60">
            <v>64024.84817021474</v>
          </cell>
          <cell r="BM60">
            <v>28831.506320609315</v>
          </cell>
          <cell r="BN60">
            <v>72417.895562102407</v>
          </cell>
        </row>
        <row r="61">
          <cell r="B61">
            <v>40617.105339711728</v>
          </cell>
          <cell r="C61">
            <v>41210.476824104953</v>
          </cell>
          <cell r="D61">
            <v>55716.490606999701</v>
          </cell>
          <cell r="E61">
            <v>26139.200637414269</v>
          </cell>
          <cell r="F61">
            <v>64602.481924985419</v>
          </cell>
          <cell r="M61">
            <v>140760.04856969166</v>
          </cell>
          <cell r="N61">
            <v>158753.1630618521</v>
          </cell>
          <cell r="O61">
            <v>133282.39572673087</v>
          </cell>
          <cell r="P61">
            <v>190498.62260272005</v>
          </cell>
          <cell r="Q61">
            <v>112868.014449551</v>
          </cell>
          <cell r="R61">
            <v>237133.4740943333</v>
          </cell>
          <cell r="Y61">
            <v>467826.45151180681</v>
          </cell>
          <cell r="Z61">
            <v>509252.31325642572</v>
          </cell>
          <cell r="AA61">
            <v>429834.53826324549</v>
          </cell>
          <cell r="AB61">
            <v>588946.20962904079</v>
          </cell>
          <cell r="AC61">
            <v>397755.04065750388</v>
          </cell>
          <cell r="AD61">
            <v>785048.16181226354</v>
          </cell>
          <cell r="AK61">
            <v>1660587.7390430786</v>
          </cell>
          <cell r="AL61">
            <v>1722892.2571098383</v>
          </cell>
          <cell r="AM61">
            <v>1498873.4524700162</v>
          </cell>
          <cell r="AN61">
            <v>1859395.854149437</v>
          </cell>
          <cell r="AO61">
            <v>1557355.6039269085</v>
          </cell>
          <cell r="AP61">
            <v>2742580.8799749385</v>
          </cell>
          <cell r="AQ61">
            <v>6361388.2059418308</v>
          </cell>
          <cell r="AR61">
            <v>6427660.2899355553</v>
          </cell>
          <cell r="AS61">
            <v>5800028.794240254</v>
          </cell>
          <cell r="AT61">
            <v>6661526.8651929405</v>
          </cell>
          <cell r="AU61">
            <v>6189558.2475589393</v>
          </cell>
          <cell r="AV61">
            <v>10513430.757398812</v>
          </cell>
          <cell r="AW61">
            <v>16823.749554491969</v>
          </cell>
          <cell r="AX61">
            <v>10224.316523575751</v>
          </cell>
          <cell r="AY61">
            <v>18850.227247407507</v>
          </cell>
          <cell r="AZ61">
            <v>20625.012266233371</v>
          </cell>
          <cell r="BA61">
            <v>5580.1817092167612</v>
          </cell>
          <cell r="BB61">
            <v>22136.784654103558</v>
          </cell>
          <cell r="BC61">
            <v>29490.111647491733</v>
          </cell>
          <cell r="BD61">
            <v>27490.876703918348</v>
          </cell>
          <cell r="BE61">
            <v>30980.263612702071</v>
          </cell>
          <cell r="BF61">
            <v>40740.698163030764</v>
          </cell>
          <cell r="BG61">
            <v>16502.665769399075</v>
          </cell>
          <cell r="BH61">
            <v>45432.37168394676</v>
          </cell>
          <cell r="BI61">
            <v>45323.064263741428</v>
          </cell>
          <cell r="BJ61">
            <v>49074.076929346586</v>
          </cell>
          <cell r="BK61">
            <v>46142.809069320268</v>
          </cell>
          <cell r="BL61">
            <v>65885.305534027531</v>
          </cell>
          <cell r="BM61">
            <v>30155.770844626968</v>
          </cell>
          <cell r="BN61">
            <v>74551.855471250761</v>
          </cell>
        </row>
        <row r="62">
          <cell r="B62">
            <v>42316.91098400754</v>
          </cell>
          <cell r="C62">
            <v>42916.827981217037</v>
          </cell>
          <cell r="D62">
            <v>58201.987768129198</v>
          </cell>
          <cell r="E62">
            <v>27225.332849047754</v>
          </cell>
          <cell r="F62">
            <v>67129.364939739127</v>
          </cell>
          <cell r="M62">
            <v>146649.7948200611</v>
          </cell>
          <cell r="N62">
            <v>165040.89817445932</v>
          </cell>
          <cell r="O62">
            <v>138882.95650216215</v>
          </cell>
          <cell r="P62">
            <v>200009.9316404261</v>
          </cell>
          <cell r="Q62">
            <v>115941.38015648189</v>
          </cell>
          <cell r="R62">
            <v>246772.55797549229</v>
          </cell>
          <cell r="Y62">
            <v>479500.57723056537</v>
          </cell>
          <cell r="Z62">
            <v>523600.31151469488</v>
          </cell>
          <cell r="AA62">
            <v>441662.03477107774</v>
          </cell>
          <cell r="AB62">
            <v>612499.24423394399</v>
          </cell>
          <cell r="AC62">
            <v>400289.02684108075</v>
          </cell>
          <cell r="AD62">
            <v>804316.63896057848</v>
          </cell>
          <cell r="AK62">
            <v>1651990.4161351733</v>
          </cell>
          <cell r="AL62">
            <v>1722499.6548837351</v>
          </cell>
          <cell r="AM62">
            <v>1496404.2111385362</v>
          </cell>
          <cell r="AN62">
            <v>1889477.5448215974</v>
          </cell>
          <cell r="AO62">
            <v>1520786.5710935476</v>
          </cell>
          <cell r="AP62">
            <v>2730835.4253321039</v>
          </cell>
          <cell r="AQ62">
            <v>6040638.4664119752</v>
          </cell>
          <cell r="AR62">
            <v>6126382.1396999182</v>
          </cell>
          <cell r="AS62">
            <v>5473471.5730262492</v>
          </cell>
          <cell r="AT62">
            <v>6428526.1371181076</v>
          </cell>
          <cell r="AU62">
            <v>5804495.208499575</v>
          </cell>
          <cell r="AV62">
            <v>9952623.604831716</v>
          </cell>
          <cell r="AW62">
            <v>17641.589241473732</v>
          </cell>
          <cell r="AX62">
            <v>10974.558410489793</v>
          </cell>
          <cell r="AY62">
            <v>19742.598560543211</v>
          </cell>
          <cell r="AZ62">
            <v>21684.658682173987</v>
          </cell>
          <cell r="BA62">
            <v>6159.9490327784606</v>
          </cell>
          <cell r="BB62">
            <v>23106.050797565182</v>
          </cell>
          <cell r="BC62">
            <v>30724.368335557145</v>
          </cell>
          <cell r="BD62">
            <v>28680.912407290678</v>
          </cell>
          <cell r="BE62">
            <v>32253.924812223137</v>
          </cell>
          <cell r="BF62">
            <v>42445.549560096202</v>
          </cell>
          <cell r="BG62">
            <v>17367.994259332852</v>
          </cell>
          <cell r="BH62">
            <v>47169.010157988778</v>
          </cell>
          <cell r="BI62">
            <v>47077.842203161403</v>
          </cell>
          <cell r="BJ62">
            <v>50813.85490329178</v>
          </cell>
          <cell r="BK62">
            <v>47893.082626823038</v>
          </cell>
          <cell r="BL62">
            <v>68396.663157498973</v>
          </cell>
          <cell r="BM62">
            <v>31378.050792525843</v>
          </cell>
          <cell r="BN62">
            <v>77247.709358518288</v>
          </cell>
        </row>
        <row r="63">
          <cell r="B63">
            <v>41111.137730254086</v>
          </cell>
          <cell r="C63">
            <v>41840.902042083646</v>
          </cell>
          <cell r="D63">
            <v>56338.107079809124</v>
          </cell>
          <cell r="E63">
            <v>26659.644907067381</v>
          </cell>
          <cell r="F63">
            <v>64973.223888861474</v>
          </cell>
          <cell r="M63">
            <v>140779.40698791353</v>
          </cell>
          <cell r="N63">
            <v>158428.1315211624</v>
          </cell>
          <cell r="O63">
            <v>134277.0466378335</v>
          </cell>
          <cell r="P63">
            <v>193667.88628494518</v>
          </cell>
          <cell r="Q63">
            <v>110035.53941091118</v>
          </cell>
          <cell r="R63">
            <v>236689.94854418916</v>
          </cell>
          <cell r="Y63">
            <v>452395.84633249196</v>
          </cell>
          <cell r="Z63">
            <v>496284.24942060601</v>
          </cell>
          <cell r="AA63">
            <v>420347.39992611023</v>
          </cell>
          <cell r="AB63">
            <v>590532.70822709613</v>
          </cell>
          <cell r="AC63">
            <v>365798.81588775141</v>
          </cell>
          <cell r="AD63">
            <v>759648.45449196</v>
          </cell>
          <cell r="AK63">
            <v>1532236.9698621854</v>
          </cell>
          <cell r="AL63">
            <v>1609186.473245868</v>
          </cell>
          <cell r="AM63">
            <v>1389498.0126120669</v>
          </cell>
          <cell r="AN63">
            <v>1793922.7995908298</v>
          </cell>
          <cell r="AO63">
            <v>1370090.8426081783</v>
          </cell>
          <cell r="AP63">
            <v>2537731.1743865991</v>
          </cell>
          <cell r="AQ63">
            <v>5450757.2816922953</v>
          </cell>
          <cell r="AR63">
            <v>5558527.1433152538</v>
          </cell>
          <cell r="AS63">
            <v>4942371.6146708122</v>
          </cell>
          <cell r="AT63">
            <v>5928290.934004195</v>
          </cell>
          <cell r="AU63">
            <v>5174123.3954982683</v>
          </cell>
          <cell r="AV63">
            <v>8945673.6488756966</v>
          </cell>
          <cell r="AW63">
            <v>17248.385047723619</v>
          </cell>
          <cell r="AX63">
            <v>10983.091701350357</v>
          </cell>
          <cell r="AY63">
            <v>19261.797871503768</v>
          </cell>
          <cell r="AZ63">
            <v>20874.55348462574</v>
          </cell>
          <cell r="BA63">
            <v>6410.1419035816125</v>
          </cell>
          <cell r="BB63">
            <v>22560.17012478484</v>
          </cell>
          <cell r="BC63">
            <v>30036.885590514139</v>
          </cell>
          <cell r="BD63">
            <v>28075.916197930932</v>
          </cell>
          <cell r="BE63">
            <v>31570.219309222546</v>
          </cell>
          <cell r="BF63">
            <v>41079.242723682888</v>
          </cell>
          <cell r="BG63">
            <v>17395.656628862511</v>
          </cell>
          <cell r="BH63">
            <v>45893.587816047286</v>
          </cell>
          <cell r="BI63">
            <v>46022.511269002302</v>
          </cell>
          <cell r="BJ63">
            <v>49441.946818656652</v>
          </cell>
          <cell r="BK63">
            <v>46955.746106371022</v>
          </cell>
          <cell r="BL63">
            <v>66335.104272504337</v>
          </cell>
          <cell r="BM63">
            <v>31127.550035463635</v>
          </cell>
          <cell r="BN63">
            <v>75060.359930125356</v>
          </cell>
        </row>
        <row r="64">
          <cell r="B64">
            <v>39790.651124003089</v>
          </cell>
          <cell r="C64">
            <v>40042.771297540799</v>
          </cell>
          <cell r="D64">
            <v>53420.686174418806</v>
          </cell>
          <cell r="E64">
            <v>26687.331569566803</v>
          </cell>
          <cell r="F64">
            <v>62701.734380490358</v>
          </cell>
          <cell r="M64">
            <v>136377.02560930501</v>
          </cell>
          <cell r="N64">
            <v>152717.98842463287</v>
          </cell>
          <cell r="O64">
            <v>129528.92397741873</v>
          </cell>
          <cell r="P64">
            <v>184789.80328120262</v>
          </cell>
          <cell r="Q64">
            <v>108499.90854359799</v>
          </cell>
          <cell r="R64">
            <v>228874.59429950482</v>
          </cell>
          <cell r="Y64">
            <v>432216.758234946</v>
          </cell>
          <cell r="Z64">
            <v>474526.65221541433</v>
          </cell>
          <cell r="AA64">
            <v>399962.83037908224</v>
          </cell>
          <cell r="AB64">
            <v>561308.47511489282</v>
          </cell>
          <cell r="AC64">
            <v>352967.14280975936</v>
          </cell>
          <cell r="AD64">
            <v>726274.98687682941</v>
          </cell>
          <cell r="AK64">
            <v>1447985.7906096994</v>
          </cell>
          <cell r="AL64">
            <v>1526675.2812266576</v>
          </cell>
          <cell r="AM64">
            <v>1302134.1397541557</v>
          </cell>
          <cell r="AN64">
            <v>1701717.8401156026</v>
          </cell>
          <cell r="AO64">
            <v>1297272.0946179354</v>
          </cell>
          <cell r="AP64">
            <v>2395366.9150223727</v>
          </cell>
          <cell r="AQ64">
            <v>5194218.1186963841</v>
          </cell>
          <cell r="AR64">
            <v>5311658.3747295197</v>
          </cell>
          <cell r="AS64">
            <v>4690787.4090676475</v>
          </cell>
          <cell r="AT64">
            <v>5678421.7396491524</v>
          </cell>
          <cell r="AU64">
            <v>4957814.6005931431</v>
          </cell>
          <cell r="AV64">
            <v>8529508.4686243162</v>
          </cell>
          <cell r="AW64">
            <v>16519.665521886771</v>
          </cell>
          <cell r="AX64">
            <v>10765.248382352349</v>
          </cell>
          <cell r="AY64">
            <v>17952.350693972599</v>
          </cell>
          <cell r="AZ64">
            <v>19321.148566738375</v>
          </cell>
          <cell r="BA64">
            <v>6617.6972882362988</v>
          </cell>
          <cell r="BB64">
            <v>21641.223076566737</v>
          </cell>
          <cell r="BC64">
            <v>29058.831736747321</v>
          </cell>
          <cell r="BD64">
            <v>27243.169201710891</v>
          </cell>
          <cell r="BE64">
            <v>30099.865444221032</v>
          </cell>
          <cell r="BF64">
            <v>38824.117606998385</v>
          </cell>
          <cell r="BG64">
            <v>17597.045239118896</v>
          </cell>
          <cell r="BH64">
            <v>44238.083278377635</v>
          </cell>
          <cell r="BI64">
            <v>44732.789505323017</v>
          </cell>
          <cell r="BJ64">
            <v>47840.570225909076</v>
          </cell>
          <cell r="BK64">
            <v>45284.258882031572</v>
          </cell>
          <cell r="BL64">
            <v>63202.828907323383</v>
          </cell>
          <cell r="BM64">
            <v>31321.23017772214</v>
          </cell>
          <cell r="BN64">
            <v>72484.15853064126</v>
          </cell>
        </row>
        <row r="65">
          <cell r="B65">
            <v>41245.312960515592</v>
          </cell>
          <cell r="C65">
            <v>41566.814211435529</v>
          </cell>
          <cell r="D65">
            <v>55159.592928480306</v>
          </cell>
          <cell r="E65">
            <v>27986.703106115383</v>
          </cell>
          <cell r="F65">
            <v>64782.908134279111</v>
          </cell>
          <cell r="M65">
            <v>141841.32498336307</v>
          </cell>
          <cell r="N65">
            <v>158240.38911506537</v>
          </cell>
          <cell r="O65">
            <v>135176.38998481329</v>
          </cell>
          <cell r="P65">
            <v>191615.47003033615</v>
          </cell>
          <cell r="Q65">
            <v>113042.99407521101</v>
          </cell>
          <cell r="R65">
            <v>237478.14745572489</v>
          </cell>
          <cell r="Y65">
            <v>448721.95866758615</v>
          </cell>
          <cell r="Z65">
            <v>491846.65607134678</v>
          </cell>
          <cell r="AA65">
            <v>416265.00848579762</v>
          </cell>
          <cell r="AB65">
            <v>581055.06751600676</v>
          </cell>
          <cell r="AC65">
            <v>368190.94148819492</v>
          </cell>
          <cell r="AD65">
            <v>750814.64438568708</v>
          </cell>
          <cell r="AK65">
            <v>1505833.4645323602</v>
          </cell>
          <cell r="AL65">
            <v>1584688.4033672193</v>
          </cell>
          <cell r="AM65">
            <v>1359421.0968749777</v>
          </cell>
          <cell r="AN65">
            <v>1766887.8928755643</v>
          </cell>
          <cell r="AO65">
            <v>1349899.4689354582</v>
          </cell>
          <cell r="AP65">
            <v>2484125.2282621413</v>
          </cell>
          <cell r="AQ65">
            <v>5489004.7723310068</v>
          </cell>
          <cell r="AR65">
            <v>5601327.0250447989</v>
          </cell>
          <cell r="AS65">
            <v>4928779.1997229178</v>
          </cell>
          <cell r="AT65">
            <v>5967201.3667455651</v>
          </cell>
          <cell r="AU65">
            <v>5213216.9418371338</v>
          </cell>
          <cell r="AV65">
            <v>8985215.844639577</v>
          </cell>
          <cell r="AW65">
            <v>17053.204416787856</v>
          </cell>
          <cell r="AX65">
            <v>11292.350539498573</v>
          </cell>
          <cell r="AY65">
            <v>18485.970698484987</v>
          </cell>
          <cell r="AZ65">
            <v>19829.392555966915</v>
          </cell>
          <cell r="BA65">
            <v>7074.7843114022244</v>
          </cell>
          <cell r="BB65">
            <v>22288.60431349375</v>
          </cell>
          <cell r="BC65">
            <v>30067.978291310323</v>
          </cell>
          <cell r="BD65">
            <v>28245.860054454512</v>
          </cell>
          <cell r="BE65">
            <v>31165.750236615775</v>
          </cell>
          <cell r="BF65">
            <v>39997.828806051875</v>
          </cell>
          <cell r="BG65">
            <v>18536.004109549198</v>
          </cell>
          <cell r="BH65">
            <v>45594.548209674023</v>
          </cell>
          <cell r="BI65">
            <v>46336.445634463409</v>
          </cell>
          <cell r="BJ65">
            <v>49437.746948149441</v>
          </cell>
          <cell r="BK65">
            <v>47015.474659279258</v>
          </cell>
          <cell r="BL65">
            <v>65208.374118658081</v>
          </cell>
          <cell r="BM65">
            <v>32862.528857232923</v>
          </cell>
          <cell r="BN65">
            <v>74726.978079899345</v>
          </cell>
        </row>
        <row r="66">
          <cell r="B66">
            <v>42526.719590538087</v>
          </cell>
          <cell r="C66">
            <v>42663.431491519164</v>
          </cell>
          <cell r="D66">
            <v>56631.978683629037</v>
          </cell>
          <cell r="E66">
            <v>29100.45640252647</v>
          </cell>
          <cell r="F66">
            <v>66518.239763425794</v>
          </cell>
          <cell r="M66">
            <v>147283.39680086257</v>
          </cell>
          <cell r="N66">
            <v>163676.97167628494</v>
          </cell>
          <cell r="O66">
            <v>139815.89864173115</v>
          </cell>
          <cell r="P66">
            <v>198063.12819991869</v>
          </cell>
          <cell r="Q66">
            <v>117538.86012515261</v>
          </cell>
          <cell r="R66">
            <v>245773.40731022446</v>
          </cell>
          <cell r="Y66">
            <v>469140.57308973995</v>
          </cell>
          <cell r="Z66">
            <v>513152.48814631772</v>
          </cell>
          <cell r="AA66">
            <v>434372.02592438727</v>
          </cell>
          <cell r="AB66">
            <v>606374.20966155815</v>
          </cell>
          <cell r="AC66">
            <v>385022.11140927911</v>
          </cell>
          <cell r="AD66">
            <v>782544.34325030504</v>
          </cell>
          <cell r="AK66">
            <v>1590431.2331041147</v>
          </cell>
          <cell r="AL66">
            <v>1670660.3429490626</v>
          </cell>
          <cell r="AM66">
            <v>1434764.160382435</v>
          </cell>
          <cell r="AN66">
            <v>1864102.0393713273</v>
          </cell>
          <cell r="AO66">
            <v>1423155.0222868246</v>
          </cell>
          <cell r="AP66">
            <v>2615438.5233389991</v>
          </cell>
          <cell r="AQ66">
            <v>5827545.2782430025</v>
          </cell>
          <cell r="AR66">
            <v>5945367.0932607111</v>
          </cell>
          <cell r="AS66">
            <v>5225698.428112112</v>
          </cell>
          <cell r="AT66">
            <v>6348341.0283542536</v>
          </cell>
          <cell r="AU66">
            <v>5509087.0973476572</v>
          </cell>
          <cell r="AV66">
            <v>9504619.6501108538</v>
          </cell>
          <cell r="AW66">
            <v>17412.6120595922</v>
          </cell>
          <cell r="AX66">
            <v>11685.068358229597</v>
          </cell>
          <cell r="AY66">
            <v>18766.513446476114</v>
          </cell>
          <cell r="AZ66">
            <v>20171.547485549723</v>
          </cell>
          <cell r="BA66">
            <v>7461.9220723642557</v>
          </cell>
          <cell r="BB66">
            <v>22670.573740559747</v>
          </cell>
          <cell r="BC66">
            <v>30887.08878939092</v>
          </cell>
          <cell r="BD66">
            <v>29065.580469899549</v>
          </cell>
          <cell r="BE66">
            <v>31868.712919273388</v>
          </cell>
          <cell r="BF66">
            <v>40917.406515152412</v>
          </cell>
          <cell r="BG66">
            <v>19273.967100012454</v>
          </cell>
          <cell r="BH66">
            <v>46600.998924892592</v>
          </cell>
          <cell r="BI66">
            <v>47730.184701639308</v>
          </cell>
          <cell r="BJ66">
            <v>50791.220609486969</v>
          </cell>
          <cell r="BK66">
            <v>48246.462260269982</v>
          </cell>
          <cell r="BL66">
            <v>66849.73030215576</v>
          </cell>
          <cell r="BM66">
            <v>34039.023384572698</v>
          </cell>
          <cell r="BN66">
            <v>76514.030405308644</v>
          </cell>
        </row>
        <row r="67">
          <cell r="B67">
            <v>44037.715623414973</v>
          </cell>
          <cell r="C67">
            <v>44456.360938425147</v>
          </cell>
          <cell r="D67">
            <v>58454.586834384099</v>
          </cell>
          <cell r="E67">
            <v>30294.147973848329</v>
          </cell>
          <cell r="F67">
            <v>68614.48092643595</v>
          </cell>
          <cell r="M67">
            <v>152622.08351810341</v>
          </cell>
          <cell r="N67">
            <v>169132.86389496294</v>
          </cell>
          <cell r="O67">
            <v>146044.18305575228</v>
          </cell>
          <cell r="P67">
            <v>205504.97724256915</v>
          </cell>
          <cell r="Q67">
            <v>121007.9036623507</v>
          </cell>
          <cell r="R67">
            <v>254134.65695142979</v>
          </cell>
          <cell r="Y67">
            <v>488658.03065907088</v>
          </cell>
          <cell r="Z67">
            <v>534760.82525430748</v>
          </cell>
          <cell r="AA67">
            <v>454931.97906605329</v>
          </cell>
          <cell r="AB67">
            <v>637232.09211506927</v>
          </cell>
          <cell r="AC67">
            <v>395526.56531118427</v>
          </cell>
          <cell r="AD67">
            <v>812343.38889158634</v>
          </cell>
          <cell r="AK67">
            <v>1692931.295057981</v>
          </cell>
          <cell r="AL67">
            <v>1779114.7132408137</v>
          </cell>
          <cell r="AM67">
            <v>1530275.9047800098</v>
          </cell>
          <cell r="AN67">
            <v>2011997.8982502948</v>
          </cell>
          <cell r="AO67">
            <v>1483968.1184204889</v>
          </cell>
          <cell r="AP67">
            <v>2779442.0125604817</v>
          </cell>
          <cell r="AQ67">
            <v>6287925.6987595577</v>
          </cell>
          <cell r="AR67">
            <v>6424577.5709851664</v>
          </cell>
          <cell r="AS67">
            <v>5578789.1246815054</v>
          </cell>
          <cell r="AT67">
            <v>6971720.5780494446</v>
          </cell>
          <cell r="AU67">
            <v>5829062.8222305449</v>
          </cell>
          <cell r="AV67">
            <v>10229461.770114705</v>
          </cell>
          <cell r="AW67">
            <v>17977.285644393767</v>
          </cell>
          <cell r="AX67">
            <v>12286.708512906851</v>
          </cell>
          <cell r="AY67">
            <v>19490.768931951829</v>
          </cell>
          <cell r="AZ67">
            <v>20713.930073703646</v>
          </cell>
          <cell r="BA67">
            <v>8007.137485210339</v>
          </cell>
          <cell r="BB67">
            <v>23247.841756672911</v>
          </cell>
          <cell r="BC67">
            <v>31972.785857338484</v>
          </cell>
          <cell r="BD67">
            <v>30138.254704354091</v>
          </cell>
          <cell r="BE67">
            <v>33168.825147611016</v>
          </cell>
          <cell r="BF67">
            <v>42115.654566807978</v>
          </cell>
          <cell r="BG67">
            <v>20214.841786236953</v>
          </cell>
          <cell r="BH67">
            <v>48001.128034769979</v>
          </cell>
          <cell r="BI67">
            <v>49467.161123519385</v>
          </cell>
          <cell r="BJ67">
            <v>52452.687443663148</v>
          </cell>
          <cell r="BK67">
            <v>50266.395417184991</v>
          </cell>
          <cell r="BL67">
            <v>68867.810183188398</v>
          </cell>
          <cell r="BM67">
            <v>35474.472162520229</v>
          </cell>
          <cell r="BN67">
            <v>78942.735882391309</v>
          </cell>
        </row>
        <row r="68">
          <cell r="B68">
            <v>44204.386307131972</v>
          </cell>
          <cell r="C68">
            <v>44521.255428408651</v>
          </cell>
          <cell r="D68">
            <v>58014.84222238887</v>
          </cell>
          <cell r="E68">
            <v>30645.821567295923</v>
          </cell>
          <cell r="F68">
            <v>68607.238769490839</v>
          </cell>
          <cell r="M68">
            <v>153659.97243619227</v>
          </cell>
          <cell r="N68">
            <v>169821.06927535246</v>
          </cell>
          <cell r="O68">
            <v>146507.76787209604</v>
          </cell>
          <cell r="P68">
            <v>206292.37578247965</v>
          </cell>
          <cell r="Q68">
            <v>120694.56752129686</v>
          </cell>
          <cell r="R68">
            <v>254959.03817154144</v>
          </cell>
          <cell r="Y68">
            <v>506710.16526669828</v>
          </cell>
          <cell r="Z68">
            <v>553789.95099476399</v>
          </cell>
          <cell r="AA68">
            <v>468931.72593452112</v>
          </cell>
          <cell r="AB68">
            <v>663512.3983844571</v>
          </cell>
          <cell r="AC68">
            <v>402329.00093052356</v>
          </cell>
          <cell r="AD68">
            <v>838180.31866667944</v>
          </cell>
          <cell r="AK68">
            <v>1862843.6298004128</v>
          </cell>
          <cell r="AL68">
            <v>1955691.3738718641</v>
          </cell>
          <cell r="AM68">
            <v>1662190.4982286331</v>
          </cell>
          <cell r="AN68">
            <v>2235390.7295401944</v>
          </cell>
          <cell r="AO68">
            <v>1588463.3862029209</v>
          </cell>
          <cell r="AP68">
            <v>3049180.7827320597</v>
          </cell>
          <cell r="AQ68">
            <v>7445500.5915056933</v>
          </cell>
          <cell r="AR68">
            <v>7605487.3126745215</v>
          </cell>
          <cell r="AS68">
            <v>6331246.4619613122</v>
          </cell>
          <cell r="AT68">
            <v>8251104.6937041031</v>
          </cell>
          <cell r="AU68">
            <v>6834434.1466977391</v>
          </cell>
          <cell r="AV68">
            <v>12044141.514721513</v>
          </cell>
          <cell r="AW68">
            <v>18157.163849761328</v>
          </cell>
          <cell r="AX68">
            <v>12586.903230335169</v>
          </cell>
          <cell r="AY68">
            <v>19643.378423475857</v>
          </cell>
          <cell r="AZ68">
            <v>20440.187771704364</v>
          </cell>
          <cell r="BA68">
            <v>8333.3605347076991</v>
          </cell>
          <cell r="BB68">
            <v>23460.764593809297</v>
          </cell>
          <cell r="BC68">
            <v>32042.654515014154</v>
          </cell>
          <cell r="BD68">
            <v>30246.977088440799</v>
          </cell>
          <cell r="BE68">
            <v>33189.420712443374</v>
          </cell>
          <cell r="BF68">
            <v>41539.560715712105</v>
          </cell>
          <cell r="BG68">
            <v>20640.405350184705</v>
          </cell>
          <cell r="BH68">
            <v>47901.483280374101</v>
          </cell>
          <cell r="BI68">
            <v>49399.517846580187</v>
          </cell>
          <cell r="BJ68">
            <v>52322.069411072844</v>
          </cell>
          <cell r="BK68">
            <v>50121.973573652787</v>
          </cell>
          <cell r="BL68">
            <v>67913.776895721792</v>
          </cell>
          <cell r="BM68">
            <v>36024.211369530967</v>
          </cell>
          <cell r="BN68">
            <v>78452.381638580089</v>
          </cell>
        </row>
        <row r="69">
          <cell r="B69">
            <v>42915.507661110852</v>
          </cell>
          <cell r="C69">
            <v>43119.500225704629</v>
          </cell>
          <cell r="D69">
            <v>56319.06805259746</v>
          </cell>
          <cell r="E69">
            <v>29990.498480094502</v>
          </cell>
          <cell r="F69">
            <v>66489.160438843377</v>
          </cell>
          <cell r="M69">
            <v>146382.47201613014</v>
          </cell>
          <cell r="N69">
            <v>162301.83051717942</v>
          </cell>
          <cell r="O69">
            <v>139865.05091668703</v>
          </cell>
          <cell r="P69">
            <v>198468.71745998025</v>
          </cell>
          <cell r="Q69">
            <v>114623.97200343524</v>
          </cell>
          <cell r="R69">
            <v>242783.90423768069</v>
          </cell>
          <cell r="Y69">
            <v>469621.20367913379</v>
          </cell>
          <cell r="Z69">
            <v>515025.18529086845</v>
          </cell>
          <cell r="AA69">
            <v>438596.60807278473</v>
          </cell>
          <cell r="AB69">
            <v>629474.05024567572</v>
          </cell>
          <cell r="AC69">
            <v>360188.11824482441</v>
          </cell>
          <cell r="AD69">
            <v>776130.27880981774</v>
          </cell>
          <cell r="AK69">
            <v>1659806.6177704779</v>
          </cell>
          <cell r="AL69">
            <v>1759232.4242760492</v>
          </cell>
          <cell r="AM69">
            <v>1521457.57998823</v>
          </cell>
          <cell r="AN69">
            <v>2074576.4380300576</v>
          </cell>
          <cell r="AO69">
            <v>1357748.620725892</v>
          </cell>
          <cell r="AP69">
            <v>2721384.440719224</v>
          </cell>
          <cell r="AQ69">
            <v>6151121.0547978133</v>
          </cell>
          <cell r="AR69">
            <v>6344301.6625310425</v>
          </cell>
          <cell r="AS69">
            <v>5581096.4927337607</v>
          </cell>
          <cell r="AT69">
            <v>7278969.3825746924</v>
          </cell>
          <cell r="AU69">
            <v>5274188.3551475573</v>
          </cell>
          <cell r="AV69">
            <v>10011527.610680334</v>
          </cell>
          <cell r="AW69">
            <v>17505.776823691685</v>
          </cell>
          <cell r="AX69">
            <v>12291.946146275181</v>
          </cell>
          <cell r="AY69">
            <v>18756.964710128956</v>
          </cell>
          <cell r="AZ69">
            <v>19654.225550292103</v>
          </cell>
          <cell r="BA69">
            <v>8280.2491091858374</v>
          </cell>
          <cell r="BB69">
            <v>22685.855438704588</v>
          </cell>
          <cell r="BC69">
            <v>31419.178288330939</v>
          </cell>
          <cell r="BD69">
            <v>29650.360677103232</v>
          </cell>
          <cell r="BE69">
            <v>32369.994593373249</v>
          </cell>
          <cell r="BF69">
            <v>40524.662562888261</v>
          </cell>
          <cell r="BG69">
            <v>20586.779199723307</v>
          </cell>
          <cell r="BH69">
            <v>46900.855572305889</v>
          </cell>
          <cell r="BI69">
            <v>48810.930119129996</v>
          </cell>
          <cell r="BJ69">
            <v>51348.37884063831</v>
          </cell>
          <cell r="BK69">
            <v>49386.281947428608</v>
          </cell>
          <cell r="BL69">
            <v>66612.708828633462</v>
          </cell>
          <cell r="BM69">
            <v>35969.941812895137</v>
          </cell>
          <cell r="BN69">
            <v>77169.605739307517</v>
          </cell>
        </row>
        <row r="70">
          <cell r="B70">
            <v>43243.855189021531</v>
          </cell>
          <cell r="C70">
            <v>43145.33983012446</v>
          </cell>
          <cell r="D70">
            <v>56215.046496555071</v>
          </cell>
          <cell r="E70">
            <v>30747.14589349473</v>
          </cell>
          <cell r="F70">
            <v>66949.687836008961</v>
          </cell>
          <cell r="M70">
            <v>149067.20448198789</v>
          </cell>
          <cell r="N70">
            <v>164837.6825591278</v>
          </cell>
          <cell r="O70">
            <v>141885.8292925054</v>
          </cell>
          <cell r="P70">
            <v>200243.37884661256</v>
          </cell>
          <cell r="Q70">
            <v>118579.61471063546</v>
          </cell>
          <cell r="R70">
            <v>246571.76354784227</v>
          </cell>
          <cell r="Y70">
            <v>485366.33097304957</v>
          </cell>
          <cell r="Z70">
            <v>528866.31964428385</v>
          </cell>
          <cell r="AA70">
            <v>454025.46647118486</v>
          </cell>
          <cell r="AB70">
            <v>642794.83979777503</v>
          </cell>
          <cell r="AC70">
            <v>379650.65962720854</v>
          </cell>
          <cell r="AD70">
            <v>799424.22971458896</v>
          </cell>
          <cell r="AK70">
            <v>1768049.4063346155</v>
          </cell>
          <cell r="AL70">
            <v>1865623.4295127732</v>
          </cell>
          <cell r="AM70">
            <v>1621554.4931312185</v>
          </cell>
          <cell r="AN70">
            <v>2176163.9234039783</v>
          </cell>
          <cell r="AO70">
            <v>1476606.1644998903</v>
          </cell>
          <cell r="AP70">
            <v>2882546.6041768244</v>
          </cell>
          <cell r="AQ70">
            <v>6653908.8621901311</v>
          </cell>
          <cell r="AR70">
            <v>6846396.7317151986</v>
          </cell>
          <cell r="AS70">
            <v>6088700.2442533476</v>
          </cell>
          <cell r="AT70">
            <v>7760037.507710739</v>
          </cell>
          <cell r="AU70">
            <v>5810442.4338456765</v>
          </cell>
          <cell r="AV70">
            <v>10810239.376080526</v>
          </cell>
          <cell r="AW70">
            <v>17343.189182843536</v>
          </cell>
          <cell r="AX70">
            <v>12286.375548314569</v>
          </cell>
          <cell r="AY70">
            <v>18268.896049700801</v>
          </cell>
          <cell r="AZ70">
            <v>19132.585123676374</v>
          </cell>
          <cell r="BA70">
            <v>8482.3130428264558</v>
          </cell>
          <cell r="BB70">
            <v>22626.213069531113</v>
          </cell>
          <cell r="BC70">
            <v>31485.705267580819</v>
          </cell>
          <cell r="BD70">
            <v>29733.429925676384</v>
          </cell>
          <cell r="BE70">
            <v>32174.174334304345</v>
          </cell>
          <cell r="BF70">
            <v>40211.898457659809</v>
          </cell>
          <cell r="BG70">
            <v>20987.982691590209</v>
          </cell>
          <cell r="BH70">
            <v>46991.679423583046</v>
          </cell>
          <cell r="BI70">
            <v>49163.850373502421</v>
          </cell>
          <cell r="BJ70">
            <v>51542.247897378649</v>
          </cell>
          <cell r="BK70">
            <v>49555.772190058779</v>
          </cell>
          <cell r="BL70">
            <v>66561.040125139087</v>
          </cell>
          <cell r="BM70">
            <v>36620.0697525449</v>
          </cell>
          <cell r="BN70">
            <v>77448.512366147959</v>
          </cell>
        </row>
        <row r="71">
          <cell r="B71">
            <v>41823.5131103077</v>
          </cell>
          <cell r="C71">
            <v>41444.146495288136</v>
          </cell>
          <cell r="D71">
            <v>54025.970033015066</v>
          </cell>
          <cell r="E71">
            <v>30313.882268167014</v>
          </cell>
          <cell r="F71">
            <v>64691.835821230903</v>
          </cell>
          <cell r="M71">
            <v>144710.63330943388</v>
          </cell>
          <cell r="N71">
            <v>160214.97365106351</v>
          </cell>
          <cell r="O71">
            <v>137482.04061905711</v>
          </cell>
          <cell r="P71">
            <v>195703.0225997504</v>
          </cell>
          <cell r="Q71">
            <v>115575.16155753435</v>
          </cell>
          <cell r="R71">
            <v>239106.6728428303</v>
          </cell>
          <cell r="Y71">
            <v>474547.35959675047</v>
          </cell>
          <cell r="Z71">
            <v>517067.68504587904</v>
          </cell>
          <cell r="AA71">
            <v>445001.25688515016</v>
          </cell>
          <cell r="AB71">
            <v>639630.13107858179</v>
          </cell>
          <cell r="AC71">
            <v>363743.9031424736</v>
          </cell>
          <cell r="AD71">
            <v>776949.76119808538</v>
          </cell>
          <cell r="AK71">
            <v>1779526.1895864801</v>
          </cell>
          <cell r="AL71">
            <v>1879474.1433422493</v>
          </cell>
          <cell r="AM71">
            <v>1649552.6593626807</v>
          </cell>
          <cell r="AN71">
            <v>2250978.3003866682</v>
          </cell>
          <cell r="AO71">
            <v>1417224.0719308129</v>
          </cell>
          <cell r="AP71">
            <v>2899480.0954057625</v>
          </cell>
          <cell r="AQ71">
            <v>6728159.9579142565</v>
          </cell>
          <cell r="AR71">
            <v>6941420.0159388939</v>
          </cell>
          <cell r="AS71">
            <v>6195469.0450740447</v>
          </cell>
          <cell r="AT71">
            <v>8119949.5240652775</v>
          </cell>
          <cell r="AU71">
            <v>5629457.9865472671</v>
          </cell>
          <cell r="AV71">
            <v>11329683.304270945</v>
          </cell>
          <cell r="AW71">
            <v>16313.004271202508</v>
          </cell>
          <cell r="AX71">
            <v>11600.272727138552</v>
          </cell>
          <cell r="AY71">
            <v>16878.150359001818</v>
          </cell>
          <cell r="AZ71">
            <v>17552.10548574405</v>
          </cell>
          <cell r="BA71">
            <v>8226.5906244670168</v>
          </cell>
          <cell r="BB71">
            <v>21351.8406327255</v>
          </cell>
          <cell r="BC71">
            <v>30391.610865960349</v>
          </cell>
          <cell r="BD71">
            <v>28668.906383557056</v>
          </cell>
          <cell r="BE71">
            <v>30773.269370424921</v>
          </cell>
          <cell r="BF71">
            <v>38284.075303377809</v>
          </cell>
          <cell r="BG71">
            <v>20840.406791570644</v>
          </cell>
          <cell r="BH71">
            <v>45312.409485497628</v>
          </cell>
          <cell r="BI71">
            <v>47989.869109407657</v>
          </cell>
          <cell r="BJ71">
            <v>50004.698454080186</v>
          </cell>
          <cell r="BK71">
            <v>48142.168134703788</v>
          </cell>
          <cell r="BL71">
            <v>64199.037575419999</v>
          </cell>
          <cell r="BM71">
            <v>36607.677000450167</v>
          </cell>
          <cell r="BN71">
            <v>75263.120551462795</v>
          </cell>
        </row>
        <row r="72">
          <cell r="B72">
            <v>42477.299980691918</v>
          </cell>
          <cell r="C72">
            <v>41910.641714201374</v>
          </cell>
          <cell r="D72">
            <v>54104.713612055915</v>
          </cell>
          <cell r="E72">
            <v>31476.214468425733</v>
          </cell>
          <cell r="F72">
            <v>65578.203087361326</v>
          </cell>
          <cell r="M72">
            <v>149211.34935936928</v>
          </cell>
          <cell r="N72">
            <v>164087.54279170351</v>
          </cell>
          <cell r="O72">
            <v>141903.76628472024</v>
          </cell>
          <cell r="P72">
            <v>199567.11879855703</v>
          </cell>
          <cell r="Q72">
            <v>120708.74340903459</v>
          </cell>
          <cell r="R72">
            <v>246070.93795803611</v>
          </cell>
          <cell r="Y72">
            <v>493086.31330607389</v>
          </cell>
          <cell r="Z72">
            <v>534996.88270971552</v>
          </cell>
          <cell r="AA72">
            <v>462449.73010485817</v>
          </cell>
          <cell r="AB72">
            <v>660456.11583278445</v>
          </cell>
          <cell r="AC72">
            <v>378903.13953860931</v>
          </cell>
          <cell r="AD72">
            <v>807874.35379188007</v>
          </cell>
          <cell r="AK72">
            <v>1831120.8411457806</v>
          </cell>
          <cell r="AL72">
            <v>1925591.5503611569</v>
          </cell>
          <cell r="AM72">
            <v>1703421.6373083584</v>
          </cell>
          <cell r="AN72">
            <v>2320279.3269810029</v>
          </cell>
          <cell r="AO72">
            <v>1445387.8692883046</v>
          </cell>
          <cell r="AP72">
            <v>2988288.3580456409</v>
          </cell>
          <cell r="AQ72">
            <v>6802284.1323465193</v>
          </cell>
          <cell r="AR72">
            <v>7022713.6245653257</v>
          </cell>
          <cell r="AS72">
            <v>6365434.3908200311</v>
          </cell>
          <cell r="AT72">
            <v>8366050.7096469747</v>
          </cell>
          <cell r="AU72">
            <v>5524818.7587311212</v>
          </cell>
          <cell r="AV72">
            <v>11059889.848502353</v>
          </cell>
          <cell r="AW72">
            <v>15992.460831274986</v>
          </cell>
          <cell r="AX72">
            <v>11559.783652463197</v>
          </cell>
          <cell r="AY72">
            <v>16390.50960430035</v>
          </cell>
          <cell r="AZ72">
            <v>16899.983262402224</v>
          </cell>
          <cell r="BA72">
            <v>8407.2248531861769</v>
          </cell>
          <cell r="BB72">
            <v>20897.909862204582</v>
          </cell>
          <cell r="BC72">
            <v>30617.96116083887</v>
          </cell>
          <cell r="BD72">
            <v>28965.050779468398</v>
          </cell>
          <cell r="BE72">
            <v>30800.294539699276</v>
          </cell>
          <cell r="BF72">
            <v>37942.224146889122</v>
          </cell>
          <cell r="BG72">
            <v>21561.489030580302</v>
          </cell>
          <cell r="BH72">
            <v>45523.454768397452</v>
          </cell>
          <cell r="BI72">
            <v>48899.836572793734</v>
          </cell>
          <cell r="BJ72">
            <v>50721.634688224913</v>
          </cell>
          <cell r="BK72">
            <v>48812.525708947935</v>
          </cell>
          <cell r="BL72">
            <v>64245.025252497733</v>
          </cell>
          <cell r="BM72">
            <v>38004.319252322959</v>
          </cell>
          <cell r="BN72">
            <v>76305.385901138521</v>
          </cell>
        </row>
        <row r="73">
          <cell r="B73">
            <v>45309.65755338336</v>
          </cell>
          <cell r="C73">
            <v>44441.5355505685</v>
          </cell>
          <cell r="D73">
            <v>57165.292657449398</v>
          </cell>
          <cell r="E73">
            <v>34004.662484369604</v>
          </cell>
          <cell r="F73">
            <v>69846.778154925632</v>
          </cell>
          <cell r="M73">
            <v>164709.76003232895</v>
          </cell>
          <cell r="N73">
            <v>179304.34837729108</v>
          </cell>
          <cell r="O73">
            <v>156163.93478483194</v>
          </cell>
          <cell r="P73">
            <v>216740.82897367151</v>
          </cell>
          <cell r="Q73">
            <v>134036.59907384793</v>
          </cell>
          <cell r="R73">
            <v>270562.37703531783</v>
          </cell>
          <cell r="Y73">
            <v>571106.06725772645</v>
          </cell>
          <cell r="Z73">
            <v>615256.89331789676</v>
          </cell>
          <cell r="AA73">
            <v>538916.28144805017</v>
          </cell>
          <cell r="AB73">
            <v>748199.52840449021</v>
          </cell>
          <cell r="AC73">
            <v>450720.96155016357</v>
          </cell>
          <cell r="AD73">
            <v>931856.72221588204</v>
          </cell>
          <cell r="AK73">
            <v>2232286.1556308358</v>
          </cell>
          <cell r="AL73">
            <v>2338117.8310386515</v>
          </cell>
          <cell r="AM73">
            <v>2098964.1901064832</v>
          </cell>
          <cell r="AN73">
            <v>2760602.2400738806</v>
          </cell>
          <cell r="AO73">
            <v>1857252.2478331372</v>
          </cell>
          <cell r="AP73">
            <v>3592924.0299811298</v>
          </cell>
          <cell r="AQ73">
            <v>8499520.1364705786</v>
          </cell>
          <cell r="AR73">
            <v>8764398.086171167</v>
          </cell>
          <cell r="AS73">
            <v>7963164.301676943</v>
          </cell>
          <cell r="AT73">
            <v>10430513.823036233</v>
          </cell>
          <cell r="AU73">
            <v>6877522.6704874979</v>
          </cell>
          <cell r="AV73">
            <v>13801838.864525354</v>
          </cell>
          <cell r="AW73">
            <v>16687.06439536058</v>
          </cell>
          <cell r="AX73">
            <v>12292.848485527606</v>
          </cell>
          <cell r="AY73">
            <v>16964.93049987598</v>
          </cell>
          <cell r="AZ73">
            <v>17680.356463871012</v>
          </cell>
          <cell r="BA73">
            <v>9016.42377163725</v>
          </cell>
          <cell r="BB73">
            <v>21742.538756603069</v>
          </cell>
          <cell r="BC73">
            <v>32042.979500167181</v>
          </cell>
          <cell r="BD73">
            <v>30421.358572949164</v>
          </cell>
          <cell r="BE73">
            <v>32027.935635650345</v>
          </cell>
          <cell r="BF73">
            <v>39434.677511202492</v>
          </cell>
          <cell r="BG73">
            <v>22890.002863316458</v>
          </cell>
          <cell r="BH73">
            <v>47545.04494599317</v>
          </cell>
          <cell r="BI73">
            <v>51237.873381175428</v>
          </cell>
          <cell r="BJ73">
            <v>53081.996182226118</v>
          </cell>
          <cell r="BK73">
            <v>50856.692055368301</v>
          </cell>
          <cell r="BL73">
            <v>66627.578820366834</v>
          </cell>
          <cell r="BM73">
            <v>40231.976727915462</v>
          </cell>
          <cell r="BN73">
            <v>79798.177682730791</v>
          </cell>
        </row>
        <row r="74">
          <cell r="B74">
            <v>46089.803415139584</v>
          </cell>
          <cell r="C74">
            <v>45097.870951769852</v>
          </cell>
          <cell r="D74">
            <v>58478.740104665638</v>
          </cell>
          <cell r="E74">
            <v>34279.726420381325</v>
          </cell>
          <cell r="F74">
            <v>70870.459544505458</v>
          </cell>
          <cell r="M74">
            <v>167081.05094276616</v>
          </cell>
          <cell r="N74">
            <v>181569.82610043947</v>
          </cell>
          <cell r="O74">
            <v>158021.90528418272</v>
          </cell>
          <cell r="P74">
            <v>222491.78388355832</v>
          </cell>
          <cell r="Q74">
            <v>132997.81312815635</v>
          </cell>
          <cell r="R74">
            <v>274301.85570925189</v>
          </cell>
          <cell r="Y74">
            <v>578179.27746406256</v>
          </cell>
          <cell r="Z74">
            <v>621910.25120840466</v>
          </cell>
          <cell r="AA74">
            <v>534623.37715716707</v>
          </cell>
          <cell r="AB74">
            <v>779474.67443982023</v>
          </cell>
          <cell r="AC74">
            <v>431001.22379272088</v>
          </cell>
          <cell r="AD74">
            <v>939828.74553678522</v>
          </cell>
          <cell r="AK74">
            <v>2222042.7633841182</v>
          </cell>
          <cell r="AL74">
            <v>2328220.0564191658</v>
          </cell>
          <cell r="AM74">
            <v>1993947.1438351024</v>
          </cell>
          <cell r="AN74">
            <v>2896675.2643664205</v>
          </cell>
          <cell r="AO74">
            <v>1666553.7624533684</v>
          </cell>
          <cell r="AP74">
            <v>3619521.0303557604</v>
          </cell>
          <cell r="AQ74">
            <v>8339085.2980156559</v>
          </cell>
          <cell r="AR74">
            <v>8833703.157808166</v>
          </cell>
          <cell r="AS74">
            <v>7501630.4647443416</v>
          </cell>
          <cell r="AT74">
            <v>9826764.4315676577</v>
          </cell>
          <cell r="AU74">
            <v>6489013.4222619953</v>
          </cell>
          <cell r="AV74">
            <v>12997496.378832947</v>
          </cell>
          <cell r="AW74">
            <v>16976.674945578085</v>
          </cell>
          <cell r="AX74">
            <v>12571.890380760686</v>
          </cell>
          <cell r="AY74">
            <v>17173.645980074776</v>
          </cell>
          <cell r="AZ74">
            <v>18126.39837805623</v>
          </cell>
          <cell r="BA74">
            <v>9208.4249205868764</v>
          </cell>
          <cell r="BB74">
            <v>22041.151492571378</v>
          </cell>
          <cell r="BC74">
            <v>32646.331467625514</v>
          </cell>
          <cell r="BD74">
            <v>31036.467561217371</v>
          </cell>
          <cell r="BE74">
            <v>32550.756025946201</v>
          </cell>
          <cell r="BF74">
            <v>40255.068573677556</v>
          </cell>
          <cell r="BG74">
            <v>23311.050119517426</v>
          </cell>
          <cell r="BH74">
            <v>48266.971081755852</v>
          </cell>
          <cell r="BI74">
            <v>52233.402120184808</v>
          </cell>
          <cell r="BJ74">
            <v>54117.189036788222</v>
          </cell>
          <cell r="BK74">
            <v>51772.14358328547</v>
          </cell>
          <cell r="BL74">
            <v>67915.906318204215</v>
          </cell>
          <cell r="BM74">
            <v>40939.331618180608</v>
          </cell>
          <cell r="BN74">
            <v>81049.245568236453</v>
          </cell>
        </row>
        <row r="75">
          <cell r="B75">
            <v>46498.575252598843</v>
          </cell>
          <cell r="C75">
            <v>46014.423098598323</v>
          </cell>
          <cell r="D75">
            <v>58891.231942891704</v>
          </cell>
          <cell r="E75">
            <v>34812.242369804058</v>
          </cell>
          <cell r="F75">
            <v>71206.518468880793</v>
          </cell>
          <cell r="M75">
            <v>167764.19793249638</v>
          </cell>
          <cell r="N75">
            <v>182653.95754423324</v>
          </cell>
          <cell r="O75">
            <v>161694.00526233454</v>
          </cell>
          <cell r="P75">
            <v>224747.68110500311</v>
          </cell>
          <cell r="Q75">
            <v>133060.07903579401</v>
          </cell>
          <cell r="R75">
            <v>275092.33984897123</v>
          </cell>
          <cell r="Y75">
            <v>568361.37363324768</v>
          </cell>
          <cell r="Z75">
            <v>612226.15321870137</v>
          </cell>
          <cell r="AA75">
            <v>543860.29620483122</v>
          </cell>
          <cell r="AB75">
            <v>764837.96548241575</v>
          </cell>
          <cell r="AC75">
            <v>422781.920806051</v>
          </cell>
          <cell r="AD75">
            <v>926778.76491137757</v>
          </cell>
          <cell r="AK75">
            <v>2110312.6912944415</v>
          </cell>
          <cell r="AL75">
            <v>2196303.9461842077</v>
          </cell>
          <cell r="AM75">
            <v>1984606.1450070564</v>
          </cell>
          <cell r="AN75">
            <v>2747953.6514639114</v>
          </cell>
          <cell r="AO75">
            <v>1598057.982149784</v>
          </cell>
          <cell r="AP75">
            <v>3411509.4202640671</v>
          </cell>
          <cell r="AQ75">
            <v>7699376.5116016585</v>
          </cell>
          <cell r="AR75">
            <v>8005975.4029617747</v>
          </cell>
          <cell r="AS75">
            <v>7364839.0187112307</v>
          </cell>
          <cell r="AT75">
            <v>9739124.6405220851</v>
          </cell>
          <cell r="AU75">
            <v>5987327.85711243</v>
          </cell>
          <cell r="AV75">
            <v>12516399.453674538</v>
          </cell>
          <cell r="AW75">
            <v>16930.967294010374</v>
          </cell>
          <cell r="AX75">
            <v>12678.180372112767</v>
          </cell>
          <cell r="AY75">
            <v>17225.030812023579</v>
          </cell>
          <cell r="AZ75">
            <v>17967.789978246507</v>
          </cell>
          <cell r="BA75">
            <v>9367.412466356056</v>
          </cell>
          <cell r="BB75">
            <v>21868.688844977591</v>
          </cell>
          <cell r="BC75">
            <v>33024.617177054672</v>
          </cell>
          <cell r="BD75">
            <v>31370.199442417241</v>
          </cell>
          <cell r="BE75">
            <v>33161.136191516525</v>
          </cell>
          <cell r="BF75">
            <v>40462.737591545985</v>
          </cell>
          <cell r="BG75">
            <v>23895.816073582952</v>
          </cell>
          <cell r="BH75">
            <v>48552.538315537422</v>
          </cell>
          <cell r="BI75">
            <v>53141.679530860049</v>
          </cell>
          <cell r="BJ75">
            <v>54735.22328029784</v>
          </cell>
          <cell r="BK75">
            <v>53081.267915882694</v>
          </cell>
          <cell r="BL75">
            <v>68581.422108170344</v>
          </cell>
          <cell r="BM75">
            <v>42056.320582616558</v>
          </cell>
          <cell r="BN75">
            <v>81907.350153737221</v>
          </cell>
        </row>
        <row r="76">
          <cell r="B76">
            <v>47906.263697527196</v>
          </cell>
          <cell r="C76">
            <v>47837.081564370266</v>
          </cell>
          <cell r="D76">
            <v>60644.985483634737</v>
          </cell>
          <cell r="E76">
            <v>35900.938613347702</v>
          </cell>
          <cell r="F76">
            <v>72959.044107189562</v>
          </cell>
          <cell r="M76">
            <v>177874.39230724005</v>
          </cell>
          <cell r="N76">
            <v>192793.6875905944</v>
          </cell>
          <cell r="O76">
            <v>172624.8592937288</v>
          </cell>
          <cell r="P76">
            <v>238207.59490323815</v>
          </cell>
          <cell r="Q76">
            <v>139912.49344756681</v>
          </cell>
          <cell r="R76">
            <v>289700.10036545858</v>
          </cell>
          <cell r="Y76">
            <v>634485.33699111629</v>
          </cell>
          <cell r="Z76">
            <v>682415.89759212278</v>
          </cell>
          <cell r="AA76">
            <v>611236.02168173611</v>
          </cell>
          <cell r="AB76">
            <v>858530.82820630493</v>
          </cell>
          <cell r="AC76">
            <v>472335.10205341323</v>
          </cell>
          <cell r="AD76">
            <v>1030383.0913414931</v>
          </cell>
          <cell r="AK76">
            <v>2356999.1610643254</v>
          </cell>
          <cell r="AL76">
            <v>2501766.0098963086</v>
          </cell>
          <cell r="AM76">
            <v>2247364.400022909</v>
          </cell>
          <cell r="AN76">
            <v>3081382.4392580297</v>
          </cell>
          <cell r="AO76">
            <v>1791847.3277237334</v>
          </cell>
          <cell r="AP76">
            <v>3830911.4934491408</v>
          </cell>
          <cell r="AQ76">
            <v>8434024.0718453657</v>
          </cell>
          <cell r="AR76">
            <v>8841622.3671046104</v>
          </cell>
          <cell r="AS76">
            <v>8022006.6395710548</v>
          </cell>
          <cell r="AT76">
            <v>10733795.149462063</v>
          </cell>
          <cell r="AU76">
            <v>6662467.8447845345</v>
          </cell>
          <cell r="AV76">
            <v>13637436.457739517</v>
          </cell>
          <cell r="AW76">
            <v>17068.921629615194</v>
          </cell>
          <cell r="AX76">
            <v>13021.683992595972</v>
          </cell>
          <cell r="AY76">
            <v>17581.658971743796</v>
          </cell>
          <cell r="AZ76">
            <v>18196.471284913507</v>
          </cell>
          <cell r="BA76">
            <v>9747.6694491346643</v>
          </cell>
          <cell r="BB76">
            <v>22019.118706557139</v>
          </cell>
          <cell r="BC76">
            <v>33465.360518670212</v>
          </cell>
          <cell r="BD76">
            <v>31807.661042741947</v>
          </cell>
          <cell r="BE76">
            <v>33971.772927774873</v>
          </cell>
          <cell r="BF76">
            <v>40915.806659234346</v>
          </cell>
          <cell r="BG76">
            <v>24344.099187323351</v>
          </cell>
          <cell r="BH76">
            <v>48876.704522937442</v>
          </cell>
          <cell r="BI76">
            <v>53960.909129988984</v>
          </cell>
          <cell r="BJ76">
            <v>55290.132355424423</v>
          </cell>
          <cell r="BK76">
            <v>54459.41537281371</v>
          </cell>
          <cell r="BL76">
            <v>69314.97587713541</v>
          </cell>
          <cell r="BM76">
            <v>42589.636360059209</v>
          </cell>
          <cell r="BN76">
            <v>82448.686793412809</v>
          </cell>
        </row>
        <row r="77">
          <cell r="B77">
            <v>49919.592815668664</v>
          </cell>
          <cell r="C77">
            <v>49961.661933314412</v>
          </cell>
          <cell r="D77">
            <v>63137.89365487139</v>
          </cell>
          <cell r="E77">
            <v>37420.457709944305</v>
          </cell>
          <cell r="F77">
            <v>75528.141752992873</v>
          </cell>
          <cell r="M77">
            <v>192347.18861479478</v>
          </cell>
          <cell r="N77">
            <v>206867.31897149392</v>
          </cell>
          <cell r="O77">
            <v>187499.26304971473</v>
          </cell>
          <cell r="P77">
            <v>259311.65286423577</v>
          </cell>
          <cell r="Q77">
            <v>147929.06953144545</v>
          </cell>
          <cell r="R77">
            <v>311139.34452035115</v>
          </cell>
          <cell r="Y77">
            <v>744620.19848056976</v>
          </cell>
          <cell r="Z77">
            <v>794759.62867543125</v>
          </cell>
          <cell r="AA77">
            <v>721403.44428879989</v>
          </cell>
          <cell r="AB77">
            <v>1021852.4085221644</v>
          </cell>
          <cell r="AC77">
            <v>531682.10838113911</v>
          </cell>
          <cell r="AD77">
            <v>1197817.3733426356</v>
          </cell>
          <cell r="AK77">
            <v>3066048.4275811678</v>
          </cell>
          <cell r="AL77">
            <v>3233404.6312302714</v>
          </cell>
          <cell r="AM77">
            <v>2953908.7505925274</v>
          </cell>
          <cell r="AN77">
            <v>4056895.1973125464</v>
          </cell>
          <cell r="AO77">
            <v>2256927.0097788968</v>
          </cell>
          <cell r="AP77">
            <v>4927229.4276939249</v>
          </cell>
          <cell r="AQ77">
            <v>11991454.874744924</v>
          </cell>
          <cell r="AR77">
            <v>12567144.787643529</v>
          </cell>
          <cell r="AS77">
            <v>11556561.234622249</v>
          </cell>
          <cell r="AT77">
            <v>15446975.149451738</v>
          </cell>
          <cell r="AU77">
            <v>9160570.6167711746</v>
          </cell>
          <cell r="AV77">
            <v>19247785.333504166</v>
          </cell>
          <cell r="AW77">
            <v>17447.329151621296</v>
          </cell>
          <cell r="AX77">
            <v>13424.933525234492</v>
          </cell>
          <cell r="AY77">
            <v>18057.193269848747</v>
          </cell>
          <cell r="AZ77">
            <v>18510.518579873769</v>
          </cell>
          <cell r="BA77">
            <v>10174.499709708789</v>
          </cell>
          <cell r="BB77">
            <v>22299.364114735032</v>
          </cell>
          <cell r="BC77">
            <v>34094.304393543542</v>
          </cell>
          <cell r="BD77">
            <v>32480.956576132525</v>
          </cell>
          <cell r="BE77">
            <v>34679.706253714372</v>
          </cell>
          <cell r="BF77">
            <v>41340.809298275351</v>
          </cell>
          <cell r="BG77">
            <v>25141.723063110843</v>
          </cell>
          <cell r="BH77">
            <v>49349.11922328639</v>
          </cell>
          <cell r="BI77">
            <v>54903.023445946361</v>
          </cell>
          <cell r="BJ77">
            <v>56300.985389755071</v>
          </cell>
          <cell r="BK77">
            <v>55457.847483546415</v>
          </cell>
          <cell r="BL77">
            <v>69878.67269627731</v>
          </cell>
          <cell r="BM77">
            <v>43850.752254863422</v>
          </cell>
          <cell r="BN77">
            <v>83161.313108975562</v>
          </cell>
        </row>
        <row r="78">
          <cell r="B78">
            <v>50521.847902144829</v>
          </cell>
          <cell r="C78">
            <v>50559.513514201215</v>
          </cell>
          <cell r="D78">
            <v>63305.235858083797</v>
          </cell>
          <cell r="E78">
            <v>38372.875823446673</v>
          </cell>
          <cell r="F78">
            <v>75841.593336986814</v>
          </cell>
          <cell r="M78">
            <v>192973.79459554452</v>
          </cell>
          <cell r="N78">
            <v>208016.85228455364</v>
          </cell>
          <cell r="O78">
            <v>187571.28573435984</v>
          </cell>
          <cell r="P78">
            <v>257846.82616112841</v>
          </cell>
          <cell r="Q78">
            <v>151471.43766318553</v>
          </cell>
          <cell r="R78">
            <v>310733.70364818984</v>
          </cell>
          <cell r="Y78">
            <v>729857.85020203807</v>
          </cell>
          <cell r="Z78">
            <v>779978.69042819331</v>
          </cell>
          <cell r="AA78">
            <v>700716.69402962818</v>
          </cell>
          <cell r="AB78">
            <v>985610.62785389554</v>
          </cell>
          <cell r="AC78">
            <v>537317.18398463062</v>
          </cell>
          <cell r="AD78">
            <v>1166737.2807220295</v>
          </cell>
          <cell r="AK78">
            <v>2854193.1981575075</v>
          </cell>
          <cell r="AL78">
            <v>3010321.4124772144</v>
          </cell>
          <cell r="AM78">
            <v>2705834.3001736524</v>
          </cell>
          <cell r="AN78">
            <v>3713658.270554658</v>
          </cell>
          <cell r="AO78">
            <v>2154369.8245593728</v>
          </cell>
          <cell r="AP78">
            <v>4590960.8547835052</v>
          </cell>
          <cell r="AQ78">
            <v>10768427.463100765</v>
          </cell>
          <cell r="AR78">
            <v>11218990.262057468</v>
          </cell>
          <cell r="AS78">
            <v>10093769.189825494</v>
          </cell>
          <cell r="AT78">
            <v>13651334.032929108</v>
          </cell>
          <cell r="AU78">
            <v>8355207.6024437575</v>
          </cell>
          <cell r="AV78">
            <v>17104278.118379585</v>
          </cell>
          <cell r="AW78">
            <v>17687.514290550334</v>
          </cell>
          <cell r="AX78">
            <v>13782.213983189273</v>
          </cell>
          <cell r="AY78">
            <v>18331.051797768196</v>
          </cell>
          <cell r="AZ78">
            <v>18656.0094063018</v>
          </cell>
          <cell r="BA78">
            <v>10584.890116456791</v>
          </cell>
          <cell r="BB78">
            <v>22392.406624191059</v>
          </cell>
          <cell r="BC78">
            <v>34693.853825100421</v>
          </cell>
          <cell r="BD78">
            <v>33022.402970766081</v>
          </cell>
          <cell r="BE78">
            <v>35335.983267516909</v>
          </cell>
          <cell r="BF78">
            <v>41689.50360218995</v>
          </cell>
          <cell r="BG78">
            <v>25806.36895236457</v>
          </cell>
          <cell r="BH78">
            <v>49742.469969075362</v>
          </cell>
          <cell r="BI78">
            <v>55951.778243288041</v>
          </cell>
          <cell r="BJ78">
            <v>57072.639205237087</v>
          </cell>
          <cell r="BK78">
            <v>56592.147604702812</v>
          </cell>
          <cell r="BL78">
            <v>70481.371347050139</v>
          </cell>
          <cell r="BM78">
            <v>44833.217497249294</v>
          </cell>
          <cell r="BN78">
            <v>83930.049150180756</v>
          </cell>
        </row>
        <row r="79">
          <cell r="B79">
            <v>50477.869190820405</v>
          </cell>
          <cell r="C79">
            <v>50529.927642083356</v>
          </cell>
          <cell r="D79">
            <v>62783.139706004804</v>
          </cell>
          <cell r="E79">
            <v>38779.664453055768</v>
          </cell>
          <cell r="F79">
            <v>75306.441160017421</v>
          </cell>
          <cell r="M79">
            <v>192952.08173811212</v>
          </cell>
          <cell r="N79">
            <v>207388.96661943683</v>
          </cell>
          <cell r="O79">
            <v>188300.903513108</v>
          </cell>
          <cell r="P79">
            <v>257341.64046462852</v>
          </cell>
          <cell r="Q79">
            <v>151526.26523519098</v>
          </cell>
          <cell r="R79">
            <v>309519.17862770346</v>
          </cell>
          <cell r="Y79">
            <v>731201.6500250292</v>
          </cell>
          <cell r="Z79">
            <v>781634.79165178945</v>
          </cell>
          <cell r="AA79">
            <v>709104.62945708365</v>
          </cell>
          <cell r="AB79">
            <v>991718.99856264889</v>
          </cell>
          <cell r="AC79">
            <v>533338.80171692115</v>
          </cell>
          <cell r="AD79">
            <v>1162675.7251923536</v>
          </cell>
          <cell r="AK79">
            <v>2851829.7552586533</v>
          </cell>
          <cell r="AL79">
            <v>3013656.901194613</v>
          </cell>
          <cell r="AM79">
            <v>2747387.1333125043</v>
          </cell>
          <cell r="AN79">
            <v>3722923.5831410647</v>
          </cell>
          <cell r="AO79">
            <v>2164571.1982130487</v>
          </cell>
          <cell r="AP79">
            <v>4540910.23202659</v>
          </cell>
          <cell r="AQ79">
            <v>10756590.27998919</v>
          </cell>
          <cell r="AR79">
            <v>11225720.47752865</v>
          </cell>
          <cell r="AS79">
            <v>10215239.955734909</v>
          </cell>
          <cell r="AT79">
            <v>13763461.231655465</v>
          </cell>
          <cell r="AU79">
            <v>8247168.8958899761</v>
          </cell>
          <cell r="AV79">
            <v>16923048.424181648</v>
          </cell>
          <cell r="AW79">
            <v>17529.907559426749</v>
          </cell>
          <cell r="AX79">
            <v>13748.084607000264</v>
          </cell>
          <cell r="AY79">
            <v>18112.25656862084</v>
          </cell>
          <cell r="AZ79">
            <v>18257.612402078532</v>
          </cell>
          <cell r="BA79">
            <v>10732.585273883469</v>
          </cell>
          <cell r="BB79">
            <v>21884.191084578833</v>
          </cell>
          <cell r="BC79">
            <v>34647.401130010207</v>
          </cell>
          <cell r="BD79">
            <v>33043.302809863017</v>
          </cell>
          <cell r="BE79">
            <v>35222.041434191728</v>
          </cell>
          <cell r="BF79">
            <v>41165.528510602162</v>
          </cell>
          <cell r="BG79">
            <v>26252.264366151845</v>
          </cell>
          <cell r="BH79">
            <v>49282.803663607861</v>
          </cell>
          <cell r="BI79">
            <v>56044.268093239531</v>
          </cell>
          <cell r="BJ79">
            <v>57162.32556344146</v>
          </cell>
          <cell r="BK79">
            <v>56609.272516155346</v>
          </cell>
          <cell r="BL79">
            <v>69800.423646256706</v>
          </cell>
          <cell r="BM79">
            <v>45651.863231487325</v>
          </cell>
          <cell r="BN79">
            <v>83531.069387394149</v>
          </cell>
        </row>
        <row r="80">
          <cell r="B80">
            <v>49444.044417591613</v>
          </cell>
          <cell r="C80">
            <v>49302.331138606642</v>
          </cell>
          <cell r="D80">
            <v>60949.811783322373</v>
          </cell>
          <cell r="E80">
            <v>38504.931296477123</v>
          </cell>
          <cell r="F80">
            <v>73926.044360652144</v>
          </cell>
          <cell r="M80">
            <v>188263.17994579699</v>
          </cell>
          <cell r="N80">
            <v>202301.48874151925</v>
          </cell>
          <cell r="O80">
            <v>183034.23022624108</v>
          </cell>
          <cell r="P80">
            <v>249601.61485537395</v>
          </cell>
          <cell r="Q80">
            <v>149849.38520936362</v>
          </cell>
          <cell r="R80">
            <v>302385.68479352281</v>
          </cell>
          <cell r="Y80">
            <v>683308.95737386728</v>
          </cell>
          <cell r="Z80">
            <v>732006.23451737606</v>
          </cell>
          <cell r="AA80">
            <v>656237.55144911306</v>
          </cell>
          <cell r="AB80">
            <v>917493.47444084694</v>
          </cell>
          <cell r="AC80">
            <v>509674.20765233668</v>
          </cell>
          <cell r="AD80">
            <v>1092354.3928650147</v>
          </cell>
          <cell r="AK80">
            <v>2570766.1823450536</v>
          </cell>
          <cell r="AL80">
            <v>2714569.4842220517</v>
          </cell>
          <cell r="AM80">
            <v>2434179.0592095531</v>
          </cell>
          <cell r="AN80">
            <v>3343246.6331239059</v>
          </cell>
          <cell r="AO80">
            <v>1953890.9662041778</v>
          </cell>
          <cell r="AP80">
            <v>4097634.6255653598</v>
          </cell>
          <cell r="AQ80">
            <v>9752058.863395853</v>
          </cell>
          <cell r="AR80">
            <v>10139353.155825872</v>
          </cell>
          <cell r="AS80">
            <v>9187000.4486943725</v>
          </cell>
          <cell r="AT80">
            <v>12459670.24796124</v>
          </cell>
          <cell r="AU80">
            <v>7468784.9703195421</v>
          </cell>
          <cell r="AV80">
            <v>15357020.091233607</v>
          </cell>
          <cell r="AW80">
            <v>16979.096716825396</v>
          </cell>
          <cell r="AX80">
            <v>13414.338116661453</v>
          </cell>
          <cell r="AY80">
            <v>17367.944124545604</v>
          </cell>
          <cell r="AZ80">
            <v>17488.320097133339</v>
          </cell>
          <cell r="BA80">
            <v>10589.520759600196</v>
          </cell>
          <cell r="BB80">
            <v>21461.789058561335</v>
          </cell>
          <cell r="BC80">
            <v>34019.696025568788</v>
          </cell>
          <cell r="BD80">
            <v>32459.883937155202</v>
          </cell>
          <cell r="BE80">
            <v>34443.231239980596</v>
          </cell>
          <cell r="BF80">
            <v>39988.500330872186</v>
          </cell>
          <cell r="BG80">
            <v>26133.325306156396</v>
          </cell>
          <cell r="BH80">
            <v>48541.639868110957</v>
          </cell>
          <cell r="BI80">
            <v>55320.445161498021</v>
          </cell>
          <cell r="BJ80">
            <v>56266.816212772384</v>
          </cell>
          <cell r="BK80">
            <v>55787.340134274331</v>
          </cell>
          <cell r="BL80">
            <v>68113.725623045757</v>
          </cell>
          <cell r="BM80">
            <v>45563.080989351649</v>
          </cell>
          <cell r="BN80">
            <v>82391.453380047984</v>
          </cell>
        </row>
        <row r="81">
          <cell r="B81">
            <v>50400.51587841475</v>
          </cell>
          <cell r="C81">
            <v>50388.23306060789</v>
          </cell>
          <cell r="D81">
            <v>62136.002653906966</v>
          </cell>
          <cell r="E81">
            <v>39356.241249046579</v>
          </cell>
          <cell r="F81">
            <v>75393.06262396845</v>
          </cell>
          <cell r="M81">
            <v>198125.47606224541</v>
          </cell>
          <cell r="N81">
            <v>211914.36236433877</v>
          </cell>
          <cell r="O81">
            <v>193286.40708645334</v>
          </cell>
          <cell r="P81">
            <v>262809.48206204036</v>
          </cell>
          <cell r="Q81">
            <v>156799.63176719745</v>
          </cell>
          <cell r="R81">
            <v>317470.6528207006</v>
          </cell>
          <cell r="Y81">
            <v>753245.26850403403</v>
          </cell>
          <cell r="Z81">
            <v>803357.71776471578</v>
          </cell>
          <cell r="AA81">
            <v>730723.66425900371</v>
          </cell>
          <cell r="AB81">
            <v>1020125.8097051207</v>
          </cell>
          <cell r="AC81">
            <v>554258.26667004509</v>
          </cell>
          <cell r="AD81">
            <v>1202420.9567123395</v>
          </cell>
          <cell r="AK81">
            <v>2950792.8743030396</v>
          </cell>
          <cell r="AL81">
            <v>3125182.8503891891</v>
          </cell>
          <cell r="AM81">
            <v>2815799.1532515199</v>
          </cell>
          <cell r="AN81">
            <v>3944794.6526256385</v>
          </cell>
          <cell r="AO81">
            <v>2188966.7123661428</v>
          </cell>
          <cell r="AP81">
            <v>4701115.3610016191</v>
          </cell>
          <cell r="AQ81">
            <v>11824865.452596877</v>
          </cell>
          <cell r="AR81">
            <v>12381369.303733313</v>
          </cell>
          <cell r="AS81">
            <v>11233067.340886658</v>
          </cell>
          <cell r="AT81">
            <v>15656543.573534722</v>
          </cell>
          <cell r="AU81">
            <v>8654403.4694270305</v>
          </cell>
          <cell r="AV81">
            <v>18643136.264199026</v>
          </cell>
          <cell r="AW81">
            <v>16529.936706732708</v>
          </cell>
          <cell r="AX81">
            <v>13055.443116396342</v>
          </cell>
          <cell r="AY81">
            <v>17061.950256884051</v>
          </cell>
          <cell r="AZ81">
            <v>16942.559079923143</v>
          </cell>
          <cell r="BA81">
            <v>10385.231675706747</v>
          </cell>
          <cell r="BB81">
            <v>21025.122997761584</v>
          </cell>
          <cell r="BC81">
            <v>33986.631413544681</v>
          </cell>
          <cell r="BD81">
            <v>32454.532935534306</v>
          </cell>
          <cell r="BE81">
            <v>34510.65816884728</v>
          </cell>
          <cell r="BF81">
            <v>39838.949386336586</v>
          </cell>
          <cell r="BG81">
            <v>26306.975635918698</v>
          </cell>
          <cell r="BH81">
            <v>48495.55260210931</v>
          </cell>
          <cell r="BI81">
            <v>55807.49979705966</v>
          </cell>
          <cell r="BJ81">
            <v>56703.395209456758</v>
          </cell>
          <cell r="BK81">
            <v>56321.543058801326</v>
          </cell>
          <cell r="BL81">
            <v>68459.437269353395</v>
          </cell>
          <cell r="BM81">
            <v>46209.155586183639</v>
          </cell>
          <cell r="BN81">
            <v>82833.589607543967</v>
          </cell>
        </row>
        <row r="82">
          <cell r="B82">
            <v>50828.418477058163</v>
          </cell>
          <cell r="C82">
            <v>51009.973203994356</v>
          </cell>
          <cell r="D82">
            <v>63100.845200174692</v>
          </cell>
          <cell r="E82">
            <v>39409.74247822613</v>
          </cell>
          <cell r="F82">
            <v>76034.897568370114</v>
          </cell>
          <cell r="M82">
            <v>198649.94101304392</v>
          </cell>
          <cell r="N82">
            <v>213864.82334494538</v>
          </cell>
          <cell r="O82">
            <v>194040.67731057634</v>
          </cell>
          <cell r="P82">
            <v>265852.05624269339</v>
          </cell>
          <cell r="Q82">
            <v>157345.18236901113</v>
          </cell>
          <cell r="R82">
            <v>318885.9239764536</v>
          </cell>
          <cell r="Y82">
            <v>741084.67546136724</v>
          </cell>
          <cell r="Z82">
            <v>793132.61490085709</v>
          </cell>
          <cell r="AA82">
            <v>717439.48403265199</v>
          </cell>
          <cell r="AB82">
            <v>999026.55855283269</v>
          </cell>
          <cell r="AC82">
            <v>556615.51263173332</v>
          </cell>
          <cell r="AD82">
            <v>1187407.7307550542</v>
          </cell>
          <cell r="AK82">
            <v>2897506.1528358497</v>
          </cell>
          <cell r="AL82">
            <v>3060011.9624421266</v>
          </cell>
          <cell r="AM82">
            <v>2767134.3713698979</v>
          </cell>
          <cell r="AN82">
            <v>3824766.7212287635</v>
          </cell>
          <cell r="AO82">
            <v>2191144.6330680987</v>
          </cell>
          <cell r="AP82">
            <v>4624057.4076414919</v>
          </cell>
          <cell r="AQ82">
            <v>11834561.083400799</v>
          </cell>
          <cell r="AR82">
            <v>12311321.314474113</v>
          </cell>
          <cell r="AS82">
            <v>11265782.427765362</v>
          </cell>
          <cell r="AT82">
            <v>15292082.515783923</v>
          </cell>
          <cell r="AU82">
            <v>8945329.8158777002</v>
          </cell>
          <cell r="AV82">
            <v>18665727.667013552</v>
          </cell>
          <cell r="AW82">
            <v>16750.28253342097</v>
          </cell>
          <cell r="AX82">
            <v>13250.762043647175</v>
          </cell>
          <cell r="AY82">
            <v>17533.036455953334</v>
          </cell>
          <cell r="AZ82">
            <v>17417.572349311933</v>
          </cell>
          <cell r="BA82">
            <v>10523.583561021247</v>
          </cell>
          <cell r="BB82">
            <v>21215.887940822082</v>
          </cell>
          <cell r="BC82">
            <v>34403.804861948644</v>
          </cell>
          <cell r="BD82">
            <v>32713.262380626256</v>
          </cell>
          <cell r="BE82">
            <v>35117.672747707467</v>
          </cell>
          <cell r="BF82">
            <v>40572.932862117057</v>
          </cell>
          <cell r="BG82">
            <v>26305.804712583355</v>
          </cell>
          <cell r="BH82">
            <v>49051.450189694173</v>
          </cell>
          <cell r="BI82">
            <v>56470.707772608235</v>
          </cell>
          <cell r="BJ82">
            <v>57041.387801850113</v>
          </cell>
          <cell r="BK82">
            <v>57098.468112400144</v>
          </cell>
          <cell r="BL82">
            <v>69517.133503123448</v>
          </cell>
          <cell r="BM82">
            <v>46033.581152035993</v>
          </cell>
          <cell r="BN82">
            <v>83845.903000784296</v>
          </cell>
        </row>
        <row r="83">
          <cell r="B83">
            <v>52488.053208794357</v>
          </cell>
          <cell r="C83">
            <v>52649.120974177167</v>
          </cell>
          <cell r="D83">
            <v>65108.153401205222</v>
          </cell>
          <cell r="E83">
            <v>40688.747258424875</v>
          </cell>
          <cell r="F83">
            <v>78506.020045050289</v>
          </cell>
          <cell r="M83">
            <v>206476.38588585224</v>
          </cell>
          <cell r="N83">
            <v>222393.9957324577</v>
          </cell>
          <cell r="O83">
            <v>201371.90049793216</v>
          </cell>
          <cell r="P83">
            <v>275591.82955657027</v>
          </cell>
          <cell r="Q83">
            <v>163992.69971277451</v>
          </cell>
          <cell r="R83">
            <v>331632.51933459641</v>
          </cell>
          <cell r="Y83">
            <v>766713.81637790112</v>
          </cell>
          <cell r="Z83">
            <v>819843.24675560603</v>
          </cell>
          <cell r="AA83">
            <v>737906.12164221983</v>
          </cell>
          <cell r="AB83">
            <v>1021954.0404966578</v>
          </cell>
          <cell r="AC83">
            <v>581759.56103293179</v>
          </cell>
          <cell r="AD83">
            <v>1229045.825751106</v>
          </cell>
          <cell r="AK83">
            <v>2988662.1503799483</v>
          </cell>
          <cell r="AL83">
            <v>3137989.7090584747</v>
          </cell>
          <cell r="AM83">
            <v>2823025.4392151777</v>
          </cell>
          <cell r="AN83">
            <v>3840327.2082303185</v>
          </cell>
          <cell r="AO83">
            <v>2324926.2253349256</v>
          </cell>
          <cell r="AP83">
            <v>4746957.5011076154</v>
          </cell>
          <cell r="AQ83">
            <v>12057513.943868123</v>
          </cell>
          <cell r="AR83">
            <v>12447073.831097085</v>
          </cell>
          <cell r="AS83">
            <v>11357407.267639311</v>
          </cell>
          <cell r="AT83">
            <v>15067667.642763453</v>
          </cell>
          <cell r="AU83">
            <v>9577091.8381101247</v>
          </cell>
          <cell r="AV83">
            <v>18979724.831321254</v>
          </cell>
          <cell r="AW83">
            <v>17216.435452110989</v>
          </cell>
          <cell r="AX83">
            <v>13720.563999758097</v>
          </cell>
          <cell r="AY83">
            <v>18035.71161007792</v>
          </cell>
          <cell r="AZ83">
            <v>18080.220312169306</v>
          </cell>
          <cell r="BA83">
            <v>10869.811469756418</v>
          </cell>
          <cell r="BB83">
            <v>21894.666667894806</v>
          </cell>
          <cell r="BC83">
            <v>35378.238466899034</v>
          </cell>
          <cell r="BD83">
            <v>33609.615150609534</v>
          </cell>
          <cell r="BE83">
            <v>36124.367693759938</v>
          </cell>
          <cell r="BF83">
            <v>41721.078272831321</v>
          </cell>
          <cell r="BG83">
            <v>26988.308096830468</v>
          </cell>
          <cell r="BH83">
            <v>50380.853457322955</v>
          </cell>
          <cell r="BI83">
            <v>58080.492235384088</v>
          </cell>
          <cell r="BJ83">
            <v>58470.929089173835</v>
          </cell>
          <cell r="BK83">
            <v>58735.187798362465</v>
          </cell>
          <cell r="BL83">
            <v>71272.150723658837</v>
          </cell>
          <cell r="BM83">
            <v>47136.42888067304</v>
          </cell>
          <cell r="BN83">
            <v>85988.586944108145</v>
          </cell>
        </row>
        <row r="84">
          <cell r="B84">
            <v>53642.474400810257</v>
          </cell>
          <cell r="C84">
            <v>53530.02688320302</v>
          </cell>
          <cell r="D84">
            <v>66080.216622280874</v>
          </cell>
          <cell r="E84">
            <v>42093.991666154499</v>
          </cell>
          <cell r="F84">
            <v>80313.516355594416</v>
          </cell>
          <cell r="M84">
            <v>215053.83429186739</v>
          </cell>
          <cell r="N84">
            <v>229194.05724812017</v>
          </cell>
          <cell r="O84">
            <v>209227.95297393977</v>
          </cell>
          <cell r="P84">
            <v>283197.09097390971</v>
          </cell>
          <cell r="Q84">
            <v>171611.34643724625</v>
          </cell>
          <cell r="R84">
            <v>345342.54915024218</v>
          </cell>
          <cell r="Y84">
            <v>813234.79694375303</v>
          </cell>
          <cell r="Z84">
            <v>867216.13829405583</v>
          </cell>
          <cell r="AA84">
            <v>781270.76622632216</v>
          </cell>
          <cell r="AB84">
            <v>1086167.3172516741</v>
          </cell>
          <cell r="AC84">
            <v>616267.72430032701</v>
          </cell>
          <cell r="AD84">
            <v>1300636.1658685706</v>
          </cell>
          <cell r="AK84">
            <v>3202835.661076149</v>
          </cell>
          <cell r="AL84">
            <v>3369349.1644906127</v>
          </cell>
          <cell r="AM84">
            <v>3032625.8667913675</v>
          </cell>
          <cell r="AN84">
            <v>4173817.655687897</v>
          </cell>
          <cell r="AO84">
            <v>2440282.8808364635</v>
          </cell>
          <cell r="AP84">
            <v>5097553.8168849507</v>
          </cell>
          <cell r="AQ84">
            <v>12795961.037861448</v>
          </cell>
          <cell r="AR84">
            <v>13278796.442474026</v>
          </cell>
          <cell r="AS84">
            <v>12070124.626824435</v>
          </cell>
          <cell r="AT84">
            <v>16235260.192539243</v>
          </cell>
          <cell r="AU84">
            <v>9973837.8953448161</v>
          </cell>
          <cell r="AV84">
            <v>20184403.760633655</v>
          </cell>
          <cell r="AW84">
            <v>17189.939173487532</v>
          </cell>
          <cell r="AX84">
            <v>13914.455536919579</v>
          </cell>
          <cell r="AY84">
            <v>17845.124797629516</v>
          </cell>
          <cell r="AZ84">
            <v>18310.510750549365</v>
          </cell>
          <cell r="BA84">
            <v>11032.713997001323</v>
          </cell>
          <cell r="BB84">
            <v>21903.454759236469</v>
          </cell>
          <cell r="BC84">
            <v>35707.878857359457</v>
          </cell>
          <cell r="BD84">
            <v>34136.742973331369</v>
          </cell>
          <cell r="BE84">
            <v>36230.257317565593</v>
          </cell>
          <cell r="BF84">
            <v>41956.119472099883</v>
          </cell>
          <cell r="BG84">
            <v>27703.174469366531</v>
          </cell>
          <cell r="BH84">
            <v>50865.846045078011</v>
          </cell>
          <cell r="BI84">
            <v>58855.303462199387</v>
          </cell>
          <cell r="BJ84">
            <v>59414.602268846131</v>
          </cell>
          <cell r="BK84">
            <v>59211.672967485705</v>
          </cell>
          <cell r="BL84">
            <v>71513.130374038039</v>
          </cell>
          <cell r="BM84">
            <v>48541.250059823047</v>
          </cell>
          <cell r="BN84">
            <v>87068.835152379936</v>
          </cell>
        </row>
        <row r="85">
          <cell r="B85">
            <v>55335.153524950329</v>
          </cell>
          <cell r="C85">
            <v>55254.386456769556</v>
          </cell>
          <cell r="D85">
            <v>68256.24262170252</v>
          </cell>
          <cell r="E85">
            <v>43357.346484449678</v>
          </cell>
          <cell r="F85">
            <v>82676.994852548596</v>
          </cell>
          <cell r="M85">
            <v>227033.03629928094</v>
          </cell>
          <cell r="N85">
            <v>241048.24723923113</v>
          </cell>
          <cell r="O85">
            <v>221293.48815408093</v>
          </cell>
          <cell r="P85">
            <v>298862.01181410992</v>
          </cell>
          <cell r="Q85">
            <v>180322.77414615414</v>
          </cell>
          <cell r="R85">
            <v>363035.51989899809</v>
          </cell>
          <cell r="Y85">
            <v>879880.77474419237</v>
          </cell>
          <cell r="Z85">
            <v>936332.73936580669</v>
          </cell>
          <cell r="AA85">
            <v>850983.74452681444</v>
          </cell>
          <cell r="AB85">
            <v>1182542.4864462526</v>
          </cell>
          <cell r="AC85">
            <v>658630.75595345756</v>
          </cell>
          <cell r="AD85">
            <v>1405163.3559818615</v>
          </cell>
          <cell r="AK85">
            <v>3581977.4338677553</v>
          </cell>
          <cell r="AL85">
            <v>3764829.3639467559</v>
          </cell>
          <cell r="AM85">
            <v>3418659.7679942413</v>
          </cell>
          <cell r="AN85">
            <v>4713662.5587410871</v>
          </cell>
          <cell r="AO85">
            <v>2683907.9807903673</v>
          </cell>
          <cell r="AP85">
            <v>5721332.571643969</v>
          </cell>
          <cell r="AQ85">
            <v>14794410.04440143</v>
          </cell>
          <cell r="AR85">
            <v>15363746.758701051</v>
          </cell>
          <cell r="AS85">
            <v>13961363.226409368</v>
          </cell>
          <cell r="AT85">
            <v>18959956.926852353</v>
          </cell>
          <cell r="AU85">
            <v>11325399.051206091</v>
          </cell>
          <cell r="AV85">
            <v>23350380.23921233</v>
          </cell>
          <cell r="AW85">
            <v>17375.720329220003</v>
          </cell>
          <cell r="AX85">
            <v>14176.257020319877</v>
          </cell>
          <cell r="AY85">
            <v>18052.785560413267</v>
          </cell>
          <cell r="AZ85">
            <v>18597.591104180614</v>
          </cell>
          <cell r="BA85">
            <v>11263.905973932175</v>
          </cell>
          <cell r="BB85">
            <v>22095.727596521469</v>
          </cell>
          <cell r="BC85">
            <v>36257.610994469149</v>
          </cell>
          <cell r="BD85">
            <v>34700.365334474685</v>
          </cell>
          <cell r="BE85">
            <v>36805.597379290513</v>
          </cell>
          <cell r="BF85">
            <v>42633.379378101701</v>
          </cell>
          <cell r="BG85">
            <v>28138.965633149179</v>
          </cell>
          <cell r="BH85">
            <v>51526.047625165316</v>
          </cell>
          <cell r="BI85">
            <v>59859.974326030577</v>
          </cell>
          <cell r="BJ85">
            <v>60355.500727168197</v>
          </cell>
          <cell r="BK85">
            <v>60246.612152887079</v>
          </cell>
          <cell r="BL85">
            <v>72678.114720503043</v>
          </cell>
          <cell r="BM85">
            <v>49232.79020717043</v>
          </cell>
          <cell r="BN85">
            <v>88313.947660970152</v>
          </cell>
        </row>
        <row r="86">
          <cell r="B86">
            <v>57345.560189286538</v>
          </cell>
          <cell r="C86">
            <v>57476.112611510231</v>
          </cell>
          <cell r="D86">
            <v>70726.518615732362</v>
          </cell>
          <cell r="E86">
            <v>44982.70463817571</v>
          </cell>
          <cell r="F86">
            <v>85605.943704043559</v>
          </cell>
          <cell r="M86">
            <v>239369.63259932332</v>
          </cell>
          <cell r="N86">
            <v>253604.71471459887</v>
          </cell>
          <cell r="O86">
            <v>235171.19116035136</v>
          </cell>
          <cell r="P86">
            <v>315508.13048884727</v>
          </cell>
          <cell r="Q86">
            <v>188925.12820389733</v>
          </cell>
          <cell r="R86">
            <v>381507.56658978917</v>
          </cell>
          <cell r="Y86">
            <v>947944.99221161648</v>
          </cell>
          <cell r="Z86">
            <v>1008117.4911292708</v>
          </cell>
          <cell r="AA86">
            <v>923805.44640272367</v>
          </cell>
          <cell r="AB86">
            <v>1279012.4643748566</v>
          </cell>
          <cell r="AC86">
            <v>704638.34669368633</v>
          </cell>
          <cell r="AD86">
            <v>1509940.5412073652</v>
          </cell>
          <cell r="AK86">
            <v>3964371.8349293033</v>
          </cell>
          <cell r="AL86">
            <v>4169256.8647620948</v>
          </cell>
          <cell r="AM86">
            <v>3813596.0617006887</v>
          </cell>
          <cell r="AN86">
            <v>5253787.7367583942</v>
          </cell>
          <cell r="AO86">
            <v>2947771.0240322542</v>
          </cell>
          <cell r="AP86">
            <v>6309238.0624560658</v>
          </cell>
          <cell r="AQ86">
            <v>16125672.950398939</v>
          </cell>
          <cell r="AR86">
            <v>16866135.143126149</v>
          </cell>
          <cell r="AS86">
            <v>15395409.941690449</v>
          </cell>
          <cell r="AT86">
            <v>21159822.903683282</v>
          </cell>
          <cell r="AU86">
            <v>12030279.538008554</v>
          </cell>
          <cell r="AV86">
            <v>25534605.36603535</v>
          </cell>
          <cell r="AW86">
            <v>17750.110853434289</v>
          </cell>
          <cell r="AX86">
            <v>14569.508694421946</v>
          </cell>
          <cell r="AY86">
            <v>18524.624007597344</v>
          </cell>
          <cell r="AZ86">
            <v>19004.435021066482</v>
          </cell>
          <cell r="BA86">
            <v>11614.847576400598</v>
          </cell>
          <cell r="BB86">
            <v>22666.000621454012</v>
          </cell>
          <cell r="BC86">
            <v>37120.663254838</v>
          </cell>
          <cell r="BD86">
            <v>35538.987464251826</v>
          </cell>
          <cell r="BE86">
            <v>37732.214994972324</v>
          </cell>
          <cell r="BF86">
            <v>43528.561740941812</v>
          </cell>
          <cell r="BG86">
            <v>28989.102019762195</v>
          </cell>
          <cell r="BH86">
            <v>52727.985605627371</v>
          </cell>
          <cell r="BI86">
            <v>61333.853756592624</v>
          </cell>
          <cell r="BJ86">
            <v>61750.835926539163</v>
          </cell>
          <cell r="BK86">
            <v>61741.703729191038</v>
          </cell>
          <cell r="BL86">
            <v>74183.720140785968</v>
          </cell>
          <cell r="BM86">
            <v>50706.920073964182</v>
          </cell>
          <cell r="BN86">
            <v>90305.466835844069</v>
          </cell>
        </row>
        <row r="87">
          <cell r="B87">
            <v>59541.600272928699</v>
          </cell>
          <cell r="C87">
            <v>59972.314862604297</v>
          </cell>
          <cell r="D87">
            <v>73625.145997816391</v>
          </cell>
          <cell r="E87">
            <v>46516.433704499177</v>
          </cell>
          <cell r="F87">
            <v>88808.038715705494</v>
          </cell>
          <cell r="M87">
            <v>250388.29908489264</v>
          </cell>
          <cell r="N87">
            <v>265345.49808061804</v>
          </cell>
          <cell r="O87">
            <v>247589.245216043</v>
          </cell>
          <cell r="P87">
            <v>331718.02205953124</v>
          </cell>
          <cell r="Q87">
            <v>196370.71262699604</v>
          </cell>
          <cell r="R87">
            <v>398751.74710686167</v>
          </cell>
          <cell r="Y87">
            <v>998854.71220587858</v>
          </cell>
          <cell r="Z87">
            <v>1063955.2515460462</v>
          </cell>
          <cell r="AA87">
            <v>980099.60218843317</v>
          </cell>
          <cell r="AB87">
            <v>1360657.3098670542</v>
          </cell>
          <cell r="AC87">
            <v>734007.29980003776</v>
          </cell>
          <cell r="AD87">
            <v>1590723.936197194</v>
          </cell>
          <cell r="AK87">
            <v>4132260.1127795624</v>
          </cell>
          <cell r="AL87">
            <v>4367485.3556797998</v>
          </cell>
          <cell r="AM87">
            <v>4007595.5734533882</v>
          </cell>
          <cell r="AN87">
            <v>5617896.6962964293</v>
          </cell>
          <cell r="AO87">
            <v>2964820.9399848557</v>
          </cell>
          <cell r="AP87">
            <v>6576742.2670885948</v>
          </cell>
          <cell r="AQ87">
            <v>16860349.905155737</v>
          </cell>
          <cell r="AR87">
            <v>17829554.24394685</v>
          </cell>
          <cell r="AS87">
            <v>16128556.33841821</v>
          </cell>
          <cell r="AT87">
            <v>22709637.499657828</v>
          </cell>
          <cell r="AU87">
            <v>12177541.853708703</v>
          </cell>
          <cell r="AV87">
            <v>26724527.754522759</v>
          </cell>
          <cell r="AW87">
            <v>18477.390641509541</v>
          </cell>
          <cell r="AX87">
            <v>15099.934454419881</v>
          </cell>
          <cell r="AY87">
            <v>19334.550848822015</v>
          </cell>
          <cell r="AZ87">
            <v>19648.475970963187</v>
          </cell>
          <cell r="BA87">
            <v>12046.777758516604</v>
          </cell>
          <cell r="BB87">
            <v>23582.298670820495</v>
          </cell>
          <cell r="BC87">
            <v>38336.411516043801</v>
          </cell>
          <cell r="BD87">
            <v>36674.500516518761</v>
          </cell>
          <cell r="BE87">
            <v>39125.989267777768</v>
          </cell>
          <cell r="BF87">
            <v>44948.159768736958</v>
          </cell>
          <cell r="BG87">
            <v>29865.958268666192</v>
          </cell>
          <cell r="BH87">
            <v>54369.848894465911</v>
          </cell>
          <cell r="BI87">
            <v>63160.187609211636</v>
          </cell>
          <cell r="BJ87">
            <v>63642.70809414237</v>
          </cell>
          <cell r="BK87">
            <v>63865.28729147245</v>
          </cell>
          <cell r="BL87">
            <v>76572.764515954157</v>
          </cell>
          <cell r="BM87">
            <v>52139.933906353181</v>
          </cell>
          <cell r="BN87">
            <v>92854.286674022689</v>
          </cell>
        </row>
        <row r="88">
          <cell r="B88">
            <v>61325.536324772678</v>
          </cell>
          <cell r="C88">
            <v>62153.972850617625</v>
          </cell>
          <cell r="D88">
            <v>76560.524418748755</v>
          </cell>
          <cell r="E88">
            <v>47316.906164837681</v>
          </cell>
          <cell r="F88">
            <v>91602.284137178111</v>
          </cell>
          <cell r="M88">
            <v>261841.68208673625</v>
          </cell>
          <cell r="N88">
            <v>277293.3470356433</v>
          </cell>
          <cell r="O88">
            <v>261280.09027046515</v>
          </cell>
          <cell r="P88">
            <v>350288.09128308139</v>
          </cell>
          <cell r="Q88">
            <v>201648.39615315586</v>
          </cell>
          <cell r="R88">
            <v>416814.29199301678</v>
          </cell>
          <cell r="Y88">
            <v>1071360.2685502581</v>
          </cell>
          <cell r="Z88">
            <v>1139680.3204624613</v>
          </cell>
          <cell r="AA88">
            <v>1061280.2415389908</v>
          </cell>
          <cell r="AB88">
            <v>1478066.0436395861</v>
          </cell>
          <cell r="AC88">
            <v>769320.909883313</v>
          </cell>
          <cell r="AD88">
            <v>1706592.4087978706</v>
          </cell>
          <cell r="AK88">
            <v>4537353.6631367458</v>
          </cell>
          <cell r="AL88">
            <v>4810451.1064451439</v>
          </cell>
          <cell r="AM88">
            <v>4434265.9960860675</v>
          </cell>
          <cell r="AN88">
            <v>6320140.6274157045</v>
          </cell>
          <cell r="AO88">
            <v>3152866.7492968249</v>
          </cell>
          <cell r="AP88">
            <v>7201053.7524882732</v>
          </cell>
          <cell r="AQ88">
            <v>19019365.373892959</v>
          </cell>
          <cell r="AR88">
            <v>20232487.671216663</v>
          </cell>
          <cell r="AS88">
            <v>18243754.785771146</v>
          </cell>
          <cell r="AT88">
            <v>26425627.187861051</v>
          </cell>
          <cell r="AU88">
            <v>13089618.56192608</v>
          </cell>
          <cell r="AV88">
            <v>30171093.416854315</v>
          </cell>
          <cell r="AW88">
            <v>18879.592917729267</v>
          </cell>
          <cell r="AX88">
            <v>15700.70694973002</v>
          </cell>
          <cell r="AY88">
            <v>19728.099396228812</v>
          </cell>
          <cell r="AZ88">
            <v>20784.575418838682</v>
          </cell>
          <cell r="BA88">
            <v>12314.144552169635</v>
          </cell>
          <cell r="BB88">
            <v>24227.299225171337</v>
          </cell>
          <cell r="BC88">
            <v>39045.964573443387</v>
          </cell>
          <cell r="BD88">
            <v>37329.112912453718</v>
          </cell>
          <cell r="BE88">
            <v>40028.848692856787</v>
          </cell>
          <cell r="BF88">
            <v>46146.350322711791</v>
          </cell>
          <cell r="BG88">
            <v>30168.962832802332</v>
          </cell>
          <cell r="BH88">
            <v>55467.616597640481</v>
          </cell>
          <cell r="BI88">
            <v>64253.929143086039</v>
          </cell>
          <cell r="BJ88">
            <v>64364.620365858333</v>
          </cell>
          <cell r="BK88">
            <v>65404.78531364174</v>
          </cell>
          <cell r="BL88">
            <v>77848.568952553178</v>
          </cell>
          <cell r="BM88">
            <v>52487.485683593201</v>
          </cell>
          <cell r="BN88">
            <v>94518.013313226867</v>
          </cell>
        </row>
        <row r="89">
          <cell r="B89">
            <v>63372.28237620138</v>
          </cell>
          <cell r="C89">
            <v>64357.967186611677</v>
          </cell>
          <cell r="D89">
            <v>79183.281355272309</v>
          </cell>
          <cell r="E89">
            <v>48803.543060713208</v>
          </cell>
          <cell r="F89">
            <v>94295.102742313262</v>
          </cell>
          <cell r="M89">
            <v>273910.40610242658</v>
          </cell>
          <cell r="N89">
            <v>289472.60175600933</v>
          </cell>
          <cell r="O89">
            <v>274344.15909905726</v>
          </cell>
          <cell r="P89">
            <v>368986.74463278975</v>
          </cell>
          <cell r="Q89">
            <v>208019.60967760958</v>
          </cell>
          <cell r="R89">
            <v>434094.64984515734</v>
          </cell>
          <cell r="Y89">
            <v>1141549.6001535396</v>
          </cell>
          <cell r="Z89">
            <v>1213467.3568847999</v>
          </cell>
          <cell r="AA89">
            <v>1139486.8313963939</v>
          </cell>
          <cell r="AB89">
            <v>1604042.2101854752</v>
          </cell>
          <cell r="AC89">
            <v>792958.93333236699</v>
          </cell>
          <cell r="AD89">
            <v>1814703.649160628</v>
          </cell>
          <cell r="AK89">
            <v>4964056.3429715363</v>
          </cell>
          <cell r="AL89">
            <v>5282474.6373309596</v>
          </cell>
          <cell r="AM89">
            <v>4922094.5313549377</v>
          </cell>
          <cell r="AN89">
            <v>7113660.4045097288</v>
          </cell>
          <cell r="AO89">
            <v>3257572.7416412155</v>
          </cell>
          <cell r="AP89">
            <v>7871356.8759902045</v>
          </cell>
          <cell r="AQ89">
            <v>21041264.146125305</v>
          </cell>
          <cell r="AR89">
            <v>22621162.078240648</v>
          </cell>
          <cell r="AS89">
            <v>20634812.049869146</v>
          </cell>
          <cell r="AT89">
            <v>30241929.738918126</v>
          </cell>
          <cell r="AU89">
            <v>13642389.278077662</v>
          </cell>
          <cell r="AV89">
            <v>33462661.089551244</v>
          </cell>
          <cell r="AW89">
            <v>19294.403722585746</v>
          </cell>
          <cell r="AX89">
            <v>16062.281399670326</v>
          </cell>
          <cell r="AY89">
            <v>20197.707509579937</v>
          </cell>
          <cell r="AZ89">
            <v>21126.22581738792</v>
          </cell>
          <cell r="BA89">
            <v>12635.87952231971</v>
          </cell>
          <cell r="BB89">
            <v>24616.960492854432</v>
          </cell>
          <cell r="BC89">
            <v>39979.157517731903</v>
          </cell>
          <cell r="BD89">
            <v>38250.024667333819</v>
          </cell>
          <cell r="BE89">
            <v>41026.168085228826</v>
          </cell>
          <cell r="BF89">
            <v>46982.896546659256</v>
          </cell>
          <cell r="BG89">
            <v>31112.868992169162</v>
          </cell>
          <cell r="BH89">
            <v>56539.597508663916</v>
          </cell>
          <cell r="BI89">
            <v>65835.099761664591</v>
          </cell>
          <cell r="BJ89">
            <v>65984.70375191317</v>
          </cell>
          <cell r="BK89">
            <v>67061.74380478992</v>
          </cell>
          <cell r="BL89">
            <v>79303.734958248417</v>
          </cell>
          <cell r="BM89">
            <v>54209.105829480977</v>
          </cell>
          <cell r="BN89">
            <v>96442.893778425758</v>
          </cell>
        </row>
        <row r="90">
          <cell r="B90">
            <v>63061.114281719492</v>
          </cell>
          <cell r="C90">
            <v>63714.334058378823</v>
          </cell>
          <cell r="D90">
            <v>78003.675251510416</v>
          </cell>
          <cell r="E90">
            <v>49272.343975550371</v>
          </cell>
          <cell r="F90">
            <v>93141.46958399807</v>
          </cell>
          <cell r="M90">
            <v>266110.73616480175</v>
          </cell>
          <cell r="N90">
            <v>281784.68122579053</v>
          </cell>
          <cell r="O90">
            <v>264133.96611261723</v>
          </cell>
          <cell r="P90">
            <v>354697.74676121253</v>
          </cell>
          <cell r="Q90">
            <v>206762.14935767924</v>
          </cell>
          <cell r="R90">
            <v>419711.06047862832</v>
          </cell>
          <cell r="Y90">
            <v>1076024.4350892713</v>
          </cell>
          <cell r="Z90">
            <v>1147721.8413981912</v>
          </cell>
          <cell r="AA90">
            <v>1054829.3053708328</v>
          </cell>
          <cell r="AB90">
            <v>1492803.605445334</v>
          </cell>
          <cell r="AC90">
            <v>771141.16885634523</v>
          </cell>
          <cell r="AD90">
            <v>1699217.4338850125</v>
          </cell>
          <cell r="AK90">
            <v>4578013.6971358005</v>
          </cell>
          <cell r="AL90">
            <v>4880094.7973203994</v>
          </cell>
          <cell r="AM90">
            <v>4419792.2463558167</v>
          </cell>
          <cell r="AN90">
            <v>6364724.6926583089</v>
          </cell>
          <cell r="AO90">
            <v>3189473.5196517915</v>
          </cell>
          <cell r="AP90">
            <v>7218266.8641970931</v>
          </cell>
          <cell r="AQ90">
            <v>19228993.33551744</v>
          </cell>
          <cell r="AR90">
            <v>20422573.862058252</v>
          </cell>
          <cell r="AS90">
            <v>18304469.158418182</v>
          </cell>
          <cell r="AT90">
            <v>26346486.593431253</v>
          </cell>
          <cell r="AU90">
            <v>13634313.658880625</v>
          </cell>
          <cell r="AV90">
            <v>30127878.889704581</v>
          </cell>
          <cell r="AW90">
            <v>19572.659438790484</v>
          </cell>
          <cell r="AX90">
            <v>16287.043654571522</v>
          </cell>
          <cell r="AY90">
            <v>20359.689970038813</v>
          </cell>
          <cell r="AZ90">
            <v>21209.640850773168</v>
          </cell>
          <cell r="BA90">
            <v>12908.970591099958</v>
          </cell>
          <cell r="BB90">
            <v>24652.320364051568</v>
          </cell>
          <cell r="BC90">
            <v>40500.045183599235</v>
          </cell>
          <cell r="BD90">
            <v>38758.495732378266</v>
          </cell>
          <cell r="BE90">
            <v>41445.486052352338</v>
          </cell>
          <cell r="BF90">
            <v>47259.889528210188</v>
          </cell>
          <cell r="BG90">
            <v>31773.476710869378</v>
          </cell>
          <cell r="BH90">
            <v>56855.959484594714</v>
          </cell>
          <cell r="BI90">
            <v>66659.27736461017</v>
          </cell>
          <cell r="BJ90">
            <v>66847.810829636685</v>
          </cell>
          <cell r="BK90">
            <v>67802.731155244226</v>
          </cell>
          <cell r="BL90">
            <v>79822.700375006461</v>
          </cell>
          <cell r="BM90">
            <v>55354.109360581155</v>
          </cell>
          <cell r="BN90">
            <v>97110.508385273628</v>
          </cell>
        </row>
        <row r="91">
          <cell r="B91">
            <v>62918.515030698662</v>
          </cell>
          <cell r="C91">
            <v>63409.650032077836</v>
          </cell>
          <cell r="D91">
            <v>76991.457157183613</v>
          </cell>
          <cell r="E91">
            <v>50003.07820477755</v>
          </cell>
          <cell r="F91">
            <v>92305.842906759281</v>
          </cell>
          <cell r="M91">
            <v>265049.54214982182</v>
          </cell>
          <cell r="N91">
            <v>280322.15217949648</v>
          </cell>
          <cell r="O91">
            <v>261211.77750250598</v>
          </cell>
          <cell r="P91">
            <v>347929.56168461166</v>
          </cell>
          <cell r="Q91">
            <v>211358.93724794022</v>
          </cell>
          <cell r="R91">
            <v>416503.99770130927</v>
          </cell>
          <cell r="Y91">
            <v>1061278.9302855006</v>
          </cell>
          <cell r="Z91">
            <v>1129378.7110083243</v>
          </cell>
          <cell r="AA91">
            <v>1029827.2819067063</v>
          </cell>
          <cell r="AB91">
            <v>1445437.0284263783</v>
          </cell>
          <cell r="AC91">
            <v>788442.07890588662</v>
          </cell>
          <cell r="AD91">
            <v>1664720.1109221242</v>
          </cell>
          <cell r="AK91">
            <v>4451751.5539312661</v>
          </cell>
          <cell r="AL91">
            <v>4713400.3448113305</v>
          </cell>
          <cell r="AM91">
            <v>4238342.1388847884</v>
          </cell>
          <cell r="AN91">
            <v>6048808.1326992242</v>
          </cell>
          <cell r="AO91">
            <v>3219445.0543404049</v>
          </cell>
          <cell r="AP91">
            <v>6982795.25835058</v>
          </cell>
          <cell r="AQ91">
            <v>18762739.964611012</v>
          </cell>
          <cell r="AR91">
            <v>19729594.100019664</v>
          </cell>
          <cell r="AS91">
            <v>17551646.0380385</v>
          </cell>
          <cell r="AT91">
            <v>25061166.47072278</v>
          </cell>
          <cell r="AU91">
            <v>13811405.684973642</v>
          </cell>
          <cell r="AV91">
            <v>29251441.02024544</v>
          </cell>
          <cell r="AW91">
            <v>19429.49882991051</v>
          </cell>
          <cell r="AX91">
            <v>16212.614117925948</v>
          </cell>
          <cell r="AY91">
            <v>20236.409390393048</v>
          </cell>
          <cell r="AZ91">
            <v>20907.521197190421</v>
          </cell>
          <cell r="BA91">
            <v>12965.839580049585</v>
          </cell>
          <cell r="BB91">
            <v>24171.94647312419</v>
          </cell>
          <cell r="BC91">
            <v>40459.512017462745</v>
          </cell>
          <cell r="BD91">
            <v>38762.555347498892</v>
          </cell>
          <cell r="BE91">
            <v>41431.63586869694</v>
          </cell>
          <cell r="BF91">
            <v>46887.223320802739</v>
          </cell>
          <cell r="BG91">
            <v>32074.649422203911</v>
          </cell>
          <cell r="BH91">
            <v>56283.825707364827</v>
          </cell>
          <cell r="BI91">
            <v>66747.028501903027</v>
          </cell>
          <cell r="BJ91">
            <v>66949.981884465058</v>
          </cell>
          <cell r="BK91">
            <v>67925.668966576792</v>
          </cell>
          <cell r="BL91">
            <v>79361.850975318128</v>
          </cell>
          <cell r="BM91">
            <v>55960.661724896818</v>
          </cell>
          <cell r="BN91">
            <v>96423.674750165635</v>
          </cell>
        </row>
        <row r="92">
          <cell r="B92">
            <v>63579.732166571674</v>
          </cell>
          <cell r="C92">
            <v>64013.655478713423</v>
          </cell>
          <cell r="D92">
            <v>77259.192363189402</v>
          </cell>
          <cell r="E92">
            <v>50958.971325196071</v>
          </cell>
          <cell r="F92">
            <v>93009.836456448335</v>
          </cell>
          <cell r="M92">
            <v>268768.09987469437</v>
          </cell>
          <cell r="N92">
            <v>284166.80133364681</v>
          </cell>
          <cell r="O92">
            <v>264686.39947546425</v>
          </cell>
          <cell r="P92">
            <v>351523.37189982872</v>
          </cell>
          <cell r="Q92">
            <v>215600.5252639172</v>
          </cell>
          <cell r="R92">
            <v>421819.90114411438</v>
          </cell>
          <cell r="Y92">
            <v>1082598.0327936977</v>
          </cell>
          <cell r="Z92">
            <v>1149957.8775582379</v>
          </cell>
          <cell r="AA92">
            <v>1049354.2894206089</v>
          </cell>
          <cell r="AB92">
            <v>1468979.7586444761</v>
          </cell>
          <cell r="AC92">
            <v>804721.53750473517</v>
          </cell>
          <cell r="AD92">
            <v>1699024.3775994226</v>
          </cell>
          <cell r="AK92">
            <v>4617193.1163819106</v>
          </cell>
          <cell r="AL92">
            <v>4869427.7806914318</v>
          </cell>
          <cell r="AM92">
            <v>4408243.7057332713</v>
          </cell>
          <cell r="AN92">
            <v>6241074.6539104823</v>
          </cell>
          <cell r="AO92">
            <v>3355087.3357626772</v>
          </cell>
          <cell r="AP92">
            <v>7232164.5532521466</v>
          </cell>
          <cell r="AQ92">
            <v>19981102.770419411</v>
          </cell>
          <cell r="AR92">
            <v>20921757.193162937</v>
          </cell>
          <cell r="AS92">
            <v>18827403.909848846</v>
          </cell>
          <cell r="AT92">
            <v>26521946.166859135</v>
          </cell>
          <cell r="AU92">
            <v>14635745.369199622</v>
          </cell>
          <cell r="AV92">
            <v>31060118.432500456</v>
          </cell>
          <cell r="AW92">
            <v>19240.001703045531</v>
          </cell>
          <cell r="AX92">
            <v>16013.336783468281</v>
          </cell>
          <cell r="AY92">
            <v>19976.299640034322</v>
          </cell>
          <cell r="AZ92">
            <v>20388.759337178966</v>
          </cell>
          <cell r="BA92">
            <v>12955.057431725005</v>
          </cell>
          <cell r="BB92">
            <v>23817.29658161573</v>
          </cell>
          <cell r="BC92">
            <v>40781.024643446923</v>
          </cell>
          <cell r="BD92">
            <v>39070.05781467443</v>
          </cell>
          <cell r="BE92">
            <v>41716.683923518882</v>
          </cell>
          <cell r="BF92">
            <v>46785.394636896141</v>
          </cell>
          <cell r="BG92">
            <v>32665.465332004827</v>
          </cell>
          <cell r="BH92">
            <v>56475.384824485445</v>
          </cell>
          <cell r="BI92">
            <v>67707.303318948674</v>
          </cell>
          <cell r="BJ92">
            <v>67890.959103682122</v>
          </cell>
          <cell r="BK92">
            <v>68892.164277874588</v>
          </cell>
          <cell r="BL92">
            <v>79781.188761542595</v>
          </cell>
          <cell r="BM92">
            <v>57303.475207354604</v>
          </cell>
          <cell r="BN92">
            <v>97297.995128072595</v>
          </cell>
        </row>
        <row r="93">
          <cell r="B93">
            <v>65441.947971761205</v>
          </cell>
          <cell r="C93">
            <v>65926.227964861799</v>
          </cell>
          <cell r="D93">
            <v>79771.994420715651</v>
          </cell>
          <cell r="E93">
            <v>52247.479861622152</v>
          </cell>
          <cell r="F93">
            <v>95429.668662628261</v>
          </cell>
          <cell r="M93">
            <v>283067.06765749154</v>
          </cell>
          <cell r="N93">
            <v>298518.25991050067</v>
          </cell>
          <cell r="O93">
            <v>279425.60580470914</v>
          </cell>
          <cell r="P93">
            <v>371573.77945980197</v>
          </cell>
          <cell r="Q93">
            <v>224851.17440028378</v>
          </cell>
          <cell r="R93">
            <v>442777.7801896701</v>
          </cell>
          <cell r="Y93">
            <v>1183447.3146552031</v>
          </cell>
          <cell r="Z93">
            <v>1251440.0264011784</v>
          </cell>
          <cell r="AA93">
            <v>1153843.064245783</v>
          </cell>
          <cell r="AB93">
            <v>1615248.6880695275</v>
          </cell>
          <cell r="AC93">
            <v>863954.53666821343</v>
          </cell>
          <cell r="AD93">
            <v>1848702.343217585</v>
          </cell>
          <cell r="AK93">
            <v>5205863.9261277933</v>
          </cell>
          <cell r="AL93">
            <v>5482313.7851722939</v>
          </cell>
          <cell r="AM93">
            <v>5008713.2989514424</v>
          </cell>
          <cell r="AN93">
            <v>7132472.2312820712</v>
          </cell>
          <cell r="AO93">
            <v>3685323.3104502675</v>
          </cell>
          <cell r="AP93">
            <v>8120991.1053815773</v>
          </cell>
          <cell r="AQ93">
            <v>22951282.394663911</v>
          </cell>
          <cell r="AR93">
            <v>24047031.82141548</v>
          </cell>
          <cell r="AS93">
            <v>21938787.440126713</v>
          </cell>
          <cell r="AT93">
            <v>31076847.011701569</v>
          </cell>
          <cell r="AU93">
            <v>16222125.437087659</v>
          </cell>
          <cell r="AV93">
            <v>35634576.148300871</v>
          </cell>
          <cell r="AW93">
            <v>19387.550612309657</v>
          </cell>
          <cell r="AX93">
            <v>16166.305130232553</v>
          </cell>
          <cell r="AY93">
            <v>20153.958590451039</v>
          </cell>
          <cell r="AZ93">
            <v>20524.898261307557</v>
          </cell>
          <cell r="BA93">
            <v>13137.152454358105</v>
          </cell>
          <cell r="BB93">
            <v>23895.720504469307</v>
          </cell>
          <cell r="BC93">
            <v>41261.379117791163</v>
          </cell>
          <cell r="BD93">
            <v>39544.579978567926</v>
          </cell>
          <cell r="BE93">
            <v>42204.074871545432</v>
          </cell>
          <cell r="BF93">
            <v>47349.573860817152</v>
          </cell>
          <cell r="BG93">
            <v>33069.291579548633</v>
          </cell>
          <cell r="BH93">
            <v>56835.434048512507</v>
          </cell>
          <cell r="BI93">
            <v>68603.664749643052</v>
          </cell>
          <cell r="BJ93">
            <v>68767.423538987146</v>
          </cell>
          <cell r="BK93">
            <v>69766.720222913427</v>
          </cell>
          <cell r="BL93">
            <v>80880.418360204159</v>
          </cell>
          <cell r="BM93">
            <v>57984.465486036788</v>
          </cell>
          <cell r="BN93">
            <v>98010.075978566485</v>
          </cell>
        </row>
        <row r="94">
          <cell r="B94">
            <v>67089.85193761313</v>
          </cell>
          <cell r="C94">
            <v>67263.28590866008</v>
          </cell>
          <cell r="D94">
            <v>81658.011176983418</v>
          </cell>
          <cell r="E94">
            <v>53678.068291215663</v>
          </cell>
          <cell r="F94">
            <v>97657.414606481325</v>
          </cell>
          <cell r="M94">
            <v>297273.21809447883</v>
          </cell>
          <cell r="N94">
            <v>312359.04304189229</v>
          </cell>
          <cell r="O94">
            <v>292179.68114642799</v>
          </cell>
          <cell r="P94">
            <v>388712.63305639755</v>
          </cell>
          <cell r="Q94">
            <v>235973.67847096501</v>
          </cell>
          <cell r="R94">
            <v>463443.19410786702</v>
          </cell>
          <cell r="Y94">
            <v>1277829.3860393113</v>
          </cell>
          <cell r="Z94">
            <v>1346352.2678819164</v>
          </cell>
          <cell r="AA94">
            <v>1241142.4938443454</v>
          </cell>
          <cell r="AB94">
            <v>1737250.2392354375</v>
          </cell>
          <cell r="AC94">
            <v>935520.58551641495</v>
          </cell>
          <cell r="AD94">
            <v>1986052.4857103708</v>
          </cell>
          <cell r="AK94">
            <v>5836667.4929735577</v>
          </cell>
          <cell r="AL94">
            <v>6121194.3631547336</v>
          </cell>
          <cell r="AM94">
            <v>5594258.2029086947</v>
          </cell>
          <cell r="AN94">
            <v>7968115.784609546</v>
          </cell>
          <cell r="AO94">
            <v>4138512.7448807196</v>
          </cell>
          <cell r="AP94">
            <v>9055216.9543435294</v>
          </cell>
          <cell r="AQ94">
            <v>25858147.264212873</v>
          </cell>
          <cell r="AR94">
            <v>27029940.199083216</v>
          </cell>
          <cell r="AS94">
            <v>24547580.919091757</v>
          </cell>
          <cell r="AT94">
            <v>35322411.894666806</v>
          </cell>
          <cell r="AU94">
            <v>18139438.886876419</v>
          </cell>
          <cell r="AV94">
            <v>40045918.547518775</v>
          </cell>
          <cell r="AW94">
            <v>19439.915076257421</v>
          </cell>
          <cell r="AX94">
            <v>16274.740030173753</v>
          </cell>
          <cell r="AY94">
            <v>20105.766476983503</v>
          </cell>
          <cell r="AZ94">
            <v>20603.496044019972</v>
          </cell>
          <cell r="BA94">
            <v>13214.61711505729</v>
          </cell>
          <cell r="BB94">
            <v>23817.531745385608</v>
          </cell>
          <cell r="BC94">
            <v>41513.922364628059</v>
          </cell>
          <cell r="BD94">
            <v>39837.719592693233</v>
          </cell>
          <cell r="BE94">
            <v>42272.575326685859</v>
          </cell>
          <cell r="BF94">
            <v>47540.830968159629</v>
          </cell>
          <cell r="BG94">
            <v>33423.000493465741</v>
          </cell>
          <cell r="BH94">
            <v>57014.550217438489</v>
          </cell>
          <cell r="BI94">
            <v>69106.431475091347</v>
          </cell>
          <cell r="BJ94">
            <v>69291.444045842567</v>
          </cell>
          <cell r="BK94">
            <v>69981.086388813826</v>
          </cell>
          <cell r="BL94">
            <v>81212.49962333421</v>
          </cell>
          <cell r="BM94">
            <v>58683.4797164763</v>
          </cell>
          <cell r="BN94">
            <v>98510.823307504586</v>
          </cell>
        </row>
        <row r="95">
          <cell r="B95">
            <v>68692.686449857065</v>
          </cell>
          <cell r="C95">
            <v>68766.914006003717</v>
          </cell>
          <cell r="D95">
            <v>83678.839489392834</v>
          </cell>
          <cell r="E95">
            <v>54898.134582093837</v>
          </cell>
          <cell r="F95">
            <v>99548.645305646598</v>
          </cell>
          <cell r="M95">
            <v>310810.6897646552</v>
          </cell>
          <cell r="N95">
            <v>325875.35019672883</v>
          </cell>
          <cell r="O95">
            <v>305160.73913951759</v>
          </cell>
          <cell r="P95">
            <v>406644.99573008908</v>
          </cell>
          <cell r="Q95">
            <v>245447.39112253164</v>
          </cell>
          <cell r="R95">
            <v>481811.85086376942</v>
          </cell>
          <cell r="Y95">
            <v>1357498.6559885731</v>
          </cell>
          <cell r="Z95">
            <v>1426003.2414621899</v>
          </cell>
          <cell r="AA95">
            <v>1317483.3507110369</v>
          </cell>
          <cell r="AB95">
            <v>1845697.5374655079</v>
          </cell>
          <cell r="AC95">
            <v>986967.20637731091</v>
          </cell>
          <cell r="AD95">
            <v>2102971.7302023293</v>
          </cell>
          <cell r="AK95">
            <v>6199119.354959283</v>
          </cell>
          <cell r="AL95">
            <v>6493087.7786816349</v>
          </cell>
          <cell r="AM95">
            <v>5928821.2526347302</v>
          </cell>
          <cell r="AN95">
            <v>8472133.3879140541</v>
          </cell>
          <cell r="AO95">
            <v>4352246.6096963808</v>
          </cell>
          <cell r="AP95">
            <v>9573982.6818908807</v>
          </cell>
          <cell r="AQ95">
            <v>27324910.589805618</v>
          </cell>
          <cell r="AR95">
            <v>28505544.540185791</v>
          </cell>
          <cell r="AS95">
            <v>25757544.247983586</v>
          </cell>
          <cell r="AT95">
            <v>36932656.921270095</v>
          </cell>
          <cell r="AU95">
            <v>19126435.877235979</v>
          </cell>
          <cell r="AV95">
            <v>42141823.590826653</v>
          </cell>
          <cell r="AW95">
            <v>19524.349880201826</v>
          </cell>
          <cell r="AX95">
            <v>16376.703740539337</v>
          </cell>
          <cell r="AY95">
            <v>20139.834760626534</v>
          </cell>
          <cell r="AZ95">
            <v>20682.317801796267</v>
          </cell>
          <cell r="BA95">
            <v>13280.014019221437</v>
          </cell>
          <cell r="BB95">
            <v>23823.76027617856</v>
          </cell>
          <cell r="BC95">
            <v>41790.686081546162</v>
          </cell>
          <cell r="BD95">
            <v>40116.834922426875</v>
          </cell>
          <cell r="BE95">
            <v>42500.933435613282</v>
          </cell>
          <cell r="BF95">
            <v>47793.711018204347</v>
          </cell>
          <cell r="BG95">
            <v>33725.994966489641</v>
          </cell>
          <cell r="BH95">
            <v>57074.955799188516</v>
          </cell>
          <cell r="BI95">
            <v>69623.606333226591</v>
          </cell>
          <cell r="BJ95">
            <v>69791.998899786297</v>
          </cell>
          <cell r="BK95">
            <v>70452.30677934672</v>
          </cell>
          <cell r="BL95">
            <v>81682.952538714453</v>
          </cell>
          <cell r="BM95">
            <v>59283.471150574878</v>
          </cell>
          <cell r="BN95">
            <v>98638.950202950946</v>
          </cell>
        </row>
        <row r="96">
          <cell r="B96">
            <v>67921.658187381021</v>
          </cell>
          <cell r="C96">
            <v>67539.092063401375</v>
          </cell>
          <cell r="D96">
            <v>82498.880424840943</v>
          </cell>
          <cell r="E96">
            <v>54427.783092083839</v>
          </cell>
          <cell r="F96">
            <v>98509.748518802706</v>
          </cell>
          <cell r="M96">
            <v>305959.16386986914</v>
          </cell>
          <cell r="N96">
            <v>321007.92703560455</v>
          </cell>
          <cell r="O96">
            <v>299377.23089958099</v>
          </cell>
          <cell r="P96">
            <v>400744.72030386352</v>
          </cell>
          <cell r="Q96">
            <v>241187.44995591839</v>
          </cell>
          <cell r="R96">
            <v>475282.19120808702</v>
          </cell>
          <cell r="Y96">
            <v>1328577.9166855004</v>
          </cell>
          <cell r="Z96">
            <v>1398361.086921691</v>
          </cell>
          <cell r="AA96">
            <v>1284277.2228638211</v>
          </cell>
          <cell r="AB96">
            <v>1813178.3262107968</v>
          </cell>
          <cell r="AC96">
            <v>962205.33291249466</v>
          </cell>
          <cell r="AD96">
            <v>2061807.0936907714</v>
          </cell>
          <cell r="AK96">
            <v>6103467.5124600381</v>
          </cell>
          <cell r="AL96">
            <v>6409912.125526798</v>
          </cell>
          <cell r="AM96">
            <v>5805202.4876956521</v>
          </cell>
          <cell r="AN96">
            <v>8438786.8773081955</v>
          </cell>
          <cell r="AO96">
            <v>4223512.9612111645</v>
          </cell>
          <cell r="AP96">
            <v>9435236.5657274406</v>
          </cell>
          <cell r="AQ96">
            <v>27880857.751495257</v>
          </cell>
          <cell r="AR96">
            <v>29176646.491836406</v>
          </cell>
          <cell r="AS96">
            <v>26199930.124800649</v>
          </cell>
          <cell r="AT96">
            <v>38524042.764553912</v>
          </cell>
          <cell r="AU96">
            <v>18931420.199043266</v>
          </cell>
          <cell r="AV96">
            <v>43072758.857633434</v>
          </cell>
          <cell r="AW96">
            <v>19569.938453137413</v>
          </cell>
          <cell r="AX96">
            <v>16465.193075800307</v>
          </cell>
          <cell r="AY96">
            <v>19689.921982855318</v>
          </cell>
          <cell r="AZ96">
            <v>20489.602084464925</v>
          </cell>
          <cell r="BA96">
            <v>13527.872893164942</v>
          </cell>
          <cell r="BB96">
            <v>24048.928068211357</v>
          </cell>
          <cell r="BC96">
            <v>41473.046444882333</v>
          </cell>
          <cell r="BD96">
            <v>39800.961648689517</v>
          </cell>
          <cell r="BE96">
            <v>41779.298859381408</v>
          </cell>
          <cell r="BF96">
            <v>47138.231549393975</v>
          </cell>
          <cell r="BG96">
            <v>33676.708996102228</v>
          </cell>
          <cell r="BH96">
            <v>56646.143775548881</v>
          </cell>
          <cell r="BI96">
            <v>68851.931434563492</v>
          </cell>
          <cell r="BJ96">
            <v>68970.672364801023</v>
          </cell>
          <cell r="BK96">
            <v>69391.019955039024</v>
          </cell>
          <cell r="BL96">
            <v>80449.018380555295</v>
          </cell>
          <cell r="BM96">
            <v>58862.754124773848</v>
          </cell>
          <cell r="BN96">
            <v>97392.663409720786</v>
          </cell>
        </row>
        <row r="97">
          <cell r="B97">
            <v>66046.585415250185</v>
          </cell>
          <cell r="C97">
            <v>65629.488651239502</v>
          </cell>
          <cell r="D97">
            <v>79831.222096150304</v>
          </cell>
          <cell r="E97">
            <v>53257.050825977691</v>
          </cell>
          <cell r="F97">
            <v>95270.044531094522</v>
          </cell>
          <cell r="M97">
            <v>294136.55312362366</v>
          </cell>
          <cell r="N97">
            <v>309413.63985964481</v>
          </cell>
          <cell r="O97">
            <v>286980.59830891603</v>
          </cell>
          <cell r="P97">
            <v>384432.5619547221</v>
          </cell>
          <cell r="Q97">
            <v>233908.29183175985</v>
          </cell>
          <cell r="R97">
            <v>455333.84304812463</v>
          </cell>
          <cell r="Y97">
            <v>1268595.9844431344</v>
          </cell>
          <cell r="Z97">
            <v>1337249.6737789942</v>
          </cell>
          <cell r="AA97">
            <v>1218894.0190598525</v>
          </cell>
          <cell r="AB97">
            <v>1719611.713840554</v>
          </cell>
          <cell r="AC97">
            <v>931806.24498400744</v>
          </cell>
          <cell r="AD97">
            <v>1952545.4122044574</v>
          </cell>
          <cell r="AK97">
            <v>5881698.5688698525</v>
          </cell>
          <cell r="AL97">
            <v>6160057.5056640701</v>
          </cell>
          <cell r="AM97">
            <v>5574348.3268663008</v>
          </cell>
          <cell r="AN97">
            <v>8017997.778912792</v>
          </cell>
          <cell r="AO97">
            <v>4157899.3676406089</v>
          </cell>
          <cell r="AP97">
            <v>9017353.755330909</v>
          </cell>
          <cell r="AQ97">
            <v>27401251.861711886</v>
          </cell>
          <cell r="AR97">
            <v>28556867.693788115</v>
          </cell>
          <cell r="AS97">
            <v>25856228.952007916</v>
          </cell>
          <cell r="AT97">
            <v>37309790.676671676</v>
          </cell>
          <cell r="AU97">
            <v>19086908.906107083</v>
          </cell>
          <cell r="AV97">
            <v>41830819.785957545</v>
          </cell>
          <cell r="AW97">
            <v>18974.081101215997</v>
          </cell>
          <cell r="AX97">
            <v>15970.155571082703</v>
          </cell>
          <cell r="AY97">
            <v>19174.094585489507</v>
          </cell>
          <cell r="AZ97">
            <v>19663.951230704886</v>
          </cell>
          <cell r="BA97">
            <v>13217.49528468981</v>
          </cell>
          <cell r="BB97">
            <v>23192.383690756429</v>
          </cell>
          <cell r="BC97">
            <v>40703.255669875361</v>
          </cell>
          <cell r="BD97">
            <v>39005.801588095237</v>
          </cell>
          <cell r="BE97">
            <v>41034.920911497655</v>
          </cell>
          <cell r="BF97">
            <v>45986.628778531202</v>
          </cell>
          <cell r="BG97">
            <v>33184.690714224118</v>
          </cell>
          <cell r="BH97">
            <v>55262.955806980055</v>
          </cell>
          <cell r="BI97">
            <v>67864.723880699559</v>
          </cell>
          <cell r="BJ97">
            <v>67800.359109360885</v>
          </cell>
          <cell r="BK97">
            <v>68360.953819007831</v>
          </cell>
          <cell r="BL97">
            <v>78889.975713314096</v>
          </cell>
          <cell r="BM97">
            <v>58143.685001141996</v>
          </cell>
          <cell r="BN97">
            <v>95351.170952259592</v>
          </cell>
        </row>
        <row r="98">
          <cell r="B98">
            <v>63023.698882639248</v>
          </cell>
          <cell r="C98">
            <v>62118.454097438378</v>
          </cell>
          <cell r="D98">
            <v>74674.090905549194</v>
          </cell>
          <cell r="E98">
            <v>52206.060162740454</v>
          </cell>
          <cell r="F98">
            <v>91191.387256152666</v>
          </cell>
          <cell r="M98">
            <v>275814.34971227532</v>
          </cell>
          <cell r="N98">
            <v>290174.41721052077</v>
          </cell>
          <cell r="O98">
            <v>266713.05479506863</v>
          </cell>
          <cell r="P98">
            <v>353413.20720277907</v>
          </cell>
          <cell r="Q98">
            <v>226652.08660546588</v>
          </cell>
          <cell r="R98">
            <v>429505.03451832692</v>
          </cell>
          <cell r="Y98">
            <v>1158862.9729275301</v>
          </cell>
          <cell r="Z98">
            <v>1219009.8800359257</v>
          </cell>
          <cell r="AA98">
            <v>1093542.1133039761</v>
          </cell>
          <cell r="AB98">
            <v>1532725.0691142085</v>
          </cell>
          <cell r="AC98">
            <v>886033.75397734635</v>
          </cell>
          <cell r="AD98">
            <v>1790241.025850859</v>
          </cell>
          <cell r="AK98">
            <v>5422996.53580839</v>
          </cell>
          <cell r="AL98">
            <v>5647930.4314883482</v>
          </cell>
          <cell r="AM98">
            <v>5000398.0496016648</v>
          </cell>
          <cell r="AN98">
            <v>7125147.7145918859</v>
          </cell>
          <cell r="AO98">
            <v>4065158.5267130593</v>
          </cell>
          <cell r="AP98">
            <v>8304636.9217257872</v>
          </cell>
          <cell r="AQ98">
            <v>26811858.536639586</v>
          </cell>
          <cell r="AR98">
            <v>27607432.334918845</v>
          </cell>
          <cell r="AS98">
            <v>24247512.706110414</v>
          </cell>
          <cell r="AT98">
            <v>34414172.38782765</v>
          </cell>
          <cell r="AU98">
            <v>20384104.390334845</v>
          </cell>
          <cell r="AV98">
            <v>40707639.06624686</v>
          </cell>
          <cell r="AW98">
            <v>17878.410253889717</v>
          </cell>
          <cell r="AX98">
            <v>15145.470089174936</v>
          </cell>
          <cell r="AY98">
            <v>17815.766838251468</v>
          </cell>
          <cell r="AZ98">
            <v>18083.546862719901</v>
          </cell>
          <cell r="BA98">
            <v>12908.288623550672</v>
          </cell>
          <cell r="BB98">
            <v>21919.905250170341</v>
          </cell>
          <cell r="BC98">
            <v>39380.293234901903</v>
          </cell>
          <cell r="BD98">
            <v>37784.730179541293</v>
          </cell>
          <cell r="BE98">
            <v>39385.720686590575</v>
          </cell>
          <cell r="BF98">
            <v>43703.077983634765</v>
          </cell>
          <cell r="BG98">
            <v>32823.168335770963</v>
          </cell>
          <cell r="BH98">
            <v>53600.98200479996</v>
          </cell>
          <cell r="BI98">
            <v>66257.64696116712</v>
          </cell>
          <cell r="BJ98">
            <v>66083.805292499252</v>
          </cell>
          <cell r="BK98">
            <v>66348.162997014442</v>
          </cell>
          <cell r="BL98">
            <v>75727.491884778341</v>
          </cell>
          <cell r="BM98">
            <v>57716.767976046322</v>
          </cell>
          <cell r="BN98">
            <v>93202.327948086968</v>
          </cell>
        </row>
        <row r="99">
          <cell r="B99">
            <v>65071.778392923363</v>
          </cell>
          <cell r="C99">
            <v>63958.935127863457</v>
          </cell>
          <cell r="D99">
            <v>76975.590030385763</v>
          </cell>
          <cell r="E99">
            <v>53935.082962655724</v>
          </cell>
          <cell r="F99">
            <v>93624.905892341616</v>
          </cell>
          <cell r="M99">
            <v>294602.91426710342</v>
          </cell>
          <cell r="N99">
            <v>308397.16244808881</v>
          </cell>
          <cell r="O99">
            <v>285042.36069813761</v>
          </cell>
          <cell r="P99">
            <v>376511.45311617461</v>
          </cell>
          <cell r="Q99">
            <v>240140.60672332611</v>
          </cell>
          <cell r="R99">
            <v>455125.66800484917</v>
          </cell>
          <cell r="Y99">
            <v>1285861.0513491516</v>
          </cell>
          <cell r="Z99">
            <v>1346910.1951575163</v>
          </cell>
          <cell r="AA99">
            <v>1225664.7442702793</v>
          </cell>
          <cell r="AB99">
            <v>1702890.4902179558</v>
          </cell>
          <cell r="AC99">
            <v>971654.4355896397</v>
          </cell>
          <cell r="AD99">
            <v>1975975.9960435301</v>
          </cell>
          <cell r="AK99">
            <v>6233462.6504211593</v>
          </cell>
          <cell r="AL99">
            <v>6474054.3762187604</v>
          </cell>
          <cell r="AM99">
            <v>5870393.5842765225</v>
          </cell>
          <cell r="AN99">
            <v>8190835.2152383002</v>
          </cell>
          <cell r="AO99">
            <v>4623251.560770792</v>
          </cell>
          <cell r="AP99">
            <v>9505757.6751728225</v>
          </cell>
          <cell r="AQ99">
            <v>31206469.943700999</v>
          </cell>
          <cell r="AR99">
            <v>32061752.640332788</v>
          </cell>
          <cell r="AS99">
            <v>29281917.834826265</v>
          </cell>
          <cell r="AT99">
            <v>40118014.432040811</v>
          </cell>
          <cell r="AU99">
            <v>23458505.447421953</v>
          </cell>
          <cell r="AV99">
            <v>47474647.263664432</v>
          </cell>
          <cell r="AW99">
            <v>17778.015512999253</v>
          </cell>
          <cell r="AX99">
            <v>15174.503015254491</v>
          </cell>
          <cell r="AY99">
            <v>17670.188658394869</v>
          </cell>
          <cell r="AZ99">
            <v>17879.817870024039</v>
          </cell>
          <cell r="BA99">
            <v>13079.196923370033</v>
          </cell>
          <cell r="BB99">
            <v>21593.407786175296</v>
          </cell>
          <cell r="BC99">
            <v>39568.318851347802</v>
          </cell>
          <cell r="BD99">
            <v>38035.624609016086</v>
          </cell>
          <cell r="BE99">
            <v>39394.110064499655</v>
          </cell>
          <cell r="BF99">
            <v>43693.827465298127</v>
          </cell>
          <cell r="BG99">
            <v>33245.580322581241</v>
          </cell>
          <cell r="BH99">
            <v>53458.154546507438</v>
          </cell>
          <cell r="BI99">
            <v>66806.198024283469</v>
          </cell>
          <cell r="BJ99">
            <v>66612.026601218065</v>
          </cell>
          <cell r="BK99">
            <v>66549.011822130633</v>
          </cell>
          <cell r="BL99">
            <v>75961.339459390729</v>
          </cell>
          <cell r="BM99">
            <v>58453.559571595259</v>
          </cell>
          <cell r="BN99">
            <v>93289.087996922608</v>
          </cell>
        </row>
        <row r="100">
          <cell r="B100">
            <v>66158.135837736525</v>
          </cell>
          <cell r="C100">
            <v>64807.202020342193</v>
          </cell>
          <cell r="D100">
            <v>78833.676621276303</v>
          </cell>
          <cell r="E100">
            <v>54391.394779388211</v>
          </cell>
          <cell r="F100">
            <v>94796.050403373505</v>
          </cell>
          <cell r="M100">
            <v>300457.56246726069</v>
          </cell>
          <cell r="N100">
            <v>314779.72524873645</v>
          </cell>
          <cell r="O100">
            <v>289599.92580793443</v>
          </cell>
          <cell r="P100">
            <v>385563.34957966732</v>
          </cell>
          <cell r="Q100">
            <v>244020.94773412769</v>
          </cell>
          <cell r="R100">
            <v>463215.046691322</v>
          </cell>
          <cell r="Y100">
            <v>1290813.6108867368</v>
          </cell>
          <cell r="Z100">
            <v>1354657.3419714237</v>
          </cell>
          <cell r="AA100">
            <v>1221735.0354836378</v>
          </cell>
          <cell r="AB100">
            <v>1712419.5509529051</v>
          </cell>
          <cell r="AC100">
            <v>975691.56001468305</v>
          </cell>
          <cell r="AD100">
            <v>1982642.1741522525</v>
          </cell>
          <cell r="AK100">
            <v>6037383.0432115672</v>
          </cell>
          <cell r="AL100">
            <v>6287139.9021854755</v>
          </cell>
          <cell r="AM100">
            <v>5624579.5877510132</v>
          </cell>
          <cell r="AN100">
            <v>7937573.7511679679</v>
          </cell>
          <cell r="AO100">
            <v>4508066.06968279</v>
          </cell>
          <cell r="AP100">
            <v>9206674.5255679768</v>
          </cell>
          <cell r="AQ100">
            <v>28324166.422801841</v>
          </cell>
          <cell r="AR100">
            <v>29191260.807930466</v>
          </cell>
          <cell r="AS100">
            <v>26264403.354669295</v>
          </cell>
          <cell r="AT100">
            <v>36377497.244251259</v>
          </cell>
          <cell r="AU100">
            <v>21494441.335247926</v>
          </cell>
          <cell r="AV100">
            <v>43149011.655349225</v>
          </cell>
          <cell r="AW100">
            <v>17666.372678129766</v>
          </cell>
          <cell r="AX100">
            <v>15082.748750104109</v>
          </cell>
          <cell r="AY100">
            <v>17442.504256608907</v>
          </cell>
          <cell r="AZ100">
            <v>18118.233224460681</v>
          </cell>
          <cell r="BA100">
            <v>12784.786105707573</v>
          </cell>
          <cell r="BB100">
            <v>21359.421729132406</v>
          </cell>
          <cell r="BC100">
            <v>40124.866212233843</v>
          </cell>
          <cell r="BD100">
            <v>38533.514792069866</v>
          </cell>
          <cell r="BE100">
            <v>39830.232710609722</v>
          </cell>
          <cell r="BF100">
            <v>44752.601848121754</v>
          </cell>
          <cell r="BG100">
            <v>33321.444451083829</v>
          </cell>
          <cell r="BH100">
            <v>53860.60637137921</v>
          </cell>
          <cell r="BI100">
            <v>68197.983129863933</v>
          </cell>
          <cell r="BJ100">
            <v>67846.972344527065</v>
          </cell>
          <cell r="BK100">
            <v>67814.893278110729</v>
          </cell>
          <cell r="BL100">
            <v>78045.562627698077</v>
          </cell>
          <cell r="BM100">
            <v>58992.267382804137</v>
          </cell>
          <cell r="BN100">
            <v>94487.087174187749</v>
          </cell>
        </row>
        <row r="101">
          <cell r="B101">
            <v>67803.610752569875</v>
          </cell>
          <cell r="C101">
            <v>66338.742030266221</v>
          </cell>
          <cell r="D101">
            <v>81295.150297770291</v>
          </cell>
          <cell r="E101">
            <v>55321.679688961747</v>
          </cell>
          <cell r="F101">
            <v>96719.130322990924</v>
          </cell>
          <cell r="M101">
            <v>316205.54639697151</v>
          </cell>
          <cell r="N101">
            <v>330427.32927754335</v>
          </cell>
          <cell r="O101">
            <v>304279.61848743947</v>
          </cell>
          <cell r="P101">
            <v>408054.58309127716</v>
          </cell>
          <cell r="Q101">
            <v>253356.67630709987</v>
          </cell>
          <cell r="R101">
            <v>484321.74195462588</v>
          </cell>
          <cell r="Y101">
            <v>1401676.4165209664</v>
          </cell>
          <cell r="Z101">
            <v>1467826.4196548953</v>
          </cell>
          <cell r="AA101">
            <v>1320535.5916247787</v>
          </cell>
          <cell r="AB101">
            <v>1876688.2169730309</v>
          </cell>
          <cell r="AC101">
            <v>1041356.1272651836</v>
          </cell>
          <cell r="AD101">
            <v>2142950.8603117308</v>
          </cell>
          <cell r="AK101">
            <v>6707202.559704978</v>
          </cell>
          <cell r="AL101">
            <v>6978472.6165601024</v>
          </cell>
          <cell r="AM101">
            <v>6190476.6749431249</v>
          </cell>
          <cell r="AN101">
            <v>8978525.388400577</v>
          </cell>
          <cell r="AO101">
            <v>4848708.280058112</v>
          </cell>
          <cell r="AP101">
            <v>10194724.883691248</v>
          </cell>
          <cell r="AQ101">
            <v>32056245.426419351</v>
          </cell>
          <cell r="AR101">
            <v>33074385.251919083</v>
          </cell>
          <cell r="AS101">
            <v>29159647.622816533</v>
          </cell>
          <cell r="AT101">
            <v>42486626.502356559</v>
          </cell>
          <cell r="AU101">
            <v>23020176.668677576</v>
          </cell>
          <cell r="AV101">
            <v>48639953.060269557</v>
          </cell>
          <cell r="AW101">
            <v>17608.97358298357</v>
          </cell>
          <cell r="AX101">
            <v>15058.59322138256</v>
          </cell>
          <cell r="AY101">
            <v>17363.365860017184</v>
          </cell>
          <cell r="AZ101">
            <v>18102.404508151441</v>
          </cell>
          <cell r="BA101">
            <v>12812.239775167312</v>
          </cell>
          <cell r="BB101">
            <v>20982.609943518273</v>
          </cell>
          <cell r="BC101">
            <v>40203.395680969697</v>
          </cell>
          <cell r="BD101">
            <v>38623.197583128393</v>
          </cell>
          <cell r="BE101">
            <v>39900.866868358076</v>
          </cell>
          <cell r="BF101">
            <v>44988.546654047299</v>
          </cell>
          <cell r="BG101">
            <v>33317.791175835286</v>
          </cell>
          <cell r="BH101">
            <v>53652.173475031464</v>
          </cell>
          <cell r="BI101">
            <v>68446.42330345235</v>
          </cell>
          <cell r="BJ101">
            <v>68078.953035310667</v>
          </cell>
          <cell r="BK101">
            <v>68072.74312878419</v>
          </cell>
          <cell r="BL101">
            <v>78596.22433641713</v>
          </cell>
          <cell r="BM101">
            <v>58949.730426670256</v>
          </cell>
          <cell r="BN101">
            <v>94489.127889422933</v>
          </cell>
        </row>
        <row r="102">
          <cell r="B102">
            <v>67824.640051499926</v>
          </cell>
          <cell r="C102">
            <v>66389.4822638435</v>
          </cell>
          <cell r="D102">
            <v>81103.457268454149</v>
          </cell>
          <cell r="E102">
            <v>55542.869585965447</v>
          </cell>
          <cell r="F102">
            <v>96252.597795428388</v>
          </cell>
          <cell r="M102">
            <v>309446.10800321499</v>
          </cell>
          <cell r="N102">
            <v>323813.45137044752</v>
          </cell>
          <cell r="O102">
            <v>298079.1404069268</v>
          </cell>
          <cell r="P102">
            <v>397657.52614004642</v>
          </cell>
          <cell r="Q102">
            <v>250354.10120470898</v>
          </cell>
          <cell r="R102">
            <v>473913.70407183206</v>
          </cell>
          <cell r="Y102">
            <v>1308288.6060806769</v>
          </cell>
          <cell r="Z102">
            <v>1375934.899985801</v>
          </cell>
          <cell r="AA102">
            <v>1239707.3060103355</v>
          </cell>
          <cell r="AB102">
            <v>1745964.8645925631</v>
          </cell>
          <cell r="AC102">
            <v>985988.61712405074</v>
          </cell>
          <cell r="AD102">
            <v>2003904.5776699875</v>
          </cell>
          <cell r="AK102">
            <v>5965032.9828923466</v>
          </cell>
          <cell r="AL102">
            <v>6236935.965772449</v>
          </cell>
          <cell r="AM102">
            <v>5548378.9932245947</v>
          </cell>
          <cell r="AN102">
            <v>7972925.6714450484</v>
          </cell>
          <cell r="AO102">
            <v>4364987.389038275</v>
          </cell>
          <cell r="AP102">
            <v>9057532.0959464237</v>
          </cell>
          <cell r="AQ102">
            <v>27936157.08469639</v>
          </cell>
          <cell r="AR102">
            <v>28918956.393647291</v>
          </cell>
          <cell r="AS102">
            <v>25653261.931420233</v>
          </cell>
          <cell r="AT102">
            <v>36538632.391099259</v>
          </cell>
          <cell r="AU102">
            <v>20629991.870029956</v>
          </cell>
          <cell r="AV102">
            <v>42246870.973466367</v>
          </cell>
          <cell r="AW102">
            <v>18260.92968244481</v>
          </cell>
          <cell r="AX102">
            <v>15666.59075835576</v>
          </cell>
          <cell r="AY102">
            <v>18023.912869291507</v>
          </cell>
          <cell r="AZ102">
            <v>18935.511222183497</v>
          </cell>
          <cell r="BA102">
            <v>13241.697226142656</v>
          </cell>
          <cell r="BB102">
            <v>21547.281100923919</v>
          </cell>
          <cell r="BC102">
            <v>40977.810279087134</v>
          </cell>
          <cell r="BD102">
            <v>39381.438793839086</v>
          </cell>
          <cell r="BE102">
            <v>40646.186914612023</v>
          </cell>
          <cell r="BF102">
            <v>45930.782949388333</v>
          </cell>
          <cell r="BG102">
            <v>33897.177183882828</v>
          </cell>
          <cell r="BH102">
            <v>54290.252653605748</v>
          </cell>
          <cell r="BI102">
            <v>69373.911024890054</v>
          </cell>
          <cell r="BJ102">
            <v>69024.998838193234</v>
          </cell>
          <cell r="BK102">
            <v>68924.029471262649</v>
          </cell>
          <cell r="BL102">
            <v>79674.872608394377</v>
          </cell>
          <cell r="BM102">
            <v>59716.527131058028</v>
          </cell>
          <cell r="BN102">
            <v>95218.967094457999</v>
          </cell>
        </row>
        <row r="103">
          <cell r="B103">
            <v>69413.34506233978</v>
          </cell>
          <cell r="C103">
            <v>68019.431443103647</v>
          </cell>
          <cell r="D103">
            <v>83116.78757063231</v>
          </cell>
          <cell r="E103">
            <v>56775.539091808729</v>
          </cell>
          <cell r="F103">
            <v>98226.110477280716</v>
          </cell>
          <cell r="M103">
            <v>321718.851227062</v>
          </cell>
          <cell r="N103">
            <v>335950.7620565712</v>
          </cell>
          <cell r="O103">
            <v>309999.01725925435</v>
          </cell>
          <cell r="P103">
            <v>412872.73158592958</v>
          </cell>
          <cell r="Q103">
            <v>259859.264656207</v>
          </cell>
          <cell r="R103">
            <v>491115.85700802266</v>
          </cell>
          <cell r="Y103">
            <v>1381503.6866125527</v>
          </cell>
          <cell r="Z103">
            <v>1449660.1396190331</v>
          </cell>
          <cell r="AA103">
            <v>1311182.9385693611</v>
          </cell>
          <cell r="AB103">
            <v>1845801.2009038427</v>
          </cell>
          <cell r="AC103">
            <v>1037667.4016963497</v>
          </cell>
          <cell r="AD103">
            <v>2109566.2089119339</v>
          </cell>
          <cell r="AK103">
            <v>6378955.4622005001</v>
          </cell>
          <cell r="AL103">
            <v>6660341.8190133898</v>
          </cell>
          <cell r="AM103">
            <v>5958081.5772678293</v>
          </cell>
          <cell r="AN103">
            <v>8589064.0260132868</v>
          </cell>
          <cell r="AO103">
            <v>4606345.7329013562</v>
          </cell>
          <cell r="AP103">
            <v>9668292.1568997353</v>
          </cell>
          <cell r="AQ103">
            <v>29768113.354228117</v>
          </cell>
          <cell r="AR103">
            <v>30857042.648000211</v>
          </cell>
          <cell r="AS103">
            <v>27476240.928781923</v>
          </cell>
          <cell r="AT103">
            <v>39639576.018631071</v>
          </cell>
          <cell r="AU103">
            <v>21439522.622183651</v>
          </cell>
          <cell r="AV103">
            <v>44999209.93765641</v>
          </cell>
          <cell r="AW103">
            <v>18359.624423647776</v>
          </cell>
          <cell r="AX103">
            <v>15814.181250234289</v>
          </cell>
          <cell r="AY103">
            <v>18269.68595293559</v>
          </cell>
          <cell r="AZ103">
            <v>19174.06330319307</v>
          </cell>
          <cell r="BA103">
            <v>13348.052821884554</v>
          </cell>
          <cell r="BB103">
            <v>21614.653381043514</v>
          </cell>
          <cell r="BC103">
            <v>41379.399932926193</v>
          </cell>
          <cell r="BD103">
            <v>39798.076507425176</v>
          </cell>
          <cell r="BE103">
            <v>41132.810796864687</v>
          </cell>
          <cell r="BF103">
            <v>46477.238235599281</v>
          </cell>
          <cell r="BG103">
            <v>34210.68069576448</v>
          </cell>
          <cell r="BH103">
            <v>54571.694196087155</v>
          </cell>
          <cell r="BI103">
            <v>70154.119319524223</v>
          </cell>
          <cell r="BJ103">
            <v>69777.945578913772</v>
          </cell>
          <cell r="BK103">
            <v>69711.716851776058</v>
          </cell>
          <cell r="BL103">
            <v>80606.206901107042</v>
          </cell>
          <cell r="BM103">
            <v>60288.965538114389</v>
          </cell>
          <cell r="BN103">
            <v>95767.995214891722</v>
          </cell>
        </row>
        <row r="104">
          <cell r="B104">
            <v>70448.456680694668</v>
          </cell>
          <cell r="C104">
            <v>68553.569329070713</v>
          </cell>
          <cell r="D104">
            <v>84166.093705164589</v>
          </cell>
          <cell r="E104">
            <v>57811.72661155431</v>
          </cell>
          <cell r="F104">
            <v>99284.350484257418</v>
          </cell>
          <cell r="M104">
            <v>325657.56082135485</v>
          </cell>
          <cell r="N104">
            <v>340033.23637260194</v>
          </cell>
          <cell r="O104">
            <v>312314.1828430586</v>
          </cell>
          <cell r="P104">
            <v>416755.51147723809</v>
          </cell>
          <cell r="Q104">
            <v>264460.52010613238</v>
          </cell>
          <cell r="R104">
            <v>495978.68610320688</v>
          </cell>
          <cell r="Y104">
            <v>1393067.9622908919</v>
          </cell>
          <cell r="Z104">
            <v>1461315.102055911</v>
          </cell>
          <cell r="AA104">
            <v>1314225.1222634315</v>
          </cell>
          <cell r="AB104">
            <v>1855227.816102644</v>
          </cell>
          <cell r="AC104">
            <v>1052753.4252344421</v>
          </cell>
          <cell r="AD104">
            <v>2122824.4088299186</v>
          </cell>
          <cell r="AK104">
            <v>6435283.6212121909</v>
          </cell>
          <cell r="AL104">
            <v>6716845.496322819</v>
          </cell>
          <cell r="AM104">
            <v>5965183.4200911494</v>
          </cell>
          <cell r="AN104">
            <v>8626192.3860557899</v>
          </cell>
          <cell r="AO104">
            <v>4690731.7441565581</v>
          </cell>
          <cell r="AP104">
            <v>9730445.2984927613</v>
          </cell>
          <cell r="AQ104">
            <v>29908287.92300681</v>
          </cell>
          <cell r="AR104">
            <v>31012329.769600578</v>
          </cell>
          <cell r="AS104">
            <v>27060988.700531967</v>
          </cell>
          <cell r="AT104">
            <v>39546819.030195341</v>
          </cell>
          <cell r="AU104">
            <v>21801779.765873738</v>
          </cell>
          <cell r="AV104">
            <v>45746194.19108133</v>
          </cell>
          <cell r="AW104">
            <v>18696.100279199225</v>
          </cell>
          <cell r="AX104">
            <v>16121.533542701685</v>
          </cell>
          <cell r="AY104">
            <v>18256.4667534574</v>
          </cell>
          <cell r="AZ104">
            <v>19589.683272927083</v>
          </cell>
          <cell r="BA104">
            <v>13610.153180512663</v>
          </cell>
          <cell r="BB104">
            <v>21926.876881771565</v>
          </cell>
          <cell r="BC104">
            <v>42091.88955395465</v>
          </cell>
          <cell r="BD104">
            <v>40494.592270482746</v>
          </cell>
          <cell r="BE104">
            <v>41469.056716405386</v>
          </cell>
          <cell r="BF104">
            <v>47211.713952711973</v>
          </cell>
          <cell r="BG104">
            <v>34850.749556601193</v>
          </cell>
          <cell r="BH104">
            <v>55207.202082151925</v>
          </cell>
          <cell r="BI104">
            <v>71336.626147398914</v>
          </cell>
          <cell r="BJ104">
            <v>70960.915680209058</v>
          </cell>
          <cell r="BK104">
            <v>70484.794170090376</v>
          </cell>
          <cell r="BL104">
            <v>81739.252302443099</v>
          </cell>
          <cell r="BM104">
            <v>61401.495026711855</v>
          </cell>
          <cell r="BN104">
            <v>96807.608582627363</v>
          </cell>
        </row>
        <row r="105">
          <cell r="B105">
            <v>70104.411086344873</v>
          </cell>
          <cell r="C105">
            <v>67746.211087469463</v>
          </cell>
          <cell r="D105">
            <v>83294.322065318149</v>
          </cell>
          <cell r="E105">
            <v>58040.80615989583</v>
          </cell>
          <cell r="F105">
            <v>98371.800302594638</v>
          </cell>
          <cell r="M105">
            <v>320688.49345629755</v>
          </cell>
          <cell r="N105">
            <v>334816.24957335263</v>
          </cell>
          <cell r="O105">
            <v>306028.51440441841</v>
          </cell>
          <cell r="P105">
            <v>407318.14043076133</v>
          </cell>
          <cell r="Q105">
            <v>263471.16436324653</v>
          </cell>
          <cell r="R105">
            <v>487542.64766780863</v>
          </cell>
          <cell r="Y105">
            <v>1350035.0190689999</v>
          </cell>
          <cell r="Z105">
            <v>1415738.4115336027</v>
          </cell>
          <cell r="AA105">
            <v>1265393.3475309263</v>
          </cell>
          <cell r="AB105">
            <v>1784796.5538005929</v>
          </cell>
          <cell r="AC105">
            <v>1037202.6984104698</v>
          </cell>
          <cell r="AD105">
            <v>2052751.8195609346</v>
          </cell>
          <cell r="AK105">
            <v>6200986.896407079</v>
          </cell>
          <cell r="AL105">
            <v>6462818.9252181444</v>
          </cell>
          <cell r="AM105">
            <v>5712958.2295959396</v>
          </cell>
          <cell r="AN105">
            <v>8242749.4125973582</v>
          </cell>
          <cell r="AO105">
            <v>4580734.3294163169</v>
          </cell>
          <cell r="AP105">
            <v>9341753.7556396127</v>
          </cell>
          <cell r="AQ105">
            <v>29086784.841898322</v>
          </cell>
          <cell r="AR105">
            <v>30044468.988787554</v>
          </cell>
          <cell r="AS105">
            <v>26580710.185672265</v>
          </cell>
          <cell r="AT105">
            <v>38080007.344395809</v>
          </cell>
          <cell r="AU105">
            <v>21517633.128507167</v>
          </cell>
          <cell r="AV105">
            <v>43635994.2069088</v>
          </cell>
          <cell r="AW105">
            <v>18531.403045816423</v>
          </cell>
          <cell r="AX105">
            <v>15866.508655901971</v>
          </cell>
          <cell r="AY105">
            <v>17829.893196388646</v>
          </cell>
          <cell r="AZ105">
            <v>18879.998541019297</v>
          </cell>
          <cell r="BA105">
            <v>13724.237363827766</v>
          </cell>
          <cell r="BB105">
            <v>21569.620227429165</v>
          </cell>
          <cell r="BC105">
            <v>42261.735267461219</v>
          </cell>
          <cell r="BD105">
            <v>40691.984587788444</v>
          </cell>
          <cell r="BE105">
            <v>41270.39960780846</v>
          </cell>
          <cell r="BF105">
            <v>47291.675580268908</v>
          </cell>
          <cell r="BG105">
            <v>35215.210803967973</v>
          </cell>
          <cell r="BH105">
            <v>55130.595039793072</v>
          </cell>
          <cell r="BI105">
            <v>71924.650544517237</v>
          </cell>
          <cell r="BJ105">
            <v>71723.829502646535</v>
          </cell>
          <cell r="BK105">
            <v>70571.032622083236</v>
          </cell>
          <cell r="BL105">
            <v>82806.271879330903</v>
          </cell>
          <cell r="BM105">
            <v>62078.927604143246</v>
          </cell>
          <cell r="BN105">
            <v>97081.813555247951</v>
          </cell>
        </row>
      </sheetData>
      <sheetData sheetId="121">
        <row r="51">
          <cell r="B51">
            <v>24141.837394800001</v>
          </cell>
          <cell r="C51">
            <v>19041.449212799998</v>
          </cell>
          <cell r="D51">
            <v>25841.9667888</v>
          </cell>
          <cell r="E51">
            <v>36382.769031600001</v>
          </cell>
          <cell r="F51">
            <v>9860.75</v>
          </cell>
          <cell r="G51">
            <v>35362.691395199996</v>
          </cell>
        </row>
        <row r="52">
          <cell r="B52">
            <v>24958.880406750002</v>
          </cell>
          <cell r="C52">
            <v>19765.001862549998</v>
          </cell>
          <cell r="D52">
            <v>26635.096495375001</v>
          </cell>
          <cell r="E52">
            <v>37523.327079825001</v>
          </cell>
          <cell r="F52">
            <v>9391.591796875</v>
          </cell>
          <cell r="G52">
            <v>36848.057983299994</v>
          </cell>
        </row>
        <row r="53">
          <cell r="B53">
            <v>25775.9234187</v>
          </cell>
          <cell r="C53">
            <v>20488.554512299997</v>
          </cell>
          <cell r="D53">
            <v>27428.226201949998</v>
          </cell>
          <cell r="E53">
            <v>38663.885128049995</v>
          </cell>
          <cell r="F53">
            <v>8922.4345703125</v>
          </cell>
          <cell r="G53">
            <v>38333.424571399999</v>
          </cell>
        </row>
        <row r="54">
          <cell r="B54">
            <v>27385.196306450001</v>
          </cell>
          <cell r="C54">
            <v>21905.096388599999</v>
          </cell>
          <cell r="D54">
            <v>28999.2408827</v>
          </cell>
          <cell r="E54">
            <v>41077.794459675002</v>
          </cell>
          <cell r="F54">
            <v>9503.734375</v>
          </cell>
          <cell r="G54">
            <v>40597.406907500001</v>
          </cell>
        </row>
        <row r="55">
          <cell r="B55">
            <v>28994.469194199999</v>
          </cell>
          <cell r="C55">
            <v>23321.638264900001</v>
          </cell>
          <cell r="D55">
            <v>30570.255563450002</v>
          </cell>
          <cell r="E55">
            <v>43491.703791300002</v>
          </cell>
          <cell r="F55">
            <v>10085.033203125</v>
          </cell>
          <cell r="G55">
            <v>42861.389243600002</v>
          </cell>
        </row>
        <row r="56">
          <cell r="B56">
            <v>29083.4728335</v>
          </cell>
          <cell r="C56">
            <v>24797.487363300002</v>
          </cell>
          <cell r="D56">
            <v>30920.323749300002</v>
          </cell>
          <cell r="E56">
            <v>42553.712882700005</v>
          </cell>
          <cell r="F56">
            <v>12551.814453125</v>
          </cell>
          <cell r="G56">
            <v>43165.996521300003</v>
          </cell>
        </row>
        <row r="57">
          <cell r="B57">
            <v>29639.493537049999</v>
          </cell>
          <cell r="C57">
            <v>25531.04888835</v>
          </cell>
          <cell r="D57">
            <v>31400.255529350001</v>
          </cell>
          <cell r="E57">
            <v>43432.129143400001</v>
          </cell>
          <cell r="F57">
            <v>13205.71484375</v>
          </cell>
          <cell r="G57">
            <v>44605.970471599998</v>
          </cell>
        </row>
        <row r="58">
          <cell r="B58">
            <v>31044.433207949998</v>
          </cell>
          <cell r="C58">
            <v>26569.559952750002</v>
          </cell>
          <cell r="D58">
            <v>32722.51067865</v>
          </cell>
          <cell r="E58">
            <v>44748.732552000001</v>
          </cell>
          <cell r="F58">
            <v>13704.2998046875</v>
          </cell>
          <cell r="G58">
            <v>46706.489601150002</v>
          </cell>
        </row>
        <row r="59">
          <cell r="B59">
            <v>30275.066018699999</v>
          </cell>
          <cell r="C59">
            <v>26025.9339459</v>
          </cell>
          <cell r="D59">
            <v>31868.490545999997</v>
          </cell>
          <cell r="E59">
            <v>43022.4622371</v>
          </cell>
          <cell r="F59">
            <v>13544.1083984375</v>
          </cell>
          <cell r="G59">
            <v>45678.169782599995</v>
          </cell>
        </row>
        <row r="60">
          <cell r="B60">
            <v>30081.105213249997</v>
          </cell>
          <cell r="C60">
            <v>25531.022071749998</v>
          </cell>
          <cell r="D60">
            <v>31850.581990499999</v>
          </cell>
          <cell r="E60">
            <v>42720.225050749999</v>
          </cell>
          <cell r="F60">
            <v>13650.2490234375</v>
          </cell>
          <cell r="G60">
            <v>44742.484224749998</v>
          </cell>
        </row>
        <row r="61">
          <cell r="B61">
            <v>31010.217216000001</v>
          </cell>
          <cell r="C61">
            <v>26649.405419999999</v>
          </cell>
          <cell r="D61">
            <v>32706.088470000002</v>
          </cell>
          <cell r="E61">
            <v>44092.652604000003</v>
          </cell>
          <cell r="F61">
            <v>14536.0390625</v>
          </cell>
          <cell r="G61">
            <v>45788.523858</v>
          </cell>
        </row>
        <row r="62">
          <cell r="B62">
            <v>31930.301954450002</v>
          </cell>
          <cell r="C62">
            <v>27336.013903450003</v>
          </cell>
          <cell r="D62">
            <v>33768.01717485</v>
          </cell>
          <cell r="E62">
            <v>45483.451704900006</v>
          </cell>
          <cell r="F62">
            <v>15620.5791015625</v>
          </cell>
          <cell r="G62">
            <v>47091.452522750005</v>
          </cell>
        </row>
        <row r="63">
          <cell r="B63">
            <v>31504.213694200003</v>
          </cell>
          <cell r="C63">
            <v>27275.460178200003</v>
          </cell>
          <cell r="D63">
            <v>33195.715100599999</v>
          </cell>
          <cell r="E63">
            <v>43979.036566400006</v>
          </cell>
          <cell r="F63">
            <v>16280.701171875</v>
          </cell>
          <cell r="G63">
            <v>46304.851000200004</v>
          </cell>
        </row>
        <row r="64">
          <cell r="B64">
            <v>30091.216508499998</v>
          </cell>
          <cell r="C64">
            <v>26014.3420138</v>
          </cell>
          <cell r="D64">
            <v>31450.174673399997</v>
          </cell>
          <cell r="E64">
            <v>40962.881827699995</v>
          </cell>
          <cell r="F64">
            <v>16307.498046875</v>
          </cell>
          <cell r="G64">
            <v>43680.798157500001</v>
          </cell>
        </row>
        <row r="65">
          <cell r="B65">
            <v>31478.775887699998</v>
          </cell>
          <cell r="C65">
            <v>27612.961304999997</v>
          </cell>
          <cell r="D65">
            <v>32767.380748600001</v>
          </cell>
          <cell r="E65">
            <v>42155.787592299996</v>
          </cell>
          <cell r="F65">
            <v>17304.123046875</v>
          </cell>
          <cell r="G65">
            <v>45285.256540199996</v>
          </cell>
        </row>
        <row r="66">
          <cell r="B66">
            <v>31938.942823999998</v>
          </cell>
          <cell r="C66">
            <v>28120.156181999999</v>
          </cell>
          <cell r="D66">
            <v>33327.592511999996</v>
          </cell>
          <cell r="E66">
            <v>43048.140328000001</v>
          </cell>
          <cell r="F66">
            <v>17878.865234375</v>
          </cell>
          <cell r="G66">
            <v>46172.602125999998</v>
          </cell>
        </row>
        <row r="67">
          <cell r="B67">
            <v>33132.116839800001</v>
          </cell>
          <cell r="C67">
            <v>29234.220741000001</v>
          </cell>
          <cell r="D67">
            <v>34593.827876850002</v>
          </cell>
          <cell r="E67">
            <v>44500.980461300001</v>
          </cell>
          <cell r="F67">
            <v>19002.244140625</v>
          </cell>
          <cell r="G67">
            <v>46937.165523050004</v>
          </cell>
        </row>
        <row r="68">
          <cell r="B68">
            <v>33324.399587100001</v>
          </cell>
          <cell r="C68">
            <v>29721.761793899997</v>
          </cell>
          <cell r="D68">
            <v>34675.388759549998</v>
          </cell>
          <cell r="E68">
            <v>43982.203058649997</v>
          </cell>
          <cell r="F68">
            <v>19664.3984375</v>
          </cell>
          <cell r="G68">
            <v>46834.291311599998</v>
          </cell>
        </row>
        <row r="69">
          <cell r="B69">
            <v>32658.337332899999</v>
          </cell>
          <cell r="C69">
            <v>29075.5661487</v>
          </cell>
          <cell r="D69">
            <v>33898.527358200001</v>
          </cell>
          <cell r="E69">
            <v>42579.857535299998</v>
          </cell>
          <cell r="F69">
            <v>19705.2421875</v>
          </cell>
          <cell r="G69">
            <v>45611.433152699996</v>
          </cell>
        </row>
        <row r="70">
          <cell r="B70">
            <v>32487.220847699999</v>
          </cell>
          <cell r="C70">
            <v>29087.395410149998</v>
          </cell>
          <cell r="D70">
            <v>33494.576532899999</v>
          </cell>
          <cell r="E70">
            <v>41805.260935799997</v>
          </cell>
          <cell r="F70">
            <v>20021.193359375</v>
          </cell>
          <cell r="G70">
            <v>45708.764215949996</v>
          </cell>
        </row>
        <row r="71">
          <cell r="B71">
            <v>31422.789724999999</v>
          </cell>
          <cell r="C71">
            <v>28102.645905000001</v>
          </cell>
          <cell r="D71">
            <v>32252.825680000002</v>
          </cell>
          <cell r="E71">
            <v>39248.843014999999</v>
          </cell>
          <cell r="F71">
            <v>19920.86328125</v>
          </cell>
          <cell r="G71">
            <v>43754.752484999997</v>
          </cell>
        </row>
        <row r="72">
          <cell r="B72">
            <v>31576.984783599997</v>
          </cell>
          <cell r="C72">
            <v>28282.982773799999</v>
          </cell>
          <cell r="D72">
            <v>32144.916164599999</v>
          </cell>
          <cell r="E72">
            <v>38846.5064604</v>
          </cell>
          <cell r="F72">
            <v>20559.115234375</v>
          </cell>
          <cell r="G72">
            <v>43730.716336999998</v>
          </cell>
        </row>
        <row r="73">
          <cell r="B73">
            <v>32797.927844999998</v>
          </cell>
          <cell r="C73">
            <v>29736.787912799999</v>
          </cell>
          <cell r="D73">
            <v>33235.233549599994</v>
          </cell>
          <cell r="E73">
            <v>40450.777675499994</v>
          </cell>
          <cell r="F73">
            <v>21974.611328125</v>
          </cell>
          <cell r="G73">
            <v>45261.140426099999</v>
          </cell>
        </row>
        <row r="74">
          <cell r="B74">
            <v>33600.613959900002</v>
          </cell>
          <cell r="C74">
            <v>30325.082410350002</v>
          </cell>
          <cell r="D74">
            <v>33917.60088405</v>
          </cell>
          <cell r="E74">
            <v>41313.962447550002</v>
          </cell>
          <cell r="F74">
            <v>22400.41015625</v>
          </cell>
          <cell r="G74">
            <v>46174.428617850004</v>
          </cell>
        </row>
        <row r="75">
          <cell r="B75">
            <v>33960.693895199998</v>
          </cell>
          <cell r="C75">
            <v>30750.994167299996</v>
          </cell>
          <cell r="D75">
            <v>34478.387399699997</v>
          </cell>
          <cell r="E75">
            <v>41001.325556399999</v>
          </cell>
          <cell r="F75">
            <v>23296.20703125</v>
          </cell>
          <cell r="G75">
            <v>46488.876704099996</v>
          </cell>
        </row>
        <row r="76">
          <cell r="B76">
            <v>34400.934904049995</v>
          </cell>
          <cell r="C76">
            <v>31172.694678449996</v>
          </cell>
          <cell r="D76">
            <v>35308.877467499995</v>
          </cell>
          <cell r="E76">
            <v>41260.945383449995</v>
          </cell>
          <cell r="F76">
            <v>23909.154296875</v>
          </cell>
          <cell r="G76">
            <v>46506.835750049999</v>
          </cell>
        </row>
        <row r="77">
          <cell r="B77">
            <v>35144.056332599997</v>
          </cell>
          <cell r="C77">
            <v>32028.793721400001</v>
          </cell>
          <cell r="D77">
            <v>35922.871985400001</v>
          </cell>
          <cell r="E77">
            <v>42056.045251199997</v>
          </cell>
          <cell r="F77">
            <v>25019.453125</v>
          </cell>
          <cell r="G77">
            <v>47118.346994400003</v>
          </cell>
        </row>
        <row r="78">
          <cell r="B78">
            <v>35516.443423999997</v>
          </cell>
          <cell r="C78">
            <v>32525.585030399998</v>
          </cell>
          <cell r="D78">
            <v>36451.086671999998</v>
          </cell>
          <cell r="E78">
            <v>41872.017510400001</v>
          </cell>
          <cell r="F78">
            <v>25702.689453125</v>
          </cell>
          <cell r="G78">
            <v>47199.484023999998</v>
          </cell>
        </row>
        <row r="79">
          <cell r="B79">
            <v>35657.890885150002</v>
          </cell>
          <cell r="C79">
            <v>32514.248111899997</v>
          </cell>
          <cell r="D79">
            <v>36556.074534649997</v>
          </cell>
          <cell r="E79">
            <v>41585.902971849995</v>
          </cell>
          <cell r="F79">
            <v>26226.962890625</v>
          </cell>
          <cell r="G79">
            <v>46795.368138949998</v>
          </cell>
        </row>
        <row r="80">
          <cell r="B80">
            <v>34752.879635249999</v>
          </cell>
          <cell r="C80">
            <v>31892.916972000003</v>
          </cell>
          <cell r="D80">
            <v>35446.203917250001</v>
          </cell>
          <cell r="E80">
            <v>39866.146215000001</v>
          </cell>
          <cell r="F80">
            <v>25912.994140625</v>
          </cell>
          <cell r="G80">
            <v>45932.733682500002</v>
          </cell>
        </row>
        <row r="81">
          <cell r="B81">
            <v>34882.581575799995</v>
          </cell>
          <cell r="C81">
            <v>31504.123311799998</v>
          </cell>
          <cell r="D81">
            <v>35727.196141799999</v>
          </cell>
          <cell r="E81">
            <v>39612.423145399996</v>
          </cell>
          <cell r="F81">
            <v>25760.744140625</v>
          </cell>
          <cell r="G81">
            <v>45440.2636508</v>
          </cell>
        </row>
        <row r="82">
          <cell r="B82">
            <v>35260.2988424</v>
          </cell>
          <cell r="C82">
            <v>31800.1760588</v>
          </cell>
          <cell r="D82">
            <v>36331.2892278</v>
          </cell>
          <cell r="E82">
            <v>40532.866893599996</v>
          </cell>
          <cell r="F82">
            <v>25539.001953125</v>
          </cell>
          <cell r="G82">
            <v>46052.586572199994</v>
          </cell>
        </row>
        <row r="83">
          <cell r="B83">
            <v>36197.001300600001</v>
          </cell>
          <cell r="C83">
            <v>32569.2394776</v>
          </cell>
          <cell r="D83">
            <v>37164.404453399999</v>
          </cell>
          <cell r="E83">
            <v>41840.186358600004</v>
          </cell>
          <cell r="F83">
            <v>26119.884765625</v>
          </cell>
          <cell r="G83">
            <v>47160.903699000002</v>
          </cell>
        </row>
        <row r="84">
          <cell r="B84">
            <v>36248.4350127</v>
          </cell>
          <cell r="C84">
            <v>33089.530000699997</v>
          </cell>
          <cell r="D84">
            <v>37038.161265700001</v>
          </cell>
          <cell r="E84">
            <v>41934.464034299999</v>
          </cell>
          <cell r="F84">
            <v>26455.830078125</v>
          </cell>
          <cell r="G84">
            <v>46988.712053499999</v>
          </cell>
        </row>
        <row r="85">
          <cell r="B85">
            <v>36593.056587999999</v>
          </cell>
          <cell r="C85">
            <v>33498.506347999995</v>
          </cell>
          <cell r="D85">
            <v>37444.057903999994</v>
          </cell>
          <cell r="E85">
            <v>42163.247019999995</v>
          </cell>
          <cell r="F85">
            <v>26845.22265625</v>
          </cell>
          <cell r="G85">
            <v>47423.982427999996</v>
          </cell>
        </row>
        <row r="86">
          <cell r="B86">
            <v>37406.511733550004</v>
          </cell>
          <cell r="C86">
            <v>34523.251194249999</v>
          </cell>
          <cell r="D86">
            <v>38089.389229699998</v>
          </cell>
          <cell r="E86">
            <v>43324.783366850002</v>
          </cell>
          <cell r="F86">
            <v>27846.2265625</v>
          </cell>
          <cell r="G86">
            <v>48636.052781350001</v>
          </cell>
        </row>
        <row r="87">
          <cell r="B87">
            <v>38643.957936600003</v>
          </cell>
          <cell r="C87">
            <v>35573.410891250001</v>
          </cell>
          <cell r="D87">
            <v>39467.763241450004</v>
          </cell>
          <cell r="E87">
            <v>44635.2692446</v>
          </cell>
          <cell r="F87">
            <v>28982.96875</v>
          </cell>
          <cell r="G87">
            <v>49952.558030450004</v>
          </cell>
        </row>
        <row r="88">
          <cell r="B88">
            <v>39145.798696500002</v>
          </cell>
          <cell r="C88">
            <v>36123.241735000003</v>
          </cell>
          <cell r="D88">
            <v>40325.333120499999</v>
          </cell>
          <cell r="E88">
            <v>45780.679831499998</v>
          </cell>
          <cell r="F88">
            <v>29340.91796875</v>
          </cell>
          <cell r="G88">
            <v>51088.584739500002</v>
          </cell>
        </row>
        <row r="89">
          <cell r="B89">
            <v>40195.797505200004</v>
          </cell>
          <cell r="C89">
            <v>37242.342849799999</v>
          </cell>
          <cell r="D89">
            <v>41348.365175600004</v>
          </cell>
          <cell r="E89">
            <v>46462.884213000005</v>
          </cell>
          <cell r="F89">
            <v>30543.04296875</v>
          </cell>
          <cell r="G89">
            <v>52081.651606200001</v>
          </cell>
        </row>
        <row r="90">
          <cell r="B90">
            <v>40626.246036199998</v>
          </cell>
          <cell r="C90">
            <v>37814.7411202</v>
          </cell>
          <cell r="D90">
            <v>41750.848002600003</v>
          </cell>
          <cell r="E90">
            <v>47022.419720099999</v>
          </cell>
          <cell r="F90">
            <v>31277.9921875</v>
          </cell>
          <cell r="G90">
            <v>52223.703814699998</v>
          </cell>
        </row>
        <row r="91">
          <cell r="B91">
            <v>40468.809073899996</v>
          </cell>
          <cell r="C91">
            <v>37568.314225599999</v>
          </cell>
          <cell r="D91">
            <v>41642.818893449999</v>
          </cell>
          <cell r="E91">
            <v>46269.798770499998</v>
          </cell>
          <cell r="F91">
            <v>31145.7890625</v>
          </cell>
          <cell r="G91">
            <v>51449.253856750001</v>
          </cell>
        </row>
        <row r="92">
          <cell r="B92">
            <v>40501.133569750004</v>
          </cell>
          <cell r="C92">
            <v>37661.32119925</v>
          </cell>
          <cell r="D92">
            <v>41582.966853750004</v>
          </cell>
          <cell r="E92">
            <v>45977.914570000001</v>
          </cell>
          <cell r="F92">
            <v>31305.55078125</v>
          </cell>
          <cell r="G92">
            <v>51387.080990000002</v>
          </cell>
        </row>
        <row r="93">
          <cell r="B93">
            <v>40999.076838300003</v>
          </cell>
          <cell r="C93">
            <v>38103.475905899999</v>
          </cell>
          <cell r="D93">
            <v>42052.022631899999</v>
          </cell>
          <cell r="E93">
            <v>46527.042254699998</v>
          </cell>
          <cell r="F93">
            <v>31785.80078125</v>
          </cell>
          <cell r="G93">
            <v>51462.725662199999</v>
          </cell>
        </row>
        <row r="94">
          <cell r="B94">
            <v>40850.439108300001</v>
          </cell>
          <cell r="C94">
            <v>38229.362420600002</v>
          </cell>
          <cell r="D94">
            <v>41617.5835047</v>
          </cell>
          <cell r="E94">
            <v>46284.378582800004</v>
          </cell>
          <cell r="F94">
            <v>31964.349609375</v>
          </cell>
          <cell r="G94">
            <v>51079.031060300003</v>
          </cell>
        </row>
        <row r="95">
          <cell r="B95">
            <v>40972.496532000005</v>
          </cell>
          <cell r="C95">
            <v>38551.394464200006</v>
          </cell>
          <cell r="D95">
            <v>41655.371474200001</v>
          </cell>
          <cell r="E95">
            <v>46373.416529400005</v>
          </cell>
          <cell r="F95">
            <v>32467.599609375</v>
          </cell>
          <cell r="G95">
            <v>51153.541124800002</v>
          </cell>
        </row>
        <row r="96">
          <cell r="B96">
            <v>40576.983115199997</v>
          </cell>
          <cell r="C96">
            <v>38222.068916550001</v>
          </cell>
          <cell r="D96">
            <v>40999.660022649994</v>
          </cell>
          <cell r="E96">
            <v>45467.958758549998</v>
          </cell>
          <cell r="F96">
            <v>32425.357421875</v>
          </cell>
          <cell r="G96">
            <v>50479.699232599996</v>
          </cell>
        </row>
        <row r="97">
          <cell r="B97">
            <v>39781.194263999998</v>
          </cell>
          <cell r="C97">
            <v>37294.869622500002</v>
          </cell>
          <cell r="D97">
            <v>39958.788881250002</v>
          </cell>
          <cell r="E97">
            <v>43984.266872250002</v>
          </cell>
          <cell r="F97">
            <v>31907.83203125</v>
          </cell>
          <cell r="G97">
            <v>49193.708978249997</v>
          </cell>
        </row>
        <row r="98">
          <cell r="B98">
            <v>38502.569096600004</v>
          </cell>
          <cell r="C98">
            <v>35927.929217800003</v>
          </cell>
          <cell r="D98">
            <v>38209.996383100006</v>
          </cell>
          <cell r="E98">
            <v>41545.325317000003</v>
          </cell>
          <cell r="F98">
            <v>31305.28125</v>
          </cell>
          <cell r="G98">
            <v>47630.837757800007</v>
          </cell>
        </row>
        <row r="99">
          <cell r="B99">
            <v>38297.5568508</v>
          </cell>
          <cell r="C99">
            <v>35817.44398245</v>
          </cell>
          <cell r="D99">
            <v>37778.463459749997</v>
          </cell>
          <cell r="E99">
            <v>41296.763110200001</v>
          </cell>
          <cell r="F99">
            <v>31318.634765625</v>
          </cell>
          <cell r="G99">
            <v>46833.759281400002</v>
          </cell>
        </row>
        <row r="100">
          <cell r="B100">
            <v>38716.8753125</v>
          </cell>
          <cell r="C100">
            <v>36233.577187499999</v>
          </cell>
          <cell r="D100">
            <v>38208.927968750002</v>
          </cell>
          <cell r="E100">
            <v>42159.629531250001</v>
          </cell>
          <cell r="F100">
            <v>31323.419921875</v>
          </cell>
          <cell r="G100">
            <v>46956.909999999996</v>
          </cell>
        </row>
        <row r="101">
          <cell r="B101">
            <v>38564.320666999993</v>
          </cell>
          <cell r="C101">
            <v>35908.528138999995</v>
          </cell>
          <cell r="D101">
            <v>38011.030556999998</v>
          </cell>
          <cell r="E101">
            <v>42271.364403999993</v>
          </cell>
          <cell r="F101">
            <v>30873.587890625</v>
          </cell>
          <cell r="G101">
            <v>46642.356272999998</v>
          </cell>
        </row>
        <row r="102">
          <cell r="B102">
            <v>39210.390584399996</v>
          </cell>
          <cell r="C102">
            <v>36712.221655199995</v>
          </cell>
          <cell r="D102">
            <v>38613.002362199994</v>
          </cell>
          <cell r="E102">
            <v>43120.568038799996</v>
          </cell>
          <cell r="F102">
            <v>31607.267578125</v>
          </cell>
          <cell r="G102">
            <v>47085.053513399995</v>
          </cell>
        </row>
        <row r="103">
          <cell r="B103">
            <v>39367.1703834</v>
          </cell>
          <cell r="C103">
            <v>36966.733164899997</v>
          </cell>
          <cell r="D103">
            <v>38887.082939699998</v>
          </cell>
          <cell r="E103">
            <v>43581.271278100001</v>
          </cell>
          <cell r="F103">
            <v>31739.115234375</v>
          </cell>
          <cell r="G103">
            <v>47101.912531900001</v>
          </cell>
        </row>
        <row r="104">
          <cell r="B104">
            <v>40224.691953299996</v>
          </cell>
          <cell r="C104">
            <v>37743.641399749999</v>
          </cell>
          <cell r="D104">
            <v>39380.078998899997</v>
          </cell>
          <cell r="E104">
            <v>44500.545034949995</v>
          </cell>
          <cell r="F104">
            <v>32095.29296875</v>
          </cell>
          <cell r="G104">
            <v>47562.266994649995</v>
          </cell>
        </row>
        <row r="105">
          <cell r="B105">
            <v>40436.34635</v>
          </cell>
          <cell r="C105">
            <v>37726.694275000002</v>
          </cell>
          <cell r="D105">
            <v>38977.302925000004</v>
          </cell>
          <cell r="E105">
            <v>44500.824462500001</v>
          </cell>
          <cell r="F105">
            <v>32567.93359375</v>
          </cell>
          <cell r="G105">
            <v>47418.9113125</v>
          </cell>
        </row>
      </sheetData>
      <sheetData sheetId="122"/>
      <sheetData sheetId="123"/>
      <sheetData sheetId="124"/>
      <sheetData sheetId="125">
        <row r="2">
          <cell r="P2">
            <v>0.40730551211679261</v>
          </cell>
          <cell r="Q2">
            <v>0.40647596278895037</v>
          </cell>
          <cell r="R2">
            <v>0.18739078087365346</v>
          </cell>
          <cell r="S2">
            <v>0.10492167255879431</v>
          </cell>
          <cell r="T2">
            <v>5.8602163531164118E-2</v>
          </cell>
          <cell r="U2">
            <v>3.2708067696114784E-2</v>
          </cell>
          <cell r="V2">
            <v>2.2866476247856881E-2</v>
          </cell>
          <cell r="W2">
            <v>0.30864433049737572</v>
          </cell>
          <cell r="X2">
            <v>0.30695102760992948</v>
          </cell>
          <cell r="Y2">
            <v>9.6434687811917469E-2</v>
          </cell>
          <cell r="Z2">
            <v>9.643831368180282E-2</v>
          </cell>
          <cell r="AA2">
            <v>7.2246241043368589E-2</v>
          </cell>
          <cell r="AB2">
            <v>2.3774146314020677E-2</v>
          </cell>
          <cell r="AC2">
            <v>1.8057752292661183E-2</v>
          </cell>
          <cell r="AD2">
            <v>0.17960041861867679</v>
          </cell>
          <cell r="AE2">
            <v>0.1796004186186769</v>
          </cell>
          <cell r="AF2">
            <v>3.4995889322342218E-2</v>
          </cell>
          <cell r="AG2">
            <v>5.8877872959745836E-2</v>
          </cell>
          <cell r="AH2">
            <v>5.8182218966421249E-2</v>
          </cell>
          <cell r="AI2">
            <v>1.6717072494741737E-2</v>
          </cell>
          <cell r="AJ2">
            <v>1.0827262542552542E-2</v>
          </cell>
          <cell r="AK2">
            <v>0.14726456931487061</v>
          </cell>
          <cell r="AL2">
            <v>0.14726456931487061</v>
          </cell>
          <cell r="AM2">
            <v>2.4272373097852726E-2</v>
          </cell>
          <cell r="AN2">
            <v>4.6683842008589653E-2</v>
          </cell>
          <cell r="AO2">
            <v>5.4088232007876914E-2</v>
          </cell>
          <cell r="AP2">
            <v>1.3995211895963795E-2</v>
          </cell>
          <cell r="AQ2">
            <v>8.2247783840018931E-3</v>
          </cell>
          <cell r="AR2">
            <v>8.6166081714558071E-2</v>
          </cell>
          <cell r="AS2">
            <v>8.6166081714558085E-2</v>
          </cell>
          <cell r="AT2">
            <v>8.8282717754135775E-3</v>
          </cell>
          <cell r="AU2">
            <v>2.4379546873737942E-2</v>
          </cell>
          <cell r="AV2">
            <v>4.0735135131564404E-2</v>
          </cell>
          <cell r="AW2">
            <v>8.2321928905803917E-3</v>
          </cell>
          <cell r="AX2">
            <v>3.9908035753613317E-3</v>
          </cell>
          <cell r="AY2">
            <v>2.7550162054507693E-2</v>
          </cell>
          <cell r="AZ2">
            <v>2.7550162054507693E-2</v>
          </cell>
          <cell r="BA2">
            <v>1.5511727848347917E-3</v>
          </cell>
          <cell r="BB2">
            <v>6.6887076186432932E-3</v>
          </cell>
          <cell r="BC2">
            <v>1.5650557825426667E-2</v>
          </cell>
          <cell r="BD2">
            <v>2.5701008237461001E-3</v>
          </cell>
          <cell r="BE2">
            <v>1.0895843754174265E-3</v>
          </cell>
        </row>
        <row r="3">
          <cell r="P3">
            <v>0.40928450409027906</v>
          </cell>
          <cell r="Q3">
            <v>0.40845495476243671</v>
          </cell>
          <cell r="R3">
            <v>0.18830312227930465</v>
          </cell>
          <cell r="S3">
            <v>0.10543250017677679</v>
          </cell>
          <cell r="T3">
            <v>5.88874773550404E-2</v>
          </cell>
          <cell r="U3">
            <v>3.2867312053381906E-2</v>
          </cell>
          <cell r="V3">
            <v>2.2977805273676599E-2</v>
          </cell>
          <cell r="W3">
            <v>0.31062332247086216</v>
          </cell>
          <cell r="X3">
            <v>0.30893001958341582</v>
          </cell>
          <cell r="Y3">
            <v>9.7056426968914089E-2</v>
          </cell>
          <cell r="Z3">
            <v>9.7060076215712221E-2</v>
          </cell>
          <cell r="AA3">
            <v>7.2712031082426798E-2</v>
          </cell>
          <cell r="AB3">
            <v>2.3927424330707187E-2</v>
          </cell>
          <cell r="AC3">
            <v>1.8174175251478554E-2</v>
          </cell>
          <cell r="AD3">
            <v>0.1815794105921632</v>
          </cell>
          <cell r="AE3">
            <v>0.1815794105921632</v>
          </cell>
          <cell r="AF3">
            <v>3.5381504147778534E-2</v>
          </cell>
          <cell r="AG3">
            <v>5.952664003333865E-2</v>
          </cell>
          <cell r="AH3">
            <v>5.8823320725647311E-2</v>
          </cell>
          <cell r="AI3">
            <v>1.6901275585924521E-2</v>
          </cell>
          <cell r="AJ3">
            <v>1.0946566639009208E-2</v>
          </cell>
          <cell r="AK3">
            <v>0.15080262243019749</v>
          </cell>
          <cell r="AL3">
            <v>0.15080262243019749</v>
          </cell>
          <cell r="AM3">
            <v>2.4855520460825134E-2</v>
          </cell>
          <cell r="AN3">
            <v>4.7805428235489646E-2</v>
          </cell>
          <cell r="AO3">
            <v>5.5387709802490394E-2</v>
          </cell>
          <cell r="AP3">
            <v>1.4331448937083328E-2</v>
          </cell>
          <cell r="AQ3">
            <v>8.4223799043117251E-3</v>
          </cell>
          <cell r="AR3">
            <v>8.6033408914061305E-2</v>
          </cell>
          <cell r="AS3">
            <v>8.6033408914061318E-2</v>
          </cell>
          <cell r="AT3">
            <v>8.8146785898272715E-3</v>
          </cell>
          <cell r="AU3">
            <v>2.434200886929095E-2</v>
          </cell>
          <cell r="AV3">
            <v>4.0672413880359991E-2</v>
          </cell>
          <cell r="AW3">
            <v>8.219517507607299E-3</v>
          </cell>
          <cell r="AX3">
            <v>3.9846588015008972E-3</v>
          </cell>
          <cell r="AY3">
            <v>2.7292084736544601E-2</v>
          </cell>
          <cell r="AZ3">
            <v>2.7292084736544601E-2</v>
          </cell>
          <cell r="BA3">
            <v>1.5366421076207896E-3</v>
          </cell>
          <cell r="BB3">
            <v>6.6260508647758027E-3</v>
          </cell>
          <cell r="BC3">
            <v>1.5503950557555749E-2</v>
          </cell>
          <cell r="BD3">
            <v>2.5460252946738998E-3</v>
          </cell>
          <cell r="BE3">
            <v>1.0793776473137632E-3</v>
          </cell>
        </row>
        <row r="4">
          <cell r="P4">
            <v>0.40348231465086615</v>
          </cell>
          <cell r="Q4">
            <v>0.4026527941702735</v>
          </cell>
          <cell r="R4">
            <v>0.18562824970711192</v>
          </cell>
          <cell r="S4">
            <v>0.10393481655089268</v>
          </cell>
          <cell r="T4">
            <v>5.8050972383078332E-2</v>
          </cell>
          <cell r="U4">
            <v>3.240042722179165E-2</v>
          </cell>
          <cell r="V4">
            <v>2.2651402289213189E-2</v>
          </cell>
          <cell r="W4">
            <v>0.30482113303144925</v>
          </cell>
          <cell r="X4">
            <v>0.30312785899125261</v>
          </cell>
          <cell r="Y4">
            <v>9.5233564378433E-2</v>
          </cell>
          <cell r="Z4">
            <v>9.5237145087003636E-2</v>
          </cell>
          <cell r="AA4">
            <v>7.1346392087901417E-2</v>
          </cell>
          <cell r="AB4">
            <v>2.3478032074458324E-2</v>
          </cell>
          <cell r="AC4">
            <v>1.7832837483198888E-2</v>
          </cell>
          <cell r="AD4">
            <v>0.1757772211527503</v>
          </cell>
          <cell r="AE4">
            <v>0.17577725</v>
          </cell>
          <cell r="AF4">
            <v>3.4250928999482733E-2</v>
          </cell>
          <cell r="AG4">
            <v>5.7624534922087516E-2</v>
          </cell>
          <cell r="AH4">
            <v>5.6943689371511508E-2</v>
          </cell>
          <cell r="AI4">
            <v>1.6361214822195103E-2</v>
          </cell>
          <cell r="AJ4">
            <v>1.0596781730217964E-2</v>
          </cell>
          <cell r="AK4">
            <v>0.1457815951769314</v>
          </cell>
          <cell r="AL4">
            <v>0.1457755</v>
          </cell>
          <cell r="AM4">
            <v>2.4026942400250068E-2</v>
          </cell>
          <cell r="AN4">
            <v>4.6211797191844727E-2</v>
          </cell>
          <cell r="AO4">
            <v>5.3541317519529591E-2</v>
          </cell>
          <cell r="AP4">
            <v>1.3853698966639745E-2</v>
          </cell>
          <cell r="AQ4">
            <v>8.1416133350684858E-3</v>
          </cell>
          <cell r="AR4">
            <v>9.2193842850742128E-2</v>
          </cell>
          <cell r="AS4">
            <v>9.2188499999999993E-2</v>
          </cell>
          <cell r="AT4">
            <v>9.4453074385324968E-3</v>
          </cell>
          <cell r="AU4">
            <v>2.6083510033738301E-2</v>
          </cell>
          <cell r="AV4">
            <v>4.3582241763254634E-2</v>
          </cell>
          <cell r="AW4">
            <v>8.8075667268626544E-3</v>
          </cell>
          <cell r="AX4">
            <v>4.2697333810066814E-3</v>
          </cell>
          <cell r="AY4">
            <v>4.360051390265416E-2</v>
          </cell>
          <cell r="AZ4">
            <v>4.3603500000000003E-2</v>
          </cell>
          <cell r="BA4">
            <v>2.4550332005207685E-3</v>
          </cell>
          <cell r="BB4">
            <v>1.0586183198214387E-2</v>
          </cell>
          <cell r="BC4">
            <v>2.4770057496969818E-2</v>
          </cell>
          <cell r="BD4">
            <v>4.0676853750077017E-3</v>
          </cell>
          <cell r="BE4">
            <v>1.7244795954200326E-3</v>
          </cell>
        </row>
        <row r="5">
          <cell r="P5">
            <v>0.42081265138417545</v>
          </cell>
          <cell r="Q5">
            <v>0.41260621192433594</v>
          </cell>
          <cell r="R5">
            <v>0.19021690659225196</v>
          </cell>
          <cell r="S5">
            <v>0.10650404409209138</v>
          </cell>
          <cell r="T5">
            <v>5.9485969451331583E-2</v>
          </cell>
          <cell r="U5">
            <v>3.3201352962821562E-2</v>
          </cell>
          <cell r="V5">
            <v>2.3211335991311189E-2</v>
          </cell>
          <cell r="W5">
            <v>0.32215146976475856</v>
          </cell>
          <cell r="X5">
            <v>0.31308127674531505</v>
          </cell>
          <cell r="Y5">
            <v>9.8360625855465691E-2</v>
          </cell>
          <cell r="Z5">
            <v>9.8364324139136081E-2</v>
          </cell>
          <cell r="AA5">
            <v>7.368910135935941E-2</v>
          </cell>
          <cell r="AB5">
            <v>2.4248949871516049E-2</v>
          </cell>
          <cell r="AC5">
            <v>1.8418391321111571E-2</v>
          </cell>
          <cell r="AD5">
            <v>0.1931075578860596</v>
          </cell>
          <cell r="AE5">
            <v>0.1857306677540625</v>
          </cell>
          <cell r="AF5">
            <v>3.619039388925991E-2</v>
          </cell>
          <cell r="AG5">
            <v>6.0887534365776048E-2</v>
          </cell>
          <cell r="AH5">
            <v>6.0168135815930356E-2</v>
          </cell>
          <cell r="AI5">
            <v>1.7287671494428097E-2</v>
          </cell>
          <cell r="AJ5">
            <v>1.1196826362896406E-2</v>
          </cell>
          <cell r="AK5">
            <v>0.1637189464690523</v>
          </cell>
          <cell r="AL5">
            <v>0.15603644946132411</v>
          </cell>
          <cell r="AM5">
            <v>2.5718167892044723E-2</v>
          </cell>
          <cell r="AN5">
            <v>4.9464586004110703E-2</v>
          </cell>
          <cell r="AO5">
            <v>5.7310021815934677E-2</v>
          </cell>
          <cell r="AP5">
            <v>1.4828842971970466E-2</v>
          </cell>
          <cell r="AQ5">
            <v>8.7146909987690403E-3</v>
          </cell>
          <cell r="AR5">
            <v>0.1051466259314488</v>
          </cell>
          <cell r="AS5">
            <v>9.8665304300158144E-2</v>
          </cell>
          <cell r="AT5">
            <v>1.0108897884566471E-2</v>
          </cell>
          <cell r="AU5">
            <v>2.7916035673592889E-2</v>
          </cell>
          <cell r="AV5">
            <v>4.6644160016212209E-2</v>
          </cell>
          <cell r="AW5">
            <v>9.4263519988919634E-3</v>
          </cell>
          <cell r="AX5">
            <v>4.5697081883051289E-3</v>
          </cell>
          <cell r="AY5">
            <v>4.7812342033102112E-2</v>
          </cell>
          <cell r="AZ5">
            <v>4.4049341044346761E-2</v>
          </cell>
          <cell r="BA5">
            <v>2.4801356479395797E-3</v>
          </cell>
          <cell r="BB5">
            <v>1.0694425769859735E-2</v>
          </cell>
          <cell r="BC5">
            <v>2.5023328640409639E-2</v>
          </cell>
          <cell r="BD5">
            <v>4.1092770154876517E-3</v>
          </cell>
          <cell r="BE5">
            <v>1.7421122116957157E-3</v>
          </cell>
        </row>
        <row r="6">
          <cell r="P6">
            <v>0.40507657450090057</v>
          </cell>
          <cell r="Q6">
            <v>0.40287041875222579</v>
          </cell>
          <cell r="R6">
            <v>0.18572857751018673</v>
          </cell>
          <cell r="S6">
            <v>0.10399099093072975</v>
          </cell>
          <cell r="T6">
            <v>5.8082347599591667E-2</v>
          </cell>
          <cell r="U6">
            <v>3.2417938908116214E-2</v>
          </cell>
          <cell r="V6">
            <v>2.2663644851602407E-2</v>
          </cell>
          <cell r="W6">
            <v>0.30641539288148367</v>
          </cell>
          <cell r="X6">
            <v>0.3033454835732049</v>
          </cell>
          <cell r="Y6">
            <v>9.5301935410724958E-2</v>
          </cell>
          <cell r="Z6">
            <v>9.5305518689993679E-2</v>
          </cell>
          <cell r="AA6">
            <v>7.1397613802736876E-2</v>
          </cell>
          <cell r="AB6">
            <v>2.3494887657881998E-2</v>
          </cell>
          <cell r="AC6">
            <v>1.7845640212104174E-2</v>
          </cell>
          <cell r="AD6">
            <v>0.17737148100278471</v>
          </cell>
          <cell r="AE6">
            <v>0.17599487458195232</v>
          </cell>
          <cell r="AF6">
            <v>4.2896686596739883E-2</v>
          </cell>
          <cell r="AG6">
            <v>3.9114759341099939E-2</v>
          </cell>
          <cell r="AH6">
            <v>6.5724092695268813E-2</v>
          </cell>
          <cell r="AI6">
            <v>2.0115555369321025E-2</v>
          </cell>
          <cell r="AJ6">
            <v>8.1438891646139194E-3</v>
          </cell>
          <cell r="AK6">
            <v>0.14342590026123608</v>
          </cell>
          <cell r="AL6">
            <v>0.14234191776849658</v>
          </cell>
          <cell r="AM6">
            <v>3.0905461519457191E-2</v>
          </cell>
          <cell r="AN6">
            <v>2.7088569399381902E-2</v>
          </cell>
          <cell r="AO6">
            <v>6.1367233748316347E-2</v>
          </cell>
          <cell r="AP6">
            <v>1.7131055906511778E-2</v>
          </cell>
          <cell r="AQ6">
            <v>5.8497227075920118E-3</v>
          </cell>
          <cell r="AR6">
            <v>8.4015369708452386E-2</v>
          </cell>
          <cell r="AS6">
            <v>8.3578808480598288E-2</v>
          </cell>
          <cell r="AT6">
            <v>1.2875348555456075E-2</v>
          </cell>
          <cell r="AU6">
            <v>1.3345114459056982E-2</v>
          </cell>
          <cell r="AV6">
            <v>4.4006452312556794E-2</v>
          </cell>
          <cell r="AW6">
            <v>1.0754383585756866E-2</v>
          </cell>
          <cell r="AX6">
            <v>2.5976347150402624E-3</v>
          </cell>
          <cell r="AY6">
            <v>3.3652030168037188E-2</v>
          </cell>
          <cell r="AZ6">
            <v>3.3307691380518312E-2</v>
          </cell>
          <cell r="BA6">
            <v>2.7884922520977529E-3</v>
          </cell>
          <cell r="BB6">
            <v>4.6023887460160647E-3</v>
          </cell>
          <cell r="BC6">
            <v>2.0368486643867992E-2</v>
          </cell>
          <cell r="BD6">
            <v>4.7481866619880119E-3</v>
          </cell>
          <cell r="BE6">
            <v>8.0025691758971878E-4</v>
          </cell>
        </row>
        <row r="7">
          <cell r="P7">
            <v>0.40107045446727191</v>
          </cell>
          <cell r="Q7">
            <v>0.3990372751202258</v>
          </cell>
          <cell r="R7">
            <v>0.18396144773091785</v>
          </cell>
          <cell r="S7">
            <v>0.10300156012092722</v>
          </cell>
          <cell r="T7">
            <v>5.7529718340976602E-2</v>
          </cell>
          <cell r="U7">
            <v>3.2109495770312559E-2</v>
          </cell>
          <cell r="V7">
            <v>2.2448009744388795E-2</v>
          </cell>
          <cell r="W7">
            <v>0.29493392703869437</v>
          </cell>
          <cell r="X7">
            <v>0.29297948299387599</v>
          </cell>
          <cell r="Y7">
            <v>0.11178459477640412</v>
          </cell>
          <cell r="Z7">
            <v>8.2665795002697134E-2</v>
          </cell>
          <cell r="AA7">
            <v>5.561302389924682E-2</v>
          </cell>
          <cell r="AB7">
            <v>2.6332034464985582E-2</v>
          </cell>
          <cell r="AC7">
            <v>1.6597566762410046E-2</v>
          </cell>
          <cell r="AD7">
            <v>0.15961472661607248</v>
          </cell>
          <cell r="AE7">
            <v>0.15883220435548379</v>
          </cell>
          <cell r="AF7">
            <v>4.3849019434228469E-2</v>
          </cell>
          <cell r="AG7">
            <v>4.2477783049141328E-2</v>
          </cell>
          <cell r="AH7">
            <v>4.7295877722325845E-2</v>
          </cell>
          <cell r="AI7">
            <v>1.7305656362973963E-2</v>
          </cell>
          <cell r="AJ7">
            <v>7.9169535761620911E-3</v>
          </cell>
          <cell r="AK7">
            <v>0.12429518013472091</v>
          </cell>
          <cell r="AL7">
            <v>0.12385495073527529</v>
          </cell>
          <cell r="AM7">
            <v>3.1860958500113341E-2</v>
          </cell>
          <cell r="AN7">
            <v>2.9920670707767872E-2</v>
          </cell>
          <cell r="AO7">
            <v>4.2741000072771339E-2</v>
          </cell>
          <cell r="AP7">
            <v>1.4016574054844041E-2</v>
          </cell>
          <cell r="AQ7">
            <v>5.3288067190948437E-3</v>
          </cell>
          <cell r="AR7">
            <v>6.7164822458815596E-2</v>
          </cell>
          <cell r="AS7">
            <v>6.7411642602400776E-2</v>
          </cell>
          <cell r="AT7">
            <v>1.2931717476459378E-2</v>
          </cell>
          <cell r="AU7">
            <v>1.5171426153287466E-2</v>
          </cell>
          <cell r="AV7">
            <v>2.8790885260950298E-2</v>
          </cell>
          <cell r="AW7">
            <v>8.3833981606160572E-3</v>
          </cell>
          <cell r="AX7">
            <v>2.1410958483867059E-3</v>
          </cell>
          <cell r="AY7">
            <v>2.4542270776995521E-2</v>
          </cell>
          <cell r="AZ7">
            <v>2.4481629304319619E-2</v>
          </cell>
          <cell r="BA7">
            <v>2.4815293002832194E-3</v>
          </cell>
          <cell r="BB7">
            <v>5.7640437968224083E-3</v>
          </cell>
          <cell r="BC7">
            <v>1.2118488137925387E-2</v>
          </cell>
          <cell r="BD7">
            <v>3.4969781689432387E-3</v>
          </cell>
          <cell r="BE7">
            <v>6.2741123607349682E-4</v>
          </cell>
        </row>
        <row r="8">
          <cell r="P8">
            <v>0.4031563788202262</v>
          </cell>
          <cell r="Q8">
            <v>0.3948132401533932</v>
          </cell>
          <cell r="R8">
            <v>0.18818336418531401</v>
          </cell>
          <cell r="S8">
            <v>0.11185570315279576</v>
          </cell>
          <cell r="T8">
            <v>4.7781502853975033E-2</v>
          </cell>
          <cell r="U8">
            <v>2.7856416456154578E-2</v>
          </cell>
          <cell r="V8">
            <v>1.9136366160846015E-2</v>
          </cell>
          <cell r="W8">
            <v>0.3016769916652759</v>
          </cell>
          <cell r="X8">
            <v>0.29307649555520987</v>
          </cell>
          <cell r="Y8">
            <v>0.11550275300440117</v>
          </cell>
          <cell r="Z8">
            <v>9.2795300176892082E-2</v>
          </cell>
          <cell r="AA8">
            <v>4.6162142174563103E-2</v>
          </cell>
          <cell r="AB8">
            <v>2.394691606414126E-2</v>
          </cell>
          <cell r="AC8">
            <v>1.4669529997778751E-2</v>
          </cell>
          <cell r="AD8">
            <v>0.16410778328022629</v>
          </cell>
          <cell r="AE8">
            <v>0.1586741485452268</v>
          </cell>
          <cell r="AF8">
            <v>4.5517166865909155E-2</v>
          </cell>
          <cell r="AG8">
            <v>5.0494125460382795E-2</v>
          </cell>
          <cell r="AH8">
            <v>3.9450130406250283E-2</v>
          </cell>
          <cell r="AI8">
            <v>1.6243578176392964E-2</v>
          </cell>
          <cell r="AJ8">
            <v>6.9692996840041268E-3</v>
          </cell>
          <cell r="AK8">
            <v>0.12638293063331799</v>
          </cell>
          <cell r="AL8">
            <v>0.1223396518774819</v>
          </cell>
          <cell r="AM8">
            <v>3.1812744661017696E-2</v>
          </cell>
          <cell r="AN8">
            <v>3.7247413893046193E-2</v>
          </cell>
          <cell r="AO8">
            <v>3.5131266454889544E-2</v>
          </cell>
          <cell r="AP8">
            <v>1.3202055364956052E-2</v>
          </cell>
          <cell r="AQ8">
            <v>4.9462845778135336E-3</v>
          </cell>
          <cell r="AR8">
            <v>6.6297173757209713E-2</v>
          </cell>
          <cell r="AS8">
            <v>6.4539788483073582E-2</v>
          </cell>
          <cell r="AT8">
            <v>1.2262037775055244E-2</v>
          </cell>
          <cell r="AU8">
            <v>1.9810566389631055E-2</v>
          </cell>
          <cell r="AV8">
            <v>2.2848690547035356E-2</v>
          </cell>
          <cell r="AW8">
            <v>7.515459975977439E-3</v>
          </cell>
          <cell r="AX8">
            <v>2.103048331171893E-3</v>
          </cell>
          <cell r="AY8">
            <v>2.28652971042442E-2</v>
          </cell>
          <cell r="AZ8">
            <v>2.220206592112621E-2</v>
          </cell>
          <cell r="BA8">
            <v>2.2201495093968396E-3</v>
          </cell>
          <cell r="BB8">
            <v>7.0600169913067551E-3</v>
          </cell>
          <cell r="BC8">
            <v>9.4573319685177081E-3</v>
          </cell>
          <cell r="BD8">
            <v>2.8715954720236691E-3</v>
          </cell>
          <cell r="BE8">
            <v>5.9295573705215102E-4</v>
          </cell>
        </row>
        <row r="9">
          <cell r="P9">
            <v>0.3901411364037346</v>
          </cell>
          <cell r="Q9">
            <v>0.38100387437769251</v>
          </cell>
          <cell r="R9">
            <v>0.19829480766834978</v>
          </cell>
          <cell r="S9">
            <v>8.5513554808448813E-2</v>
          </cell>
          <cell r="T9">
            <v>5.252094890316459E-2</v>
          </cell>
          <cell r="U9">
            <v>2.8079938920498169E-2</v>
          </cell>
          <cell r="V9">
            <v>1.6594674273860827E-2</v>
          </cell>
          <cell r="W9">
            <v>0.28324019636724629</v>
          </cell>
          <cell r="X9">
            <v>0.27469450331966727</v>
          </cell>
          <cell r="Y9">
            <v>0.12269243971402431</v>
          </cell>
          <cell r="Z9">
            <v>6.969884538881764E-2</v>
          </cell>
          <cell r="AA9">
            <v>4.6999864686281652E-2</v>
          </cell>
          <cell r="AB9">
            <v>2.2527736922225972E-2</v>
          </cell>
          <cell r="AC9">
            <v>1.2775672839210474E-2</v>
          </cell>
          <cell r="AD9">
            <v>0.1482981936632003</v>
          </cell>
          <cell r="AE9">
            <v>0.14459042055439381</v>
          </cell>
          <cell r="AF9">
            <v>4.6350039304654492E-2</v>
          </cell>
          <cell r="AG9">
            <v>3.842783829805637E-2</v>
          </cell>
          <cell r="AH9">
            <v>3.9518391612570765E-2</v>
          </cell>
          <cell r="AI9">
            <v>1.3877974746413049E-2</v>
          </cell>
          <cell r="AJ9">
            <v>6.4162038017690458E-3</v>
          </cell>
          <cell r="AK9">
            <v>0.11142994791572891</v>
          </cell>
          <cell r="AL9">
            <v>0.1095326295181807</v>
          </cell>
          <cell r="AM9">
            <v>3.153143758503521E-2</v>
          </cell>
          <cell r="AN9">
            <v>2.8262031364407435E-2</v>
          </cell>
          <cell r="AO9">
            <v>3.4226939475787199E-2</v>
          </cell>
          <cell r="AP9">
            <v>1.0959023583697059E-2</v>
          </cell>
          <cell r="AQ9">
            <v>4.5531814911405457E-3</v>
          </cell>
          <cell r="AR9">
            <v>5.3572248881608969E-2</v>
          </cell>
          <cell r="AS9">
            <v>5.3714330344460742E-2</v>
          </cell>
          <cell r="AT9">
            <v>1.1353027373286842E-2</v>
          </cell>
          <cell r="AU9">
            <v>1.3682657984297233E-2</v>
          </cell>
          <cell r="AV9">
            <v>2.1032288208674175E-2</v>
          </cell>
          <cell r="AW9">
            <v>5.6421150782004865E-3</v>
          </cell>
          <cell r="AX9">
            <v>2.0042334406795126E-3</v>
          </cell>
          <cell r="AY9">
            <v>1.6628981564311762E-2</v>
          </cell>
          <cell r="AZ9">
            <v>1.671638626422637E-2</v>
          </cell>
          <cell r="BA9">
            <v>1.937261422507859E-3</v>
          </cell>
          <cell r="BB9">
            <v>4.2418914026299409E-3</v>
          </cell>
          <cell r="BC9">
            <v>8.1364673722382243E-3</v>
          </cell>
          <cell r="BD9">
            <v>1.8322950396920514E-3</v>
          </cell>
          <cell r="BE9">
            <v>5.6848852910176297E-4</v>
          </cell>
        </row>
        <row r="10">
          <cell r="P10">
            <v>0.43181056663800765</v>
          </cell>
          <cell r="Q10">
            <v>0.42859726639973672</v>
          </cell>
          <cell r="R10">
            <v>0.24850766073066421</v>
          </cell>
          <cell r="S10">
            <v>7.553684068028764E-2</v>
          </cell>
          <cell r="T10">
            <v>5.1157563769594745E-2</v>
          </cell>
          <cell r="U10">
            <v>3.1917995070250435E-2</v>
          </cell>
          <cell r="V10">
            <v>2.1477127375166556E-2</v>
          </cell>
          <cell r="W10">
            <v>0.30804124226184881</v>
          </cell>
          <cell r="X10">
            <v>0.30457060858318019</v>
          </cell>
          <cell r="Y10">
            <v>0.14912951753363288</v>
          </cell>
          <cell r="Z10">
            <v>6.256965057124772E-2</v>
          </cell>
          <cell r="AA10">
            <v>5.0059854469023141E-2</v>
          </cell>
          <cell r="AB10">
            <v>2.6384121458328951E-2</v>
          </cell>
          <cell r="AC10">
            <v>1.6427388584019664E-2</v>
          </cell>
          <cell r="AD10">
            <v>0.15637915884632861</v>
          </cell>
          <cell r="AE10">
            <v>0.15472929986471551</v>
          </cell>
          <cell r="AF10">
            <v>5.4940442801671763E-2</v>
          </cell>
          <cell r="AG10">
            <v>3.4755599235169632E-2</v>
          </cell>
          <cell r="AH10">
            <v>4.0786546419775693E-2</v>
          </cell>
          <cell r="AI10">
            <v>1.5854239751432752E-2</v>
          </cell>
          <cell r="AJ10">
            <v>8.392438485815187E-3</v>
          </cell>
          <cell r="AK10">
            <v>0.11698099708938439</v>
          </cell>
          <cell r="AL10">
            <v>0.1159883302236815</v>
          </cell>
          <cell r="AM10">
            <v>3.6558597651142173E-2</v>
          </cell>
          <cell r="AN10">
            <v>2.5483109430915227E-2</v>
          </cell>
          <cell r="AO10">
            <v>3.5581258546726086E-2</v>
          </cell>
          <cell r="AP10">
            <v>1.2353200774395503E-2</v>
          </cell>
          <cell r="AQ10">
            <v>6.0121586205638521E-3</v>
          </cell>
          <cell r="AR10">
            <v>5.6019527041906061E-2</v>
          </cell>
          <cell r="AS10">
            <v>5.602165008390645E-2</v>
          </cell>
          <cell r="AT10">
            <v>1.2930115619053361E-2</v>
          </cell>
          <cell r="AU10">
            <v>1.2128893492187516E-2</v>
          </cell>
          <cell r="AV10">
            <v>2.2331200712369905E-2</v>
          </cell>
          <cell r="AW10">
            <v>6.0951644123137467E-3</v>
          </cell>
          <cell r="AX10">
            <v>2.5362626113186039E-3</v>
          </cell>
          <cell r="AY10">
            <v>1.6883974290585059E-2</v>
          </cell>
          <cell r="AZ10">
            <v>1.6892103882340821E-2</v>
          </cell>
          <cell r="BA10">
            <v>2.2815936479098015E-3</v>
          </cell>
          <cell r="BB10">
            <v>3.6027716784592431E-3</v>
          </cell>
          <cell r="BC10">
            <v>8.6095219134451669E-3</v>
          </cell>
          <cell r="BD10">
            <v>1.7273811514907454E-3</v>
          </cell>
          <cell r="BE10">
            <v>6.7080296217407866E-4</v>
          </cell>
        </row>
        <row r="11">
          <cell r="P11">
            <v>0.43721477661517705</v>
          </cell>
          <cell r="Q11">
            <v>0.42948553427651265</v>
          </cell>
          <cell r="R11">
            <v>0.23333379939637849</v>
          </cell>
          <cell r="S11">
            <v>8.2017551837015729E-2</v>
          </cell>
          <cell r="T11">
            <v>5.3906275344991601E-2</v>
          </cell>
          <cell r="U11">
            <v>3.3022236340566474E-2</v>
          </cell>
          <cell r="V11">
            <v>2.7205528562467406E-2</v>
          </cell>
          <cell r="W11">
            <v>0.3194498478651871</v>
          </cell>
          <cell r="X11">
            <v>0.31052785074698919</v>
          </cell>
          <cell r="Y11">
            <v>0.14182934341229791</v>
          </cell>
          <cell r="Z11">
            <v>6.7093842206633142E-2</v>
          </cell>
          <cell r="AA11">
            <v>5.2464157775596154E-2</v>
          </cell>
          <cell r="AB11">
            <v>2.7399607006257973E-2</v>
          </cell>
          <cell r="AC11">
            <v>2.1740918188563812E-2</v>
          </cell>
          <cell r="AD11">
            <v>0.17057628417064818</v>
          </cell>
          <cell r="AE11">
            <v>0.16292319490434098</v>
          </cell>
          <cell r="AF11">
            <v>5.2136249737427656E-2</v>
          </cell>
          <cell r="AG11">
            <v>3.6086412613271453E-2</v>
          </cell>
          <cell r="AH11">
            <v>4.4565082004629608E-2</v>
          </cell>
          <cell r="AI11">
            <v>1.713858681986842E-2</v>
          </cell>
          <cell r="AJ11">
            <v>1.2996817816445428E-2</v>
          </cell>
          <cell r="AK11">
            <v>0.13057803488397471</v>
          </cell>
          <cell r="AL11">
            <v>0.1237622549019692</v>
          </cell>
          <cell r="AM11">
            <v>3.4694748626002268E-2</v>
          </cell>
          <cell r="AN11">
            <v>2.6247046885795097E-2</v>
          </cell>
          <cell r="AO11">
            <v>3.9533676761434461E-2</v>
          </cell>
          <cell r="AP11">
            <v>1.3429339977824421E-2</v>
          </cell>
          <cell r="AQ11">
            <v>9.8574192896727069E-3</v>
          </cell>
          <cell r="AR11">
            <v>6.6354491835071847E-2</v>
          </cell>
          <cell r="AS11">
            <v>6.1685282053958776E-2</v>
          </cell>
          <cell r="AT11">
            <v>1.2366542854947808E-2</v>
          </cell>
          <cell r="AU11">
            <v>1.2333327218477493E-2</v>
          </cell>
          <cell r="AV11">
            <v>2.5528154106985588E-2</v>
          </cell>
          <cell r="AW11">
            <v>6.749345252921389E-3</v>
          </cell>
          <cell r="AX11">
            <v>4.7079105815191428E-3</v>
          </cell>
          <cell r="AY11">
            <v>2.2741607402143219E-2</v>
          </cell>
          <cell r="AZ11">
            <v>2.0093203672445031E-2</v>
          </cell>
          <cell r="BA11">
            <v>2.2404373584234173E-3</v>
          </cell>
          <cell r="BB11">
            <v>3.6430568791349805E-3</v>
          </cell>
          <cell r="BC11">
            <v>1.0577720620941453E-2</v>
          </cell>
          <cell r="BD11">
            <v>2.0629728467769369E-3</v>
          </cell>
          <cell r="BE11">
            <v>1.5690075029462958E-3</v>
          </cell>
        </row>
        <row r="12">
          <cell r="P12">
            <v>0.41461250579837888</v>
          </cell>
          <cell r="Q12">
            <v>0.40589552069786022</v>
          </cell>
          <cell r="R12">
            <v>0.18526829948938064</v>
          </cell>
          <cell r="S12">
            <v>9.8832782093729393E-2</v>
          </cell>
          <cell r="T12">
            <v>5.667024921664577E-2</v>
          </cell>
          <cell r="U12">
            <v>3.3808081986539416E-2</v>
          </cell>
          <cell r="V12">
            <v>3.131606748524185E-2</v>
          </cell>
          <cell r="W12">
            <v>0.2977685499256853</v>
          </cell>
          <cell r="X12">
            <v>0.28948658056395288</v>
          </cell>
          <cell r="Y12">
            <v>0.1147624200595911</v>
          </cell>
          <cell r="Z12">
            <v>7.3662536840713833E-2</v>
          </cell>
          <cell r="AA12">
            <v>5.162682102584075E-2</v>
          </cell>
          <cell r="AB12">
            <v>2.6378945366753042E-2</v>
          </cell>
          <cell r="AC12">
            <v>2.3055813518105119E-2</v>
          </cell>
          <cell r="AD12">
            <v>0.156424930907688</v>
          </cell>
          <cell r="AE12">
            <v>0.1499100468203127</v>
          </cell>
          <cell r="AF12">
            <v>4.8243167942427348E-2</v>
          </cell>
          <cell r="AG12">
            <v>3.1382881441395609E-2</v>
          </cell>
          <cell r="AH12">
            <v>4.347824512814992E-2</v>
          </cell>
          <cell r="AI12">
            <v>1.4842610621488221E-2</v>
          </cell>
          <cell r="AJ12">
            <v>1.1963077983080241E-2</v>
          </cell>
          <cell r="AK12">
            <v>0.11907863136898129</v>
          </cell>
          <cell r="AL12">
            <v>0.1132314136890028</v>
          </cell>
          <cell r="AM12">
            <v>3.1849264794140159E-2</v>
          </cell>
          <cell r="AN12">
            <v>2.2651460146042635E-2</v>
          </cell>
          <cell r="AO12">
            <v>3.8457659386764924E-2</v>
          </cell>
          <cell r="AP12">
            <v>1.1444432943480711E-2</v>
          </cell>
          <cell r="AQ12">
            <v>8.8285227770598818E-3</v>
          </cell>
          <cell r="AR12">
            <v>5.9064105684361649E-2</v>
          </cell>
          <cell r="AS12">
            <v>5.5038652248768215E-2</v>
          </cell>
          <cell r="AT12">
            <v>1.112203138394403E-2</v>
          </cell>
          <cell r="AU12">
            <v>9.7310262264274604E-3</v>
          </cell>
          <cell r="AV12">
            <v>2.4599835734717943E-2</v>
          </cell>
          <cell r="AW12">
            <v>5.5735204984785867E-3</v>
          </cell>
          <cell r="AX12">
            <v>4.01217365540714E-3</v>
          </cell>
          <cell r="AY12">
            <v>1.997966722614291E-2</v>
          </cell>
          <cell r="AZ12">
            <v>1.751597318439841E-2</v>
          </cell>
          <cell r="BA12">
            <v>2.1323176187214793E-3</v>
          </cell>
          <cell r="BB12">
            <v>2.3610951909963881E-3</v>
          </cell>
          <cell r="BC12">
            <v>1.0082495735794162E-2</v>
          </cell>
          <cell r="BD12">
            <v>1.6933521809300927E-3</v>
          </cell>
          <cell r="BE12">
            <v>1.2466596069446059E-3</v>
          </cell>
        </row>
        <row r="13">
          <cell r="P13">
            <v>0.44407042747847464</v>
          </cell>
          <cell r="Q13">
            <v>0.43263914655396829</v>
          </cell>
          <cell r="R13">
            <v>0.19168374290017878</v>
          </cell>
          <cell r="S13">
            <v>0.10853054192891376</v>
          </cell>
          <cell r="T13">
            <v>5.9511282009658585E-2</v>
          </cell>
          <cell r="U13">
            <v>3.7080960078401712E-2</v>
          </cell>
          <cell r="V13">
            <v>3.5832619636815347E-2</v>
          </cell>
          <cell r="W13">
            <v>0.32112075775425097</v>
          </cell>
          <cell r="X13">
            <v>0.30927877131348902</v>
          </cell>
          <cell r="Y13">
            <v>0.12170826400591182</v>
          </cell>
          <cell r="Z13">
            <v>7.9626168564712121E-2</v>
          </cell>
          <cell r="AA13">
            <v>5.3935356724254195E-2</v>
          </cell>
          <cell r="AB13">
            <v>2.8321251349171642E-2</v>
          </cell>
          <cell r="AC13">
            <v>2.5687730669439281E-2</v>
          </cell>
          <cell r="AD13">
            <v>0.17423080267847399</v>
          </cell>
          <cell r="AE13">
            <v>0.16315906869089511</v>
          </cell>
          <cell r="AF13">
            <v>5.1292893162355059E-2</v>
          </cell>
          <cell r="AG13">
            <v>3.6447367323304468E-2</v>
          </cell>
          <cell r="AH13">
            <v>4.7260763232334017E-2</v>
          </cell>
          <cell r="AI13">
            <v>1.5952616662462539E-2</v>
          </cell>
          <cell r="AJ13">
            <v>1.2205428310439092E-2</v>
          </cell>
          <cell r="AK13">
            <v>0.13400652753557948</v>
          </cell>
          <cell r="AL13">
            <v>0.12416392151156649</v>
          </cell>
          <cell r="AM13">
            <v>3.4215350743124331E-2</v>
          </cell>
          <cell r="AN13">
            <v>2.5513760853157517E-2</v>
          </cell>
          <cell r="AO13">
            <v>4.2799045033795433E-2</v>
          </cell>
          <cell r="AP13">
            <v>1.2602264924296419E-2</v>
          </cell>
          <cell r="AQ13">
            <v>9.0334999571928063E-3</v>
          </cell>
          <cell r="AR13">
            <v>6.7870222283341899E-2</v>
          </cell>
          <cell r="AS13">
            <v>6.1401284958182256E-2</v>
          </cell>
          <cell r="AT13">
            <v>1.2349814942267234E-2</v>
          </cell>
          <cell r="AU13">
            <v>1.0590311660268963E-2</v>
          </cell>
          <cell r="AV13">
            <v>2.8135008282914792E-2</v>
          </cell>
          <cell r="AW13">
            <v>6.2435586802071594E-3</v>
          </cell>
          <cell r="AX13">
            <v>4.0825913925241052E-3</v>
          </cell>
          <cell r="AY13">
            <v>2.3249502043152428E-2</v>
          </cell>
          <cell r="AZ13">
            <v>2.0087135732595823E-2</v>
          </cell>
          <cell r="BA13">
            <v>2.4931539410687352E-3</v>
          </cell>
          <cell r="BB13">
            <v>2.7168325811191569E-3</v>
          </cell>
          <cell r="BC13">
            <v>1.1668650349995145E-2</v>
          </cell>
          <cell r="BD13">
            <v>1.908206371265576E-3</v>
          </cell>
          <cell r="BE13">
            <v>1.3002924891472049E-3</v>
          </cell>
        </row>
        <row r="14">
          <cell r="P14">
            <v>0.46354076918824078</v>
          </cell>
          <cell r="Q14">
            <v>0.44166809347302</v>
          </cell>
          <cell r="R14">
            <v>0.19073459903089918</v>
          </cell>
          <cell r="S14">
            <v>0.11345571128002983</v>
          </cell>
          <cell r="T14">
            <v>6.5174466992804977E-2</v>
          </cell>
          <cell r="U14">
            <v>3.6443811155924072E-2</v>
          </cell>
          <cell r="V14">
            <v>3.5859499620980805E-2</v>
          </cell>
          <cell r="W14">
            <v>0.35009523176185775</v>
          </cell>
          <cell r="X14">
            <v>0.3246550564934127</v>
          </cell>
          <cell r="Y14">
            <v>0.12744662971677054</v>
          </cell>
          <cell r="Z14">
            <v>8.4372558943164838E-2</v>
          </cell>
          <cell r="AA14">
            <v>5.9365289746894465E-2</v>
          </cell>
          <cell r="AB14">
            <v>2.7773614314753992E-2</v>
          </cell>
          <cell r="AC14">
            <v>2.5696958625175223E-2</v>
          </cell>
          <cell r="AD14">
            <v>0.20244504854676582</v>
          </cell>
          <cell r="AE14">
            <v>0.17602806588875769</v>
          </cell>
          <cell r="AF14">
            <v>5.2349223855198093E-2</v>
          </cell>
          <cell r="AG14">
            <v>4.1669626539775351E-2</v>
          </cell>
          <cell r="AH14">
            <v>5.1988071171981641E-2</v>
          </cell>
          <cell r="AI14">
            <v>1.6781659283609453E-2</v>
          </cell>
          <cell r="AJ14">
            <v>1.3239478750755481E-2</v>
          </cell>
          <cell r="AK14">
            <v>0.15860651133997281</v>
          </cell>
          <cell r="AL14">
            <v>0.13413491441835071</v>
          </cell>
          <cell r="AM14">
            <v>3.4737584519407665E-2</v>
          </cell>
          <cell r="AN14">
            <v>2.9738659421786457E-2</v>
          </cell>
          <cell r="AO14">
            <v>4.6729590294626651E-2</v>
          </cell>
          <cell r="AP14">
            <v>1.3156518392923469E-2</v>
          </cell>
          <cell r="AQ14">
            <v>9.7725631289461729E-3</v>
          </cell>
          <cell r="AR14">
            <v>8.523904172767606E-2</v>
          </cell>
          <cell r="AS14">
            <v>6.7520291796493839E-2</v>
          </cell>
          <cell r="AT14">
            <v>1.2596276745800642E-2</v>
          </cell>
          <cell r="AU14">
            <v>1.3617276490648136E-2</v>
          </cell>
          <cell r="AV14">
            <v>3.0563456713443789E-2</v>
          </cell>
          <cell r="AW14">
            <v>6.4086487418768493E-3</v>
          </cell>
          <cell r="AX14">
            <v>4.3346345097625407E-3</v>
          </cell>
          <cell r="AY14">
            <v>3.3108484827819591E-2</v>
          </cell>
          <cell r="AZ14">
            <v>2.3450783923630879E-2</v>
          </cell>
          <cell r="BA14">
            <v>2.5141938438502571E-3</v>
          </cell>
          <cell r="BB14">
            <v>4.4809967907428602E-3</v>
          </cell>
          <cell r="BC14">
            <v>1.3243381911183622E-2</v>
          </cell>
          <cell r="BD14">
            <v>2.0129605562594151E-3</v>
          </cell>
          <cell r="BE14">
            <v>1.1992523204375145E-3</v>
          </cell>
        </row>
        <row r="15">
          <cell r="P15">
            <v>0.4571043576823739</v>
          </cell>
          <cell r="Q15">
            <v>0.44068985279853878</v>
          </cell>
          <cell r="R15">
            <v>0.19044323124752385</v>
          </cell>
          <cell r="S15">
            <v>0.10446799045392777</v>
          </cell>
          <cell r="T15">
            <v>7.3444110980881716E-2</v>
          </cell>
          <cell r="U15">
            <v>3.781012783040659E-2</v>
          </cell>
          <cell r="V15">
            <v>3.4524356344449392E-2</v>
          </cell>
          <cell r="W15">
            <v>0.34613785989788881</v>
          </cell>
          <cell r="X15">
            <v>0.32752353247483312</v>
          </cell>
          <cell r="Y15">
            <v>0.12822246166087145</v>
          </cell>
          <cell r="Z15">
            <v>7.9149418802086355E-2</v>
          </cell>
          <cell r="AA15">
            <v>6.6412755364576539E-2</v>
          </cell>
          <cell r="AB15">
            <v>2.8970056625076061E-2</v>
          </cell>
          <cell r="AC15">
            <v>2.4768805769444957E-2</v>
          </cell>
          <cell r="AD15">
            <v>0.19909051389797588</v>
          </cell>
          <cell r="AE15">
            <v>0.18011497014310471</v>
          </cell>
          <cell r="AF15">
            <v>5.2928367531585335E-2</v>
          </cell>
          <cell r="AG15">
            <v>3.8444679486092315E-2</v>
          </cell>
          <cell r="AH15">
            <v>5.8023691684062295E-2</v>
          </cell>
          <cell r="AI15">
            <v>1.7798289529577793E-2</v>
          </cell>
          <cell r="AJ15">
            <v>1.2919906886198809E-2</v>
          </cell>
          <cell r="AK15">
            <v>0.15547752625080261</v>
          </cell>
          <cell r="AL15">
            <v>0.13747729345105</v>
          </cell>
          <cell r="AM15">
            <v>3.5304749094641749E-2</v>
          </cell>
          <cell r="AN15">
            <v>2.6726349965614724E-2</v>
          </cell>
          <cell r="AO15">
            <v>5.1959804144275895E-2</v>
          </cell>
          <cell r="AP15">
            <v>1.3880978443094175E-2</v>
          </cell>
          <cell r="AQ15">
            <v>9.6053764613706332E-3</v>
          </cell>
          <cell r="AR15">
            <v>8.4590047554456899E-2</v>
          </cell>
          <cell r="AS15">
            <v>7.0681737726868116E-2</v>
          </cell>
          <cell r="AT15">
            <v>1.2812494129989352E-2</v>
          </cell>
          <cell r="AU15">
            <v>1.1536394882479669E-2</v>
          </cell>
          <cell r="AV15">
            <v>3.5199442896390376E-2</v>
          </cell>
          <cell r="AW15">
            <v>6.8561034720269328E-3</v>
          </cell>
          <cell r="AX15">
            <v>4.277265556971231E-3</v>
          </cell>
          <cell r="AY15">
            <v>3.3640176310679927E-2</v>
          </cell>
          <cell r="AZ15">
            <v>2.5387789698721928E-2</v>
          </cell>
          <cell r="BA15">
            <v>2.8914000486728133E-3</v>
          </cell>
          <cell r="BB15">
            <v>3.3702512450179255E-3</v>
          </cell>
          <cell r="BC15">
            <v>1.5910332773403257E-2</v>
          </cell>
          <cell r="BD15">
            <v>2.0656083708457465E-3</v>
          </cell>
          <cell r="BE15">
            <v>1.1501971611404529E-3</v>
          </cell>
        </row>
        <row r="16">
          <cell r="P16">
            <v>0.46668456108833972</v>
          </cell>
          <cell r="Q16">
            <v>0.44665733319579365</v>
          </cell>
          <cell r="R16">
            <v>0.19729542591990745</v>
          </cell>
          <cell r="S16">
            <v>0.10042634415652449</v>
          </cell>
          <cell r="T16">
            <v>7.6878763095839422E-2</v>
          </cell>
          <cell r="U16">
            <v>4.0124717243862261E-2</v>
          </cell>
          <cell r="V16">
            <v>3.1932082098580353E-2</v>
          </cell>
          <cell r="W16">
            <v>0.35691028338606851</v>
          </cell>
          <cell r="X16">
            <v>0.3343164918158808</v>
          </cell>
          <cell r="Y16">
            <v>0.1330298248956843</v>
          </cell>
          <cell r="Z16">
            <v>7.6262480062952845E-2</v>
          </cell>
          <cell r="AA16">
            <v>7.0146222873480935E-2</v>
          </cell>
          <cell r="AB16">
            <v>3.1365401120585876E-2</v>
          </cell>
          <cell r="AC16">
            <v>2.3512562227268555E-2</v>
          </cell>
          <cell r="AD16">
            <v>0.21025033880744509</v>
          </cell>
          <cell r="AE16">
            <v>0.1867888575023515</v>
          </cell>
          <cell r="AF16">
            <v>5.4516010602334172E-2</v>
          </cell>
          <cell r="AG16">
            <v>3.8617883069842117E-2</v>
          </cell>
          <cell r="AH16">
            <v>6.1250972762126085E-2</v>
          </cell>
          <cell r="AI16">
            <v>1.930984926417471E-2</v>
          </cell>
          <cell r="AJ16">
            <v>1.3094141278766859E-2</v>
          </cell>
          <cell r="AK16">
            <v>0.1659692252610481</v>
          </cell>
          <cell r="AL16">
            <v>0.1433302845723689</v>
          </cell>
          <cell r="AM16">
            <v>3.622767100637142E-2</v>
          </cell>
          <cell r="AN16">
            <v>2.7350032776858789E-2</v>
          </cell>
          <cell r="AO16">
            <v>5.4952199988514423E-2</v>
          </cell>
          <cell r="AP16">
            <v>1.5050095255006952E-2</v>
          </cell>
          <cell r="AQ16">
            <v>9.7502850162225277E-3</v>
          </cell>
          <cell r="AR16">
            <v>9.2539418014410207E-2</v>
          </cell>
          <cell r="AS16">
            <v>7.4726058910537047E-2</v>
          </cell>
          <cell r="AT16">
            <v>1.3121722367240714E-2</v>
          </cell>
          <cell r="AU16">
            <v>1.2663117102158197E-2</v>
          </cell>
          <cell r="AV16">
            <v>3.7236934279760991E-2</v>
          </cell>
          <cell r="AW16">
            <v>7.357035720940157E-3</v>
          </cell>
          <cell r="AX16">
            <v>4.3472488928334848E-3</v>
          </cell>
          <cell r="AY16">
            <v>3.7542140165501309E-2</v>
          </cell>
          <cell r="AZ16">
            <v>2.7581348811531087E-2</v>
          </cell>
          <cell r="BA16">
            <v>2.8215649364380971E-3</v>
          </cell>
          <cell r="BB16">
            <v>4.4847388280689305E-3</v>
          </cell>
          <cell r="BC16">
            <v>1.6831625202815819E-2</v>
          </cell>
          <cell r="BD16">
            <v>2.319747981895097E-3</v>
          </cell>
          <cell r="BE16">
            <v>1.1236716831250543E-3</v>
          </cell>
        </row>
        <row r="17">
          <cell r="P17">
            <v>0.49288711598739554</v>
          </cell>
          <cell r="Q17">
            <v>0.46093182150666606</v>
          </cell>
          <cell r="R17">
            <v>0.20974419316007947</v>
          </cell>
          <cell r="S17">
            <v>9.639992932604724E-2</v>
          </cell>
          <cell r="T17">
            <v>8.4048644409003684E-2</v>
          </cell>
          <cell r="U17">
            <v>4.1057706264283483E-2</v>
          </cell>
          <cell r="V17">
            <v>2.9681348347252261E-2</v>
          </cell>
          <cell r="W17">
            <v>0.38563682916406899</v>
          </cell>
          <cell r="X17">
            <v>0.3477142212975996</v>
          </cell>
          <cell r="Y17">
            <v>0.14106414603595369</v>
          </cell>
          <cell r="Z17">
            <v>7.4521545127352914E-2</v>
          </cell>
          <cell r="AA17">
            <v>7.735011700793247E-2</v>
          </cell>
          <cell r="AB17">
            <v>3.2263279916364788E-2</v>
          </cell>
          <cell r="AC17">
            <v>2.2515133209995764E-2</v>
          </cell>
          <cell r="AD17">
            <v>0.23940249505397071</v>
          </cell>
          <cell r="AE17">
            <v>0.1959871796250888</v>
          </cell>
          <cell r="AF17">
            <v>5.60258375331565E-2</v>
          </cell>
          <cell r="AG17">
            <v>4.183196923700476E-2</v>
          </cell>
          <cell r="AH17">
            <v>6.4512941294838061E-2</v>
          </cell>
          <cell r="AI17">
            <v>2.0525932708562296E-2</v>
          </cell>
          <cell r="AJ17">
            <v>1.3090498851527192E-2</v>
          </cell>
          <cell r="AK17">
            <v>0.1939901173622455</v>
          </cell>
          <cell r="AL17">
            <v>0.15174913117686581</v>
          </cell>
          <cell r="AM17">
            <v>3.7154370771994703E-2</v>
          </cell>
          <cell r="AN17">
            <v>3.0603703260453991E-2</v>
          </cell>
          <cell r="AO17">
            <v>5.7989126322646835E-2</v>
          </cell>
          <cell r="AP17">
            <v>1.6252990104536146E-2</v>
          </cell>
          <cell r="AQ17">
            <v>9.7489407172341291E-3</v>
          </cell>
          <cell r="AR17">
            <v>0.11540899580778979</v>
          </cell>
          <cell r="AS17">
            <v>8.1916622713454373E-2</v>
          </cell>
          <cell r="AT17">
            <v>1.3558141049519442E-2</v>
          </cell>
          <cell r="AU17">
            <v>1.6664385359727512E-2</v>
          </cell>
          <cell r="AV17">
            <v>3.9202139380521139E-2</v>
          </cell>
          <cell r="AW17">
            <v>8.2778696564776173E-3</v>
          </cell>
          <cell r="AX17">
            <v>4.2140872672086754E-3</v>
          </cell>
          <cell r="AY17">
            <v>5.0245153107773423E-2</v>
          </cell>
          <cell r="AZ17">
            <v>3.2254883590899681E-2</v>
          </cell>
          <cell r="BA17">
            <v>3.0100381634367841E-3</v>
          </cell>
          <cell r="BB17">
            <v>7.7660218985806913E-3</v>
          </cell>
          <cell r="BC17">
            <v>1.7506563954117021E-2</v>
          </cell>
          <cell r="BD17">
            <v>2.97810090213037E-3</v>
          </cell>
          <cell r="BE17">
            <v>9.9415867263481913E-4</v>
          </cell>
        </row>
        <row r="18">
          <cell r="P18">
            <v>0.46709587896007243</v>
          </cell>
          <cell r="Q18">
            <v>0.43758403603469115</v>
          </cell>
          <cell r="R18">
            <v>0.19785904399750803</v>
          </cell>
          <cell r="S18">
            <v>8.8435441958772718E-2</v>
          </cell>
          <cell r="T18">
            <v>8.3028690767665517E-2</v>
          </cell>
          <cell r="U18">
            <v>3.8366123963214538E-2</v>
          </cell>
          <cell r="V18">
            <v>2.9894731910587065E-2</v>
          </cell>
          <cell r="W18">
            <v>0.36483031304114105</v>
          </cell>
          <cell r="X18">
            <v>0.33048367482715785</v>
          </cell>
          <cell r="Y18">
            <v>0.13366372247610916</v>
          </cell>
          <cell r="Z18">
            <v>6.8316332826309195E-2</v>
          </cell>
          <cell r="AA18">
            <v>7.5958895708340413E-2</v>
          </cell>
          <cell r="AB18">
            <v>3.0169697908944859E-2</v>
          </cell>
          <cell r="AC18">
            <v>2.2375022604360625E-2</v>
          </cell>
          <cell r="AD18">
            <v>0.22352883584556568</v>
          </cell>
          <cell r="AE18">
            <v>0.1841790428531592</v>
          </cell>
          <cell r="AF18">
            <v>5.2255834183092355E-2</v>
          </cell>
          <cell r="AG18">
            <v>3.7453745129992097E-2</v>
          </cell>
          <cell r="AH18">
            <v>6.2280244898802184E-2</v>
          </cell>
          <cell r="AI18">
            <v>1.9205652453464513E-2</v>
          </cell>
          <cell r="AJ18">
            <v>1.2983563312697914E-2</v>
          </cell>
          <cell r="AK18">
            <v>0.18066498819641161</v>
          </cell>
          <cell r="AL18">
            <v>0.1421312522673317</v>
          </cell>
          <cell r="AM18">
            <v>3.4355996718632056E-2</v>
          </cell>
          <cell r="AN18">
            <v>2.680076579763932E-2</v>
          </cell>
          <cell r="AO18">
            <v>5.57889579747071E-2</v>
          </cell>
          <cell r="AP18">
            <v>1.5315724901360928E-2</v>
          </cell>
          <cell r="AQ18">
            <v>9.8698039751734957E-3</v>
          </cell>
          <cell r="AR18">
            <v>0.109136849756772</v>
          </cell>
          <cell r="AS18">
            <v>7.6218608438736207E-2</v>
          </cell>
          <cell r="AT18">
            <v>1.214138157429983E-2</v>
          </cell>
          <cell r="AU18">
            <v>1.3741182066168331E-2</v>
          </cell>
          <cell r="AV18">
            <v>3.7810875876053737E-2</v>
          </cell>
          <cell r="AW18">
            <v>8.0918681857126418E-3</v>
          </cell>
          <cell r="AX18">
            <v>4.4332992141382158E-3</v>
          </cell>
          <cell r="AY18">
            <v>4.9902636063775881E-2</v>
          </cell>
          <cell r="AZ18">
            <v>3.0057812608517059E-2</v>
          </cell>
          <cell r="BA18">
            <v>2.6456228820640674E-3</v>
          </cell>
          <cell r="BB18">
            <v>6.1870786336435798E-3</v>
          </cell>
          <cell r="BC18">
            <v>1.7060690018768893E-2</v>
          </cell>
          <cell r="BD18">
            <v>3.061009534398812E-3</v>
          </cell>
          <cell r="BE18">
            <v>1.1034106550808205E-3</v>
          </cell>
        </row>
        <row r="19">
          <cell r="P19">
            <v>0.43865454984434671</v>
          </cell>
          <cell r="Q19">
            <v>0.43073474553390656</v>
          </cell>
          <cell r="R19">
            <v>0.21165964598801121</v>
          </cell>
          <cell r="S19">
            <v>6.7929925041604444E-2</v>
          </cell>
          <cell r="T19">
            <v>8.2367128237131854E-2</v>
          </cell>
          <cell r="U19">
            <v>4.0355049469667462E-2</v>
          </cell>
          <cell r="V19">
            <v>2.842299679749153E-2</v>
          </cell>
          <cell r="W19">
            <v>0.32063078624787289</v>
          </cell>
          <cell r="X19">
            <v>0.3118068423774833</v>
          </cell>
          <cell r="Y19">
            <v>0.13865788348006092</v>
          </cell>
          <cell r="Z19">
            <v>4.857397163629755E-2</v>
          </cell>
          <cell r="AA19">
            <v>7.4138594547725534E-2</v>
          </cell>
          <cell r="AB19">
            <v>2.97500729668209E-2</v>
          </cell>
          <cell r="AC19">
            <v>2.0686319746578384E-2</v>
          </cell>
          <cell r="AD19">
            <v>0.17223273140378861</v>
          </cell>
          <cell r="AE19">
            <v>0.16422818416449542</v>
          </cell>
          <cell r="AF19">
            <v>5.3280456832972237E-2</v>
          </cell>
          <cell r="AG19">
            <v>2.5456905028900093E-2</v>
          </cell>
          <cell r="AH19">
            <v>5.7366261140501446E-2</v>
          </cell>
          <cell r="AI19">
            <v>1.6846496107974954E-2</v>
          </cell>
          <cell r="AJ19">
            <v>1.1278065054146693E-2</v>
          </cell>
          <cell r="AK19">
            <v>0.13204208063817591</v>
          </cell>
          <cell r="AL19">
            <v>0.12417256771537881</v>
          </cell>
          <cell r="AM19">
            <v>3.4523705769919671E-2</v>
          </cell>
          <cell r="AN19">
            <v>1.7233258698595804E-2</v>
          </cell>
          <cell r="AO19">
            <v>5.0743494113571541E-2</v>
          </cell>
          <cell r="AP19">
            <v>1.3123185981363425E-2</v>
          </cell>
          <cell r="AQ19">
            <v>8.548923151928357E-3</v>
          </cell>
          <cell r="AR19">
            <v>7.0742560079510963E-2</v>
          </cell>
          <cell r="AS19">
            <v>6.4017230324275379E-2</v>
          </cell>
          <cell r="AT19">
            <v>1.2244166207007334E-2</v>
          </cell>
          <cell r="AU19">
            <v>6.8791567166646321E-3</v>
          </cell>
          <cell r="AV19">
            <v>3.4447492661595698E-2</v>
          </cell>
          <cell r="AW19">
            <v>6.4749555198043152E-3</v>
          </cell>
          <cell r="AX19">
            <v>3.9714592192034055E-3</v>
          </cell>
          <cell r="AY19">
            <v>2.844552268674104E-2</v>
          </cell>
          <cell r="AZ19">
            <v>2.3887538491116418E-2</v>
          </cell>
          <cell r="BA19">
            <v>2.9100780110079992E-3</v>
          </cell>
          <cell r="BB19">
            <v>1.6058103531729579E-3</v>
          </cell>
          <cell r="BC19">
            <v>1.6496740677929594E-2</v>
          </cell>
          <cell r="BD19">
            <v>1.9413632504761565E-3</v>
          </cell>
          <cell r="BE19">
            <v>9.3354619852970922E-4</v>
          </cell>
        </row>
        <row r="20">
          <cell r="P20">
            <v>0.44543200012431983</v>
          </cell>
          <cell r="Q20">
            <v>0.44404993839685281</v>
          </cell>
          <cell r="R20">
            <v>0.22901697113115044</v>
          </cell>
          <cell r="S20">
            <v>6.2135137268454835E-2</v>
          </cell>
          <cell r="T20">
            <v>8.0439096121545858E-2</v>
          </cell>
          <cell r="U20">
            <v>4.2537315779422796E-2</v>
          </cell>
          <cell r="V20">
            <v>2.9921650973802814E-2</v>
          </cell>
          <cell r="W20">
            <v>0.31230867017434899</v>
          </cell>
          <cell r="X20">
            <v>0.31012222183907062</v>
          </cell>
          <cell r="Y20">
            <v>0.14641773128968921</v>
          </cell>
          <cell r="Z20">
            <v>4.2680215368004822E-2</v>
          </cell>
          <cell r="AA20">
            <v>6.9344864858419411E-2</v>
          </cell>
          <cell r="AB20">
            <v>3.0843187511837976E-2</v>
          </cell>
          <cell r="AC20">
            <v>2.0836433623012952E-2</v>
          </cell>
          <cell r="AD20">
            <v>0.15498458756689248</v>
          </cell>
          <cell r="AE20">
            <v>0.15270594044223251</v>
          </cell>
          <cell r="AF20">
            <v>5.6455961668471916E-2</v>
          </cell>
          <cell r="AG20">
            <v>2.1830348329223866E-2</v>
          </cell>
          <cell r="AH20">
            <v>4.7888043511459699E-2</v>
          </cell>
          <cell r="AI20">
            <v>1.6051444330387615E-2</v>
          </cell>
          <cell r="AJ20">
            <v>1.0480275507170478E-2</v>
          </cell>
          <cell r="AK20">
            <v>0.1156577860672362</v>
          </cell>
          <cell r="AL20">
            <v>0.1132377133774588</v>
          </cell>
          <cell r="AM20">
            <v>3.5831931800728918E-2</v>
          </cell>
          <cell r="AN20">
            <v>1.4870384350355707E-2</v>
          </cell>
          <cell r="AO20">
            <v>4.2143489559375795E-2</v>
          </cell>
          <cell r="AP20">
            <v>1.2379916925381686E-2</v>
          </cell>
          <cell r="AQ20">
            <v>8.0120838768237349E-3</v>
          </cell>
          <cell r="AR20">
            <v>5.893396822508664E-2</v>
          </cell>
          <cell r="AS20">
            <v>5.675144534188379E-2</v>
          </cell>
          <cell r="AT20">
            <v>1.2398599247646769E-2</v>
          </cell>
          <cell r="AU20">
            <v>5.8765324765034932E-3</v>
          </cell>
          <cell r="AV20">
            <v>2.8624809900131352E-2</v>
          </cell>
          <cell r="AW20">
            <v>5.9947118019562937E-3</v>
          </cell>
          <cell r="AX20">
            <v>3.8568667343014105E-3</v>
          </cell>
          <cell r="AY20">
            <v>2.249901388284517E-2</v>
          </cell>
          <cell r="AZ20">
            <v>2.0744133398493177E-2</v>
          </cell>
          <cell r="BA20">
            <v>2.6678653935290038E-3</v>
          </cell>
          <cell r="BB20">
            <v>1.3500916498953275E-3</v>
          </cell>
          <cell r="BC20">
            <v>1.4072373591514848E-2</v>
          </cell>
          <cell r="BD20">
            <v>1.7511408010849811E-3</v>
          </cell>
          <cell r="BE20">
            <v>9.0271452110477933E-4</v>
          </cell>
        </row>
        <row r="21">
          <cell r="P21">
            <v>0.46370211777261511</v>
          </cell>
          <cell r="Q21">
            <v>0.46300525871050513</v>
          </cell>
          <cell r="R21">
            <v>0.2691172950242588</v>
          </cell>
          <cell r="S21">
            <v>5.2294176051040087E-2</v>
          </cell>
          <cell r="T21">
            <v>7.1334325776171367E-2</v>
          </cell>
          <cell r="U21">
            <v>4.1209367122105253E-2</v>
          </cell>
          <cell r="V21">
            <v>2.9050049646935947E-2</v>
          </cell>
          <cell r="W21">
            <v>0.32668123311510788</v>
          </cell>
          <cell r="X21">
            <v>0.32590805160950009</v>
          </cell>
          <cell r="Y21">
            <v>0.17327745593136501</v>
          </cell>
          <cell r="Z21">
            <v>3.7047136705606019E-2</v>
          </cell>
          <cell r="AA21">
            <v>6.1217464948169278E-2</v>
          </cell>
          <cell r="AB21">
            <v>3.2296889251925906E-2</v>
          </cell>
          <cell r="AC21">
            <v>2.2069056735155336E-2</v>
          </cell>
          <cell r="AD21">
            <v>0.15555930046295791</v>
          </cell>
          <cell r="AE21">
            <v>0.15478467631887072</v>
          </cell>
          <cell r="AF21">
            <v>6.7066085805574369E-2</v>
          </cell>
          <cell r="AG21">
            <v>1.8923010500370947E-2</v>
          </cell>
          <cell r="AH21">
            <v>4.2020856647394897E-2</v>
          </cell>
          <cell r="AI21">
            <v>1.6028979506577643E-2</v>
          </cell>
          <cell r="AJ21">
            <v>1.0745720869763812E-2</v>
          </cell>
          <cell r="AK21">
            <v>0.1162300661333614</v>
          </cell>
          <cell r="AL21">
            <v>0.11548961982268009</v>
          </cell>
          <cell r="AM21">
            <v>4.2352027917183899E-2</v>
          </cell>
          <cell r="AN21">
            <v>1.3945843736318761E-2</v>
          </cell>
          <cell r="AO21">
            <v>3.7463477965088088E-2</v>
          </cell>
          <cell r="AP21">
            <v>1.3038920278869458E-2</v>
          </cell>
          <cell r="AQ21">
            <v>8.6893242643104624E-3</v>
          </cell>
          <cell r="AR21">
            <v>5.9695090930959031E-2</v>
          </cell>
          <cell r="AS21">
            <v>5.8962244962743895E-2</v>
          </cell>
          <cell r="AT21">
            <v>1.5130475492338868E-2</v>
          </cell>
          <cell r="AU21">
            <v>6.1036954836588674E-3</v>
          </cell>
          <cell r="AV21">
            <v>2.6486468807204705E-2</v>
          </cell>
          <cell r="AW21">
            <v>6.7504183407800641E-3</v>
          </cell>
          <cell r="AX21">
            <v>4.4911604103188823E-3</v>
          </cell>
          <cell r="AY21">
            <v>1.989468475619947E-2</v>
          </cell>
          <cell r="AZ21">
            <v>1.9264855493777391E-2</v>
          </cell>
          <cell r="BA21">
            <v>3.0104245659921011E-3</v>
          </cell>
          <cell r="BB21">
            <v>1.3230016377332383E-3</v>
          </cell>
          <cell r="BC21">
            <v>1.2324425581706013E-2</v>
          </cell>
          <cell r="BD21">
            <v>1.6458362102772792E-3</v>
          </cell>
          <cell r="BE21">
            <v>9.6114196359540615E-4</v>
          </cell>
        </row>
        <row r="22">
          <cell r="P22">
            <v>0.4560181443056176</v>
          </cell>
          <cell r="Q22">
            <v>0.45026429505703514</v>
          </cell>
          <cell r="R22">
            <v>0.26585904065615812</v>
          </cell>
          <cell r="S22">
            <v>7.011105035242772E-2</v>
          </cell>
          <cell r="T22">
            <v>5.2567823450947584E-2</v>
          </cell>
          <cell r="U22">
            <v>3.5866494804907972E-2</v>
          </cell>
          <cell r="V22">
            <v>2.5858276709582805E-2</v>
          </cell>
          <cell r="W22">
            <v>0.33186730415772486</v>
          </cell>
          <cell r="X22">
            <v>0.32486416270191881</v>
          </cell>
          <cell r="Y22">
            <v>0.17467123856315889</v>
          </cell>
          <cell r="Z22">
            <v>5.1113190047149343E-2</v>
          </cell>
          <cell r="AA22">
            <v>4.8973108781885884E-2</v>
          </cell>
          <cell r="AB22">
            <v>2.85614127814557E-2</v>
          </cell>
          <cell r="AC22">
            <v>2.1543296415681888E-2</v>
          </cell>
          <cell r="AD22">
            <v>0.16460087350020169</v>
          </cell>
          <cell r="AE22">
            <v>0.15770913177787022</v>
          </cell>
          <cell r="AF22">
            <v>6.9921647151113653E-2</v>
          </cell>
          <cell r="AG22">
            <v>2.6101399788892282E-2</v>
          </cell>
          <cell r="AH22">
            <v>3.651822457357231E-2</v>
          </cell>
          <cell r="AI22">
            <v>1.4928532916964795E-2</v>
          </cell>
          <cell r="AJ22">
            <v>1.0238400057251105E-2</v>
          </cell>
          <cell r="AK22">
            <v>0.1246465948030035</v>
          </cell>
          <cell r="AL22">
            <v>0.11778683388669769</v>
          </cell>
          <cell r="AM22">
            <v>4.467335589818764E-2</v>
          </cell>
          <cell r="AN22">
            <v>2.0288826560415984E-2</v>
          </cell>
          <cell r="AO22">
            <v>3.2981743727967701E-2</v>
          </cell>
          <cell r="AP22">
            <v>1.1871658636210784E-2</v>
          </cell>
          <cell r="AQ22">
            <v>7.9701602190380607E-3</v>
          </cell>
          <cell r="AR22">
            <v>6.6088668867149897E-2</v>
          </cell>
          <cell r="AS22">
            <v>6.0544782496875317E-2</v>
          </cell>
          <cell r="AT22">
            <v>1.6376808598502147E-2</v>
          </cell>
          <cell r="AU22">
            <v>1.0068916337814916E-2</v>
          </cell>
          <cell r="AV22">
            <v>2.3937688756526847E-2</v>
          </cell>
          <cell r="AW22">
            <v>6.1608959416625253E-3</v>
          </cell>
          <cell r="AX22">
            <v>3.9994944378292556E-3</v>
          </cell>
          <cell r="AY22">
            <v>2.3442619303236292E-2</v>
          </cell>
          <cell r="AZ22">
            <v>2.0446143537247261E-2</v>
          </cell>
          <cell r="BA22">
            <v>3.1988447306731871E-3</v>
          </cell>
          <cell r="BB22">
            <v>2.9815319780314166E-3</v>
          </cell>
          <cell r="BC22">
            <v>1.1743304243494783E-2</v>
          </cell>
          <cell r="BD22">
            <v>1.6715264537593263E-3</v>
          </cell>
          <cell r="BE22">
            <v>8.4989832929988898E-4</v>
          </cell>
        </row>
        <row r="23">
          <cell r="P23">
            <v>0.45783541972143638</v>
          </cell>
          <cell r="Q23">
            <v>0.45155076643858932</v>
          </cell>
          <cell r="R23">
            <v>0.27199552837779223</v>
          </cell>
          <cell r="S23">
            <v>6.9369619075873828E-2</v>
          </cell>
          <cell r="T23">
            <v>5.592494820232706E-2</v>
          </cell>
          <cell r="U23">
            <v>2.9508391304967532E-2</v>
          </cell>
          <cell r="V23">
            <v>2.4752016824416152E-2</v>
          </cell>
          <cell r="W23">
            <v>0.33713476801859793</v>
          </cell>
          <cell r="X23">
            <v>0.32994642950790198</v>
          </cell>
          <cell r="Y23">
            <v>0.17440255855726244</v>
          </cell>
          <cell r="Z23">
            <v>5.3890232050734697E-2</v>
          </cell>
          <cell r="AA23">
            <v>5.5053347359650839E-2</v>
          </cell>
          <cell r="AB23">
            <v>2.5145006435758448E-2</v>
          </cell>
          <cell r="AC23">
            <v>2.1454917877255363E-2</v>
          </cell>
          <cell r="AD23">
            <v>0.16396989069448939</v>
          </cell>
          <cell r="AE23">
            <v>0.15868185076417599</v>
          </cell>
          <cell r="AF23">
            <v>6.7663543454887454E-2</v>
          </cell>
          <cell r="AG23">
            <v>2.7095015101141658E-2</v>
          </cell>
          <cell r="AH23">
            <v>4.1434289221653674E-2</v>
          </cell>
          <cell r="AI23">
            <v>1.2439637842515124E-2</v>
          </cell>
          <cell r="AJ23">
            <v>1.0049148605330139E-2</v>
          </cell>
          <cell r="AK23">
            <v>0.1229505717806367</v>
          </cell>
          <cell r="AL23">
            <v>0.11795991103794061</v>
          </cell>
          <cell r="AM23">
            <v>4.2828053317735086E-2</v>
          </cell>
          <cell r="AN23">
            <v>1.9766748632717875E-2</v>
          </cell>
          <cell r="AO23">
            <v>3.7168080080005175E-2</v>
          </cell>
          <cell r="AP23">
            <v>1.0437537737602321E-2</v>
          </cell>
          <cell r="AQ23">
            <v>7.7592638005208872E-3</v>
          </cell>
          <cell r="AR23">
            <v>6.1291146492561711E-2</v>
          </cell>
          <cell r="AS23">
            <v>5.8236806287307798E-2</v>
          </cell>
          <cell r="AT23">
            <v>1.5160859343087134E-2</v>
          </cell>
          <cell r="AU23">
            <v>7.9215418040888032E-3</v>
          </cell>
          <cell r="AV23">
            <v>2.6455442828841345E-2</v>
          </cell>
          <cell r="AW23">
            <v>5.006723234455575E-3</v>
          </cell>
          <cell r="AX23">
            <v>3.6920926763962768E-3</v>
          </cell>
          <cell r="AY23">
            <v>2.0732433519932793E-2</v>
          </cell>
          <cell r="AZ23">
            <v>1.921893982435639E-2</v>
          </cell>
          <cell r="BA23">
            <v>3.0066426852924351E-3</v>
          </cell>
          <cell r="BB23">
            <v>1.7709540324233675E-3</v>
          </cell>
          <cell r="BC23">
            <v>1.2423918545737935E-2</v>
          </cell>
          <cell r="BD23">
            <v>1.2105186461023399E-3</v>
          </cell>
          <cell r="BE23">
            <v>8.0685508358040354E-4</v>
          </cell>
        </row>
        <row r="24">
          <cell r="P24">
            <v>0.44493982712429764</v>
          </cell>
          <cell r="Q24">
            <v>0.43392987272768524</v>
          </cell>
          <cell r="R24">
            <v>0.26054286082909595</v>
          </cell>
          <cell r="S24">
            <v>6.8786570087832594E-2</v>
          </cell>
          <cell r="T24">
            <v>5.4383881577872668E-2</v>
          </cell>
          <cell r="U24">
            <v>2.5934390948098868E-2</v>
          </cell>
          <cell r="V24">
            <v>2.4282467995667866E-2</v>
          </cell>
          <cell r="W24">
            <v>0.32284768837368438</v>
          </cell>
          <cell r="X24">
            <v>0.30990185866278103</v>
          </cell>
          <cell r="Y24">
            <v>0.16247660831746891</v>
          </cell>
          <cell r="Z24">
            <v>5.3663866940116031E-2</v>
          </cell>
          <cell r="AA24">
            <v>5.2349120218272788E-2</v>
          </cell>
          <cell r="AB24">
            <v>2.0941132493403188E-2</v>
          </cell>
          <cell r="AC24">
            <v>2.0471456611548079E-2</v>
          </cell>
          <cell r="AD24">
            <v>0.16676285163429341</v>
          </cell>
          <cell r="AE24">
            <v>0.15628311990462229</v>
          </cell>
          <cell r="AF24">
            <v>6.5247412659214063E-2</v>
          </cell>
          <cell r="AG24">
            <v>2.8724921348118024E-2</v>
          </cell>
          <cell r="AH24">
            <v>4.1631219574258846E-2</v>
          </cell>
          <cell r="AI24">
            <v>1.0631701874054598E-2</v>
          </cell>
          <cell r="AJ24">
            <v>1.0048074886350469E-2</v>
          </cell>
          <cell r="AK24">
            <v>0.12634133834442149</v>
          </cell>
          <cell r="AL24">
            <v>0.11670526531390771</v>
          </cell>
          <cell r="AM24">
            <v>4.1714132344142313E-2</v>
          </cell>
          <cell r="AN24">
            <v>2.0335963724141801E-2</v>
          </cell>
          <cell r="AO24">
            <v>3.7822638564306572E-2</v>
          </cell>
          <cell r="AP24">
            <v>9.0329011396623384E-3</v>
          </cell>
          <cell r="AQ24">
            <v>7.7997520423871355E-3</v>
          </cell>
          <cell r="AR24">
            <v>6.3922876063773254E-2</v>
          </cell>
          <cell r="AS24">
            <v>5.7968718562550571E-2</v>
          </cell>
          <cell r="AT24">
            <v>1.4675471418037439E-2</v>
          </cell>
          <cell r="AU24">
            <v>8.6208403833000647E-3</v>
          </cell>
          <cell r="AV24">
            <v>2.6681599397975382E-2</v>
          </cell>
          <cell r="AW24">
            <v>4.2837476673209416E-3</v>
          </cell>
          <cell r="AX24">
            <v>3.7071060704624635E-3</v>
          </cell>
          <cell r="AY24">
            <v>2.187947926957198E-2</v>
          </cell>
          <cell r="AZ24">
            <v>1.9463370851066041E-2</v>
          </cell>
          <cell r="BA24">
            <v>2.772267398326052E-3</v>
          </cell>
          <cell r="BB24">
            <v>2.2225512767325797E-3</v>
          </cell>
          <cell r="BC24">
            <v>1.260618146398108E-2</v>
          </cell>
          <cell r="BD24">
            <v>1.0075201685081118E-3</v>
          </cell>
          <cell r="BE24">
            <v>8.5494036070239167E-4</v>
          </cell>
        </row>
        <row r="25">
          <cell r="P25">
            <v>0.46593775094476259</v>
          </cell>
          <cell r="Q25">
            <v>0.44772366982564021</v>
          </cell>
          <cell r="R25">
            <v>0.25287156714400955</v>
          </cell>
          <cell r="S25">
            <v>7.617191097161026E-2</v>
          </cell>
          <cell r="T25">
            <v>7.0254002402074911E-2</v>
          </cell>
          <cell r="U25">
            <v>2.1030399313220156E-2</v>
          </cell>
          <cell r="V25">
            <v>2.7395922426129919E-2</v>
          </cell>
          <cell r="W25">
            <v>0.34638718695803566</v>
          </cell>
          <cell r="X25">
            <v>0.32654772694179679</v>
          </cell>
          <cell r="Y25">
            <v>0.15684098867058618</v>
          </cell>
          <cell r="Z25">
            <v>6.0399167216692536E-2</v>
          </cell>
          <cell r="AA25">
            <v>7.0247723438118942E-2</v>
          </cell>
          <cell r="AB25">
            <v>1.6366012882739801E-2</v>
          </cell>
          <cell r="AC25">
            <v>2.2693955998540488E-2</v>
          </cell>
          <cell r="AD25">
            <v>0.1928824418021155</v>
          </cell>
          <cell r="AE25">
            <v>0.1763734217590178</v>
          </cell>
          <cell r="AF25">
            <v>6.3717689113961473E-2</v>
          </cell>
          <cell r="AG25">
            <v>3.3542535846657319E-2</v>
          </cell>
          <cell r="AH25">
            <v>5.9386301254438979E-2</v>
          </cell>
          <cell r="AI25">
            <v>8.4178426578207788E-3</v>
          </cell>
          <cell r="AJ25">
            <v>1.1309135853149065E-2</v>
          </cell>
          <cell r="AK25">
            <v>0.148582650333416</v>
          </cell>
          <cell r="AL25">
            <v>0.13369131687862881</v>
          </cell>
          <cell r="AM25">
            <v>4.1055822428193195E-2</v>
          </cell>
          <cell r="AN25">
            <v>2.3558913313238217E-2</v>
          </cell>
          <cell r="AO25">
            <v>5.3179528475899393E-2</v>
          </cell>
          <cell r="AP25">
            <v>7.2472272936788791E-3</v>
          </cell>
          <cell r="AQ25">
            <v>8.649908158025809E-3</v>
          </cell>
          <cell r="AR25">
            <v>7.5652325543874785E-2</v>
          </cell>
          <cell r="AS25">
            <v>6.6874494164752774E-2</v>
          </cell>
          <cell r="AT25">
            <v>1.4111310617000746E-2</v>
          </cell>
          <cell r="AU25">
            <v>9.7127957530086084E-3</v>
          </cell>
          <cell r="AV25">
            <v>3.5762371015411985E-2</v>
          </cell>
          <cell r="AW25">
            <v>3.2694883907007722E-3</v>
          </cell>
          <cell r="AX25">
            <v>4.0186033423250354E-3</v>
          </cell>
          <cell r="AY25">
            <v>2.5369178210276941E-2</v>
          </cell>
          <cell r="AZ25">
            <v>2.234125970521314E-2</v>
          </cell>
          <cell r="BA25">
            <v>2.4104010917728605E-3</v>
          </cell>
          <cell r="BB25">
            <v>2.526243519119219E-3</v>
          </cell>
          <cell r="BC25">
            <v>1.5702100200984302E-2</v>
          </cell>
          <cell r="BD25">
            <v>7.6127757244463128E-4</v>
          </cell>
          <cell r="BE25">
            <v>9.4126710829489039E-4</v>
          </cell>
        </row>
        <row r="26">
          <cell r="P26">
            <v>0.44231411760580175</v>
          </cell>
          <cell r="Q26">
            <v>0.43347879853345289</v>
          </cell>
          <cell r="R26">
            <v>0.25833493037569244</v>
          </cell>
          <cell r="S26">
            <v>6.8668956095889896E-2</v>
          </cell>
          <cell r="T26">
            <v>6.8262821764897286E-2</v>
          </cell>
          <cell r="U26">
            <v>1.6429118434691584E-2</v>
          </cell>
          <cell r="V26">
            <v>2.1782593501865937E-2</v>
          </cell>
          <cell r="W26">
            <v>0.32268704748036348</v>
          </cell>
          <cell r="X26">
            <v>0.31379274489392162</v>
          </cell>
          <cell r="Y26">
            <v>0.16878869052188925</v>
          </cell>
          <cell r="Z26">
            <v>5.2583760347551793E-2</v>
          </cell>
          <cell r="AA26">
            <v>6.3815649962706861E-2</v>
          </cell>
          <cell r="AB26">
            <v>1.2267394043667933E-2</v>
          </cell>
          <cell r="AC26">
            <v>1.6337089155307984E-2</v>
          </cell>
          <cell r="AD26">
            <v>0.17149341603070709</v>
          </cell>
          <cell r="AE26">
            <v>0.16450434286791299</v>
          </cell>
          <cell r="AF26">
            <v>5.9665437019117439E-2</v>
          </cell>
          <cell r="AG26">
            <v>3.0302252648208593E-2</v>
          </cell>
          <cell r="AH26">
            <v>5.593931288866974E-2</v>
          </cell>
          <cell r="AI26">
            <v>8.0184790651559902E-3</v>
          </cell>
          <cell r="AJ26">
            <v>1.0578696748244206E-2</v>
          </cell>
          <cell r="AK26">
            <v>0.1302364848807577</v>
          </cell>
          <cell r="AL26">
            <v>0.12415189081359169</v>
          </cell>
          <cell r="AM26">
            <v>3.9309162070343566E-2</v>
          </cell>
          <cell r="AN26">
            <v>2.0804647372049088E-2</v>
          </cell>
          <cell r="AO26">
            <v>4.9785274686900069E-2</v>
          </cell>
          <cell r="AP26">
            <v>6.1648498099140595E-3</v>
          </cell>
          <cell r="AQ26">
            <v>8.0877576764661809E-3</v>
          </cell>
          <cell r="AR26">
            <v>6.4944611660107621E-2</v>
          </cell>
          <cell r="AS26">
            <v>6.1611817866289852E-2</v>
          </cell>
          <cell r="AT26">
            <v>1.3923611927394081E-2</v>
          </cell>
          <cell r="AU26">
            <v>7.6989549608679373E-3</v>
          </cell>
          <cell r="AV26">
            <v>3.3455491381966268E-2</v>
          </cell>
          <cell r="AW26">
            <v>2.7322940484478791E-3</v>
          </cell>
          <cell r="AX26">
            <v>3.8013037757887815E-3</v>
          </cell>
          <cell r="AY26">
            <v>2.174382143155763E-2</v>
          </cell>
          <cell r="AZ26">
            <v>2.0155380578081701E-2</v>
          </cell>
          <cell r="BA26">
            <v>2.5123087429093525E-3</v>
          </cell>
          <cell r="BB26">
            <v>1.450546891793879E-3</v>
          </cell>
          <cell r="BC26">
            <v>1.4620702497437511E-2</v>
          </cell>
          <cell r="BD26">
            <v>6.3494186376399856E-4</v>
          </cell>
          <cell r="BE26">
            <v>9.3680957545399927E-4</v>
          </cell>
        </row>
        <row r="27">
          <cell r="P27">
            <v>0.44074837570771869</v>
          </cell>
          <cell r="Q27">
            <v>0.43000890492514116</v>
          </cell>
          <cell r="R27">
            <v>0.27128223508385324</v>
          </cell>
          <cell r="S27">
            <v>7.1340969894466713E-2</v>
          </cell>
          <cell r="T27">
            <v>4.9457735297830152E-2</v>
          </cell>
          <cell r="U27">
            <v>1.6776392263432451E-2</v>
          </cell>
          <cell r="V27">
            <v>2.1151572385558638E-2</v>
          </cell>
          <cell r="W27">
            <v>0.31344715447994287</v>
          </cell>
          <cell r="X27">
            <v>0.3018219202539249</v>
          </cell>
          <cell r="Y27">
            <v>0.17570986119978607</v>
          </cell>
          <cell r="Z27">
            <v>5.2399897272022156E-2</v>
          </cell>
          <cell r="AA27">
            <v>4.6197824329937395E-2</v>
          </cell>
          <cell r="AB27">
            <v>1.2198635971721794E-2</v>
          </cell>
          <cell r="AC27">
            <v>1.5315701480457499E-2</v>
          </cell>
          <cell r="AD27">
            <v>0.15754923180145181</v>
          </cell>
          <cell r="AE27">
            <v>0.1472938302542493</v>
          </cell>
          <cell r="AF27">
            <v>6.2299926744579924E-2</v>
          </cell>
          <cell r="AG27">
            <v>2.9580096332296472E-2</v>
          </cell>
          <cell r="AH27">
            <v>3.8540714825893142E-2</v>
          </cell>
          <cell r="AI27">
            <v>7.5880174434207722E-3</v>
          </cell>
          <cell r="AJ27">
            <v>9.2850749080590003E-3</v>
          </cell>
          <cell r="AK27">
            <v>0.11775878298539791</v>
          </cell>
          <cell r="AL27">
            <v>0.10816366723209651</v>
          </cell>
          <cell r="AM27">
            <v>4.1024810047019536E-2</v>
          </cell>
          <cell r="AN27">
            <v>2.0561436879500117E-2</v>
          </cell>
          <cell r="AO27">
            <v>3.3913798512673107E-2</v>
          </cell>
          <cell r="AP27">
            <v>5.7535592900658673E-3</v>
          </cell>
          <cell r="AQ27">
            <v>6.9100625028378848E-3</v>
          </cell>
          <cell r="AR27">
            <v>5.883863074939498E-2</v>
          </cell>
          <cell r="AS27">
            <v>5.1557203044317462E-2</v>
          </cell>
          <cell r="AT27">
            <v>1.5140019179512699E-2</v>
          </cell>
          <cell r="AU27">
            <v>8.0419279266755652E-3</v>
          </cell>
          <cell r="AV27">
            <v>2.281232047382695E-2</v>
          </cell>
          <cell r="AW27">
            <v>2.4931330255315936E-3</v>
          </cell>
          <cell r="AX27">
            <v>3.0698024387706582E-3</v>
          </cell>
          <cell r="AY27">
            <v>2.1945121575450068E-2</v>
          </cell>
          <cell r="AZ27">
            <v>1.666463026152246E-2</v>
          </cell>
          <cell r="BA27">
            <v>3.1567412004765765E-3</v>
          </cell>
          <cell r="BB27">
            <v>1.5767717816468241E-3</v>
          </cell>
          <cell r="BC27">
            <v>1.0606386406932967E-2</v>
          </cell>
          <cell r="BD27">
            <v>5.6538063295258009E-4</v>
          </cell>
          <cell r="BE27">
            <v>7.5935023951351102E-4</v>
          </cell>
        </row>
        <row r="28">
          <cell r="P28">
            <v>0.4551788564175559</v>
          </cell>
          <cell r="Q28">
            <v>0.4456889817296355</v>
          </cell>
          <cell r="R28">
            <v>0.27816802944696373</v>
          </cell>
          <cell r="S28">
            <v>7.4654740287511706E-2</v>
          </cell>
          <cell r="T28">
            <v>5.7269554686165514E-2</v>
          </cell>
          <cell r="U28">
            <v>1.5121794359533078E-2</v>
          </cell>
          <cell r="V28">
            <v>2.0474862949461527E-2</v>
          </cell>
          <cell r="W28">
            <v>0.32278713247011737</v>
          </cell>
          <cell r="X28">
            <v>0.31286609705834512</v>
          </cell>
          <cell r="Y28">
            <v>0.1763139324181961</v>
          </cell>
          <cell r="Z28">
            <v>5.7430324364015427E-2</v>
          </cell>
          <cell r="AA28">
            <v>5.1854732676856197E-2</v>
          </cell>
          <cell r="AB28">
            <v>1.1589912693263203E-2</v>
          </cell>
          <cell r="AC28">
            <v>1.5677194906014207E-2</v>
          </cell>
          <cell r="AD28">
            <v>0.16175457419534939</v>
          </cell>
          <cell r="AE28">
            <v>0.1539303595316602</v>
          </cell>
          <cell r="AF28">
            <v>6.0874022457861436E-2</v>
          </cell>
          <cell r="AG28">
            <v>3.2618974406081774E-2</v>
          </cell>
          <cell r="AH28">
            <v>4.3404119979817038E-2</v>
          </cell>
          <cell r="AI28">
            <v>7.305641032768046E-3</v>
          </cell>
          <cell r="AJ28">
            <v>9.7276016551319008E-3</v>
          </cell>
          <cell r="AK28">
            <v>0.120577644293693</v>
          </cell>
          <cell r="AL28">
            <v>0.11365322329433999</v>
          </cell>
          <cell r="AM28">
            <v>3.9869084129815886E-2</v>
          </cell>
          <cell r="AN28">
            <v>2.2542156608548074E-2</v>
          </cell>
          <cell r="AO28">
            <v>3.8392682419876721E-2</v>
          </cell>
          <cell r="AP28">
            <v>5.5551723689925558E-3</v>
          </cell>
          <cell r="AQ28">
            <v>7.294127767106761E-3</v>
          </cell>
          <cell r="AR28">
            <v>5.8716316119173086E-2</v>
          </cell>
          <cell r="AS28">
            <v>5.450964992549627E-2</v>
          </cell>
          <cell r="AT28">
            <v>1.4467107527289297E-2</v>
          </cell>
          <cell r="AU28">
            <v>8.3025466217032939E-3</v>
          </cell>
          <cell r="AV28">
            <v>2.599419592617434E-2</v>
          </cell>
          <cell r="AW28">
            <v>2.4044345030002183E-3</v>
          </cell>
          <cell r="AX28">
            <v>3.341365347329114E-3</v>
          </cell>
          <cell r="AY28">
            <v>1.9634411446568061E-2</v>
          </cell>
          <cell r="AZ28">
            <v>1.7412602984471628E-2</v>
          </cell>
          <cell r="BA28">
            <v>2.8406123963573265E-3</v>
          </cell>
          <cell r="BB28">
            <v>1.4083617425315175E-3</v>
          </cell>
          <cell r="BC28">
            <v>1.1811046523877083E-2</v>
          </cell>
          <cell r="BD28">
            <v>5.323891709496986E-4</v>
          </cell>
          <cell r="BE28">
            <v>8.2019315075600489E-4</v>
          </cell>
        </row>
        <row r="29">
          <cell r="P29">
            <v>0.45293132429021105</v>
          </cell>
          <cell r="Q29">
            <v>0.44426637504743138</v>
          </cell>
          <cell r="R29">
            <v>0.28158091861961515</v>
          </cell>
          <cell r="S29">
            <v>7.4614561552414235E-2</v>
          </cell>
          <cell r="T29">
            <v>5.6333578924724764E-2</v>
          </cell>
          <cell r="U29">
            <v>1.258031937109479E-2</v>
          </cell>
          <cell r="V29">
            <v>1.9156996579582489E-2</v>
          </cell>
          <cell r="W29">
            <v>0.32222241244305272</v>
          </cell>
          <cell r="X29">
            <v>0.3128814970105353</v>
          </cell>
          <cell r="Y29">
            <v>0.17261479483033265</v>
          </cell>
          <cell r="Z29">
            <v>6.1420964304316927E-2</v>
          </cell>
          <cell r="AA29">
            <v>5.2739686552070432E-2</v>
          </cell>
          <cell r="AB29">
            <v>1.051778320391992E-2</v>
          </cell>
          <cell r="AC29">
            <v>1.5588268119895334E-2</v>
          </cell>
          <cell r="AD29">
            <v>0.16478073729414303</v>
          </cell>
          <cell r="AE29">
            <v>0.15733988074633878</v>
          </cell>
          <cell r="AF29">
            <v>6.1947719487332409E-2</v>
          </cell>
          <cell r="AG29">
            <v>3.526192092742847E-2</v>
          </cell>
          <cell r="AH29">
            <v>4.3959454584805463E-2</v>
          </cell>
          <cell r="AI29">
            <v>6.4440941488098074E-3</v>
          </cell>
          <cell r="AJ29">
            <v>9.7266915979626264E-3</v>
          </cell>
          <cell r="AK29">
            <v>0.12333319044421859</v>
          </cell>
          <cell r="AL29">
            <v>0.11661304145489529</v>
          </cell>
          <cell r="AM29">
            <v>4.1241627237432923E-2</v>
          </cell>
          <cell r="AN29">
            <v>2.4524154995382894E-2</v>
          </cell>
          <cell r="AO29">
            <v>3.8690006331244212E-2</v>
          </cell>
          <cell r="AP29">
            <v>4.8684953772519662E-3</v>
          </cell>
          <cell r="AQ29">
            <v>7.2887575135832999E-3</v>
          </cell>
          <cell r="AR29">
            <v>6.0051766194718165E-2</v>
          </cell>
          <cell r="AS29">
            <v>5.573196208091187E-2</v>
          </cell>
          <cell r="AT29">
            <v>1.5148561239237813E-2</v>
          </cell>
          <cell r="AU29">
            <v>9.1810645915827074E-3</v>
          </cell>
          <cell r="AV29">
            <v>2.598730452261935E-2</v>
          </cell>
          <cell r="AW29">
            <v>2.0865959654742181E-3</v>
          </cell>
          <cell r="AX29">
            <v>3.3284357619977746E-3</v>
          </cell>
          <cell r="AY29">
            <v>2.0436137401820011E-2</v>
          </cell>
          <cell r="AZ29">
            <v>1.7740378459074349E-2</v>
          </cell>
          <cell r="BA29">
            <v>2.8933118767665287E-3</v>
          </cell>
          <cell r="BB29">
            <v>1.6760179006246553E-3</v>
          </cell>
          <cell r="BC29">
            <v>1.1864596981750023E-2</v>
          </cell>
          <cell r="BD29">
            <v>4.8638180383007908E-4</v>
          </cell>
          <cell r="BE29">
            <v>8.2006989610306218E-4</v>
          </cell>
        </row>
        <row r="30">
          <cell r="P30">
            <v>0.41930339557276819</v>
          </cell>
          <cell r="Q30">
            <v>0.41019314576353105</v>
          </cell>
          <cell r="R30">
            <v>0.25179913481272664</v>
          </cell>
          <cell r="S30">
            <v>8.593441652534399E-2</v>
          </cell>
          <cell r="T30">
            <v>4.7096912553117591E-2</v>
          </cell>
          <cell r="U30">
            <v>9.3991384903775368E-3</v>
          </cell>
          <cell r="V30">
            <v>1.5963543381965171E-2</v>
          </cell>
          <cell r="W30">
            <v>0.29991932935441878</v>
          </cell>
          <cell r="X30">
            <v>0.29017206118853361</v>
          </cell>
          <cell r="Y30">
            <v>0.15133854630217711</v>
          </cell>
          <cell r="Z30">
            <v>7.1653188914283725E-2</v>
          </cell>
          <cell r="AA30">
            <v>4.5407290203931611E-2</v>
          </cell>
          <cell r="AB30">
            <v>8.1726895917626254E-3</v>
          </cell>
          <cell r="AC30">
            <v>1.3600346176378557E-2</v>
          </cell>
          <cell r="AD30">
            <v>0.15785567024243188</v>
          </cell>
          <cell r="AE30">
            <v>0.1500797837799672</v>
          </cell>
          <cell r="AF30">
            <v>5.7560034354647988E-2</v>
          </cell>
          <cell r="AG30">
            <v>4.3364444152882951E-2</v>
          </cell>
          <cell r="AH30">
            <v>3.6457840776780819E-2</v>
          </cell>
          <cell r="AI30">
            <v>4.7302200683803381E-3</v>
          </cell>
          <cell r="AJ30">
            <v>7.9672444272751008E-3</v>
          </cell>
          <cell r="AK30">
            <v>0.11861890585392031</v>
          </cell>
          <cell r="AL30">
            <v>0.11148372327385819</v>
          </cell>
          <cell r="AM30">
            <v>3.9260844412010346E-2</v>
          </cell>
          <cell r="AN30">
            <v>3.1320648366004379E-2</v>
          </cell>
          <cell r="AO30">
            <v>3.1520523315542011E-2</v>
          </cell>
          <cell r="AP30">
            <v>3.4807514259319384E-3</v>
          </cell>
          <cell r="AQ30">
            <v>5.9009557543695211E-3</v>
          </cell>
          <cell r="AR30">
            <v>5.8065009852960155E-2</v>
          </cell>
          <cell r="AS30">
            <v>5.2893892210692288E-2</v>
          </cell>
          <cell r="AT30">
            <v>1.4797069993849752E-2</v>
          </cell>
          <cell r="AU30">
            <v>1.3282878042748933E-2</v>
          </cell>
          <cell r="AV30">
            <v>2.067873641794421E-2</v>
          </cell>
          <cell r="AW30">
            <v>1.454931113572186E-3</v>
          </cell>
          <cell r="AX30">
            <v>2.6802766425772094E-3</v>
          </cell>
          <cell r="AY30">
            <v>1.9771783137308981E-2</v>
          </cell>
          <cell r="AZ30">
            <v>1.6290480751623121E-2</v>
          </cell>
          <cell r="BA30">
            <v>2.7296358269029569E-3</v>
          </cell>
          <cell r="BB30">
            <v>3.1655654461696168E-3</v>
          </cell>
          <cell r="BC30">
            <v>9.3475844242860862E-3</v>
          </cell>
          <cell r="BD30">
            <v>3.5723000250436048E-4</v>
          </cell>
          <cell r="BE30">
            <v>6.9046505176009992E-4</v>
          </cell>
        </row>
        <row r="31">
          <cell r="P31">
            <v>0.36127862667023725</v>
          </cell>
          <cell r="Q31">
            <v>0.35494183119366485</v>
          </cell>
          <cell r="R31">
            <v>0.21345734649961565</v>
          </cell>
          <cell r="S31">
            <v>9.0111925106767021E-2</v>
          </cell>
          <cell r="T31">
            <v>3.1660210509634856E-2</v>
          </cell>
          <cell r="U31">
            <v>6.428605591363803E-3</v>
          </cell>
          <cell r="V31">
            <v>1.3283743486283427E-2</v>
          </cell>
          <cell r="W31">
            <v>0.25802954757783569</v>
          </cell>
          <cell r="X31">
            <v>0.25107398225662392</v>
          </cell>
          <cell r="Y31">
            <v>0.1305216893348079</v>
          </cell>
          <cell r="Z31">
            <v>7.5031204884430339E-2</v>
          </cell>
          <cell r="AA31">
            <v>2.9661876537640613E-2</v>
          </cell>
          <cell r="AB31">
            <v>5.7251480566014477E-3</v>
          </cell>
          <cell r="AC31">
            <v>1.0134063443143613E-2</v>
          </cell>
          <cell r="AD31">
            <v>0.13428668320893031</v>
          </cell>
          <cell r="AE31">
            <v>0.12905441063638759</v>
          </cell>
          <cell r="AF31">
            <v>4.6086087145639137E-2</v>
          </cell>
          <cell r="AG31">
            <v>4.8732582689366755E-2</v>
          </cell>
          <cell r="AH31">
            <v>2.4529896340524795E-2</v>
          </cell>
          <cell r="AI31">
            <v>3.6138853147487195E-3</v>
          </cell>
          <cell r="AJ31">
            <v>6.0919591461081881E-3</v>
          </cell>
          <cell r="AK31">
            <v>0.1006676677260311</v>
          </cell>
          <cell r="AL31">
            <v>9.5950203764281386E-2</v>
          </cell>
          <cell r="AM31">
            <v>3.1379338310709722E-2</v>
          </cell>
          <cell r="AN31">
            <v>3.6498684997629455E-2</v>
          </cell>
          <cell r="AO31">
            <v>2.0981412684266541E-2</v>
          </cell>
          <cell r="AP31">
            <v>2.6679609431264381E-3</v>
          </cell>
          <cell r="AQ31">
            <v>4.4228068285492418E-3</v>
          </cell>
          <cell r="AR31">
            <v>4.8115929755329689E-2</v>
          </cell>
          <cell r="AS31">
            <v>4.4770738727901757E-2</v>
          </cell>
          <cell r="AT31">
            <v>1.1316080214467722E-2</v>
          </cell>
          <cell r="AU31">
            <v>1.7627939815717079E-2</v>
          </cell>
          <cell r="AV31">
            <v>1.2875481888861737E-2</v>
          </cell>
          <cell r="AW31">
            <v>1.0895661287311155E-3</v>
          </cell>
          <cell r="AX31">
            <v>1.8616706801241056E-3</v>
          </cell>
          <cell r="AY31">
            <v>1.545771434556425E-2</v>
          </cell>
          <cell r="AZ31">
            <v>1.321699092374343E-2</v>
          </cell>
          <cell r="BA31">
            <v>1.7541987910805277E-3</v>
          </cell>
          <cell r="BB31">
            <v>5.5961101707885062E-3</v>
          </cell>
          <cell r="BC31">
            <v>5.1929977996823954E-3</v>
          </cell>
          <cell r="BD31">
            <v>2.4510448526290077E-4</v>
          </cell>
          <cell r="BE31">
            <v>4.2857967692909948E-4</v>
          </cell>
        </row>
        <row r="32">
          <cell r="P32">
            <v>0.33689902114938231</v>
          </cell>
          <cell r="Q32">
            <v>0.32669923198876605</v>
          </cell>
          <cell r="R32">
            <v>0.18624420227563573</v>
          </cell>
          <cell r="S32">
            <v>9.8137594605252551E-2</v>
          </cell>
          <cell r="T32">
            <v>2.5808201644325502E-2</v>
          </cell>
          <cell r="U32">
            <v>5.1387121702606356E-3</v>
          </cell>
          <cell r="V32">
            <v>1.1370521293291682E-2</v>
          </cell>
          <cell r="W32">
            <v>0.24082598448911308</v>
          </cell>
          <cell r="X32">
            <v>0.23020762263415889</v>
          </cell>
          <cell r="Y32">
            <v>0.10977193084410479</v>
          </cell>
          <cell r="Z32">
            <v>8.3274343191294217E-2</v>
          </cell>
          <cell r="AA32">
            <v>2.4287837020616963E-2</v>
          </cell>
          <cell r="AB32">
            <v>4.5630197782423323E-3</v>
          </cell>
          <cell r="AC32">
            <v>8.3104917999005622E-3</v>
          </cell>
          <cell r="AD32">
            <v>0.12309474270890661</v>
          </cell>
          <cell r="AE32">
            <v>0.114846537213808</v>
          </cell>
          <cell r="AF32">
            <v>3.4456458628589079E-2</v>
          </cell>
          <cell r="AG32">
            <v>5.3473957327251471E-2</v>
          </cell>
          <cell r="AH32">
            <v>1.9345787546405504E-2</v>
          </cell>
          <cell r="AI32">
            <v>2.896467707328162E-3</v>
          </cell>
          <cell r="AJ32">
            <v>4.6738660042337857E-3</v>
          </cell>
          <cell r="AK32">
            <v>9.1478280557804131E-2</v>
          </cell>
          <cell r="AL32">
            <v>8.4288619326815792E-2</v>
          </cell>
          <cell r="AM32">
            <v>2.3045750160042712E-2</v>
          </cell>
          <cell r="AN32">
            <v>3.9606095256763493E-2</v>
          </cell>
          <cell r="AO32">
            <v>1.6215238610639754E-2</v>
          </cell>
          <cell r="AP32">
            <v>2.1422038142379428E-3</v>
          </cell>
          <cell r="AQ32">
            <v>3.2793314851318951E-3</v>
          </cell>
          <cell r="AR32">
            <v>4.2628729222402739E-2</v>
          </cell>
          <cell r="AS32">
            <v>3.7832686913105353E-2</v>
          </cell>
          <cell r="AT32">
            <v>8.0224611319737044E-3</v>
          </cell>
          <cell r="AU32">
            <v>1.7692887375161555E-2</v>
          </cell>
          <cell r="AV32">
            <v>9.8121252747570744E-3</v>
          </cell>
          <cell r="AW32">
            <v>9.1205204506016014E-4</v>
          </cell>
          <cell r="AX32">
            <v>1.3931610861528583E-3</v>
          </cell>
          <cell r="AY32">
            <v>1.235124813437332E-2</v>
          </cell>
          <cell r="AZ32">
            <v>9.7267087256462537E-3</v>
          </cell>
          <cell r="BA32">
            <v>1.1180990558387455E-3</v>
          </cell>
          <cell r="BB32">
            <v>4.35400495269653E-3</v>
          </cell>
          <cell r="BC32">
            <v>3.7299546187054733E-3</v>
          </cell>
          <cell r="BD32">
            <v>2.22108306213417E-4</v>
          </cell>
          <cell r="BE32">
            <v>3.0254179219208832E-4</v>
          </cell>
        </row>
        <row r="33">
          <cell r="P33">
            <v>0.32512530985454757</v>
          </cell>
          <cell r="Q33">
            <v>0.31548869949228209</v>
          </cell>
          <cell r="R33">
            <v>0.19261649589755697</v>
          </cell>
          <cell r="S33">
            <v>8.7057328547984536E-2</v>
          </cell>
          <cell r="T33">
            <v>2.1682645919632502E-2</v>
          </cell>
          <cell r="U33">
            <v>4.8526630177850149E-3</v>
          </cell>
          <cell r="V33">
            <v>9.2757246814427624E-3</v>
          </cell>
          <cell r="W33">
            <v>0.22765102190252962</v>
          </cell>
          <cell r="X33">
            <v>0.21758283883058169</v>
          </cell>
          <cell r="Y33">
            <v>0.10634935056087587</v>
          </cell>
          <cell r="Z33">
            <v>7.8326746235120301E-2</v>
          </cell>
          <cell r="AA33">
            <v>2.0938422024241399E-2</v>
          </cell>
          <cell r="AB33">
            <v>4.1974583176257142E-3</v>
          </cell>
          <cell r="AC33">
            <v>7.7671614629154558E-3</v>
          </cell>
          <cell r="AD33">
            <v>0.1128093433718807</v>
          </cell>
          <cell r="AE33">
            <v>0.1053867000025793</v>
          </cell>
          <cell r="AF33">
            <v>3.2455906753674928E-2</v>
          </cell>
          <cell r="AG33">
            <v>4.9324841908998364E-2</v>
          </cell>
          <cell r="AH33">
            <v>1.6567956655528602E-2</v>
          </cell>
          <cell r="AI33">
            <v>2.5670910349280315E-3</v>
          </cell>
          <cell r="AJ33">
            <v>4.4672013944348802E-3</v>
          </cell>
          <cell r="AK33">
            <v>8.2574939328391106E-2</v>
          </cell>
          <cell r="AL33">
            <v>7.6036185090145494E-2</v>
          </cell>
          <cell r="AM33">
            <v>2.1382396830490952E-2</v>
          </cell>
          <cell r="AN33">
            <v>3.5633852791854215E-2</v>
          </cell>
          <cell r="AO33">
            <v>1.3927384896776258E-2</v>
          </cell>
          <cell r="AP33">
            <v>1.8930569871013986E-3</v>
          </cell>
          <cell r="AQ33">
            <v>3.1956901031167258E-3</v>
          </cell>
          <cell r="AR33">
            <v>3.7556085801448078E-2</v>
          </cell>
          <cell r="AS33">
            <v>3.3274228934788347E-2</v>
          </cell>
          <cell r="AT33">
            <v>7.3479458028667408E-3</v>
          </cell>
          <cell r="AU33">
            <v>1.5196877911033503E-2</v>
          </cell>
          <cell r="AV33">
            <v>8.5509587339990135E-3</v>
          </cell>
          <cell r="AW33">
            <v>8.2578598867070021E-4</v>
          </cell>
          <cell r="AX33">
            <v>1.348876216850704E-3</v>
          </cell>
          <cell r="AY33">
            <v>1.1642370843730741E-2</v>
          </cell>
          <cell r="AZ33">
            <v>9.240911360951223E-3</v>
          </cell>
          <cell r="BA33">
            <v>1.1562751788536587E-3</v>
          </cell>
          <cell r="BB33">
            <v>3.6571605824864094E-3</v>
          </cell>
          <cell r="BC33">
            <v>3.8625483598469595E-3</v>
          </cell>
          <cell r="BD33">
            <v>2.3010773567420402E-4</v>
          </cell>
          <cell r="BE33">
            <v>3.3278209010446447E-4</v>
          </cell>
        </row>
        <row r="34">
          <cell r="P34">
            <v>0.34423310442267135</v>
          </cell>
          <cell r="Q34">
            <v>0.32644588706207495</v>
          </cell>
          <cell r="R34">
            <v>0.18733748545265536</v>
          </cell>
          <cell r="S34">
            <v>0.10203799256734787</v>
          </cell>
          <cell r="T34">
            <v>2.2229011181202133E-2</v>
          </cell>
          <cell r="U34">
            <v>5.0168497250493759E-3</v>
          </cell>
          <cell r="V34">
            <v>9.8245320958588057E-3</v>
          </cell>
          <cell r="W34">
            <v>0.247945827268267</v>
          </cell>
          <cell r="X34">
            <v>0.22903431644415392</v>
          </cell>
          <cell r="Y34">
            <v>0.10356018527181964</v>
          </cell>
          <cell r="Z34">
            <v>9.115028485227325E-2</v>
          </cell>
          <cell r="AA34">
            <v>2.1635852683269511E-2</v>
          </cell>
          <cell r="AB34">
            <v>4.4189095337848917E-3</v>
          </cell>
          <cell r="AC34">
            <v>8.2690806397558297E-3</v>
          </cell>
          <cell r="AD34">
            <v>0.1251579109368974</v>
          </cell>
          <cell r="AE34">
            <v>0.1107119394880994</v>
          </cell>
          <cell r="AF34">
            <v>3.2855682861737324E-2</v>
          </cell>
          <cell r="AG34">
            <v>5.3913551768160831E-2</v>
          </cell>
          <cell r="AH34">
            <v>1.6580649781938482E-2</v>
          </cell>
          <cell r="AI34">
            <v>2.7099553490683931E-3</v>
          </cell>
          <cell r="AJ34">
            <v>4.6520321716793716E-3</v>
          </cell>
          <cell r="AK34">
            <v>9.138062880728734E-2</v>
          </cell>
          <cell r="AL34">
            <v>7.8688286470742441E-2</v>
          </cell>
          <cell r="AM34">
            <v>2.1527361845585583E-2</v>
          </cell>
          <cell r="AN34">
            <v>3.792639749039519E-2</v>
          </cell>
          <cell r="AO34">
            <v>1.3889149997354418E-2</v>
          </cell>
          <cell r="AP34">
            <v>2.0115989210173291E-3</v>
          </cell>
          <cell r="AQ34">
            <v>3.3336982206141363E-3</v>
          </cell>
          <cell r="AR34">
            <v>4.1591811045259677E-2</v>
          </cell>
          <cell r="AS34">
            <v>3.3188697173565498E-2</v>
          </cell>
          <cell r="AT34">
            <v>7.2294280809243302E-3</v>
          </cell>
          <cell r="AU34">
            <v>1.5119972062916714E-2</v>
          </cell>
          <cell r="AV34">
            <v>8.5321251775116718E-3</v>
          </cell>
          <cell r="AW34">
            <v>9.1081869041834758E-4</v>
          </cell>
          <cell r="AX34">
            <v>1.3964946095004445E-3</v>
          </cell>
          <cell r="AY34">
            <v>1.2633914667333801E-2</v>
          </cell>
          <cell r="AZ34">
            <v>8.4491417334779453E-3</v>
          </cell>
          <cell r="BA34">
            <v>1.1303306689142687E-3</v>
          </cell>
          <cell r="BB34">
            <v>2.9613110746918468E-3</v>
          </cell>
          <cell r="BC34">
            <v>3.7619910582080921E-3</v>
          </cell>
          <cell r="BD34">
            <v>2.624662364991396E-4</v>
          </cell>
          <cell r="BE34">
            <v>3.330552889860049E-4</v>
          </cell>
        </row>
        <row r="35">
          <cell r="P35">
            <v>0.36699551227328814</v>
          </cell>
          <cell r="Q35">
            <v>0.34616394068930384</v>
          </cell>
          <cell r="R35">
            <v>0.18682959715164618</v>
          </cell>
          <cell r="S35">
            <v>0.11615342898979557</v>
          </cell>
          <cell r="T35">
            <v>2.7149741164094559E-2</v>
          </cell>
          <cell r="U35">
            <v>5.2524074396675096E-3</v>
          </cell>
          <cell r="V35">
            <v>1.0779494263092673E-2</v>
          </cell>
          <cell r="W35">
            <v>0.26765386402673913</v>
          </cell>
          <cell r="X35">
            <v>0.24657740220126542</v>
          </cell>
          <cell r="Y35">
            <v>0.10691718858716882</v>
          </cell>
          <cell r="Z35">
            <v>0.10009617627193228</v>
          </cell>
          <cell r="AA35">
            <v>2.5913237558626543E-2</v>
          </cell>
          <cell r="AB35">
            <v>4.6653599795378597E-3</v>
          </cell>
          <cell r="AC35">
            <v>8.9861693908423711E-3</v>
          </cell>
          <cell r="AD35">
            <v>0.1327705253334413</v>
          </cell>
          <cell r="AE35">
            <v>0.1176242577054763</v>
          </cell>
          <cell r="AF35">
            <v>3.7065372905357413E-2</v>
          </cell>
          <cell r="AG35">
            <v>5.3213963663075063E-2</v>
          </cell>
          <cell r="AH35">
            <v>1.9571304602638787E-2</v>
          </cell>
          <cell r="AI35">
            <v>2.7966227667866094E-3</v>
          </cell>
          <cell r="AJ35">
            <v>4.9788991552134126E-3</v>
          </cell>
          <cell r="AK35">
            <v>9.612431985405244E-2</v>
          </cell>
          <cell r="AL35">
            <v>8.2807493281650546E-2</v>
          </cell>
          <cell r="AM35">
            <v>2.422549003327169E-2</v>
          </cell>
          <cell r="AN35">
            <v>3.6530883444546421E-2</v>
          </cell>
          <cell r="AO35">
            <v>1.6391786657240871E-2</v>
          </cell>
          <cell r="AP35">
            <v>2.0888131526550658E-3</v>
          </cell>
          <cell r="AQ35">
            <v>3.5724505941068978E-3</v>
          </cell>
          <cell r="AR35">
            <v>4.391740338619992E-2</v>
          </cell>
          <cell r="AS35">
            <v>3.4321167613422653E-2</v>
          </cell>
          <cell r="AT35">
            <v>8.2012306373454302E-3</v>
          </cell>
          <cell r="AU35">
            <v>1.3289087335125018E-2</v>
          </cell>
          <cell r="AV35">
            <v>1.0279484502372311E-2</v>
          </cell>
          <cell r="AW35">
            <v>9.8945680708589626E-4</v>
          </cell>
          <cell r="AX35">
            <v>1.5588535265488117E-3</v>
          </cell>
          <cell r="AY35">
            <v>1.47283742297185E-2</v>
          </cell>
          <cell r="AZ35">
            <v>9.1638256707099307E-3</v>
          </cell>
          <cell r="BA35">
            <v>1.3834859038225999E-3</v>
          </cell>
          <cell r="BB35">
            <v>2.2367354274018384E-3</v>
          </cell>
          <cell r="BC35">
            <v>4.8090028805082615E-3</v>
          </cell>
          <cell r="BD35">
            <v>3.2842611273327583E-4</v>
          </cell>
          <cell r="BE35">
            <v>4.0676236578855447E-4</v>
          </cell>
        </row>
        <row r="36">
          <cell r="P36">
            <v>0.34347880643880307</v>
          </cell>
          <cell r="Q36">
            <v>0.33017177593435576</v>
          </cell>
          <cell r="R36">
            <v>0.18633000308829792</v>
          </cell>
          <cell r="S36">
            <v>0.10001306270671673</v>
          </cell>
          <cell r="T36">
            <v>2.8193774778383487E-2</v>
          </cell>
          <cell r="U36">
            <v>4.6448721850809163E-3</v>
          </cell>
          <cell r="V36">
            <v>1.0989967354563727E-2</v>
          </cell>
          <cell r="W36">
            <v>0.246782759044961</v>
          </cell>
          <cell r="X36">
            <v>0.2329946264784413</v>
          </cell>
          <cell r="Y36">
            <v>0.10700554431116834</v>
          </cell>
          <cell r="Z36">
            <v>8.5337283695686036E-2</v>
          </cell>
          <cell r="AA36">
            <v>2.7239511052554864E-2</v>
          </cell>
          <cell r="AB36">
            <v>4.1201043369470895E-3</v>
          </cell>
          <cell r="AC36">
            <v>9.2921058123427661E-3</v>
          </cell>
          <cell r="AD36">
            <v>0.11955055203166751</v>
          </cell>
          <cell r="AE36">
            <v>0.10953835923874261</v>
          </cell>
          <cell r="AF36">
            <v>3.7683124110437297E-2</v>
          </cell>
          <cell r="AG36">
            <v>4.3140726470419076E-2</v>
          </cell>
          <cell r="AH36">
            <v>2.1042369369740781E-2</v>
          </cell>
          <cell r="AI36">
            <v>2.4429359188728478E-3</v>
          </cell>
          <cell r="AJ36">
            <v>5.2291686185848138E-3</v>
          </cell>
          <cell r="AK36">
            <v>8.6136609273865794E-2</v>
          </cell>
          <cell r="AL36">
            <v>7.7074987317122604E-2</v>
          </cell>
          <cell r="AM36">
            <v>2.4597057403910726E-2</v>
          </cell>
          <cell r="AN36">
            <v>2.9031765306197176E-2</v>
          </cell>
          <cell r="AO36">
            <v>1.7816374303463452E-2</v>
          </cell>
          <cell r="AP36">
            <v>1.8056196388294336E-3</v>
          </cell>
          <cell r="AQ36">
            <v>3.824156582118756E-3</v>
          </cell>
          <cell r="AR36">
            <v>3.9182105759787582E-2</v>
          </cell>
          <cell r="AS36">
            <v>3.2356965444957558E-2</v>
          </cell>
          <cell r="AT36">
            <v>8.324865416107113E-3</v>
          </cell>
          <cell r="AU36">
            <v>1.0002243350897682E-2</v>
          </cell>
          <cell r="AV36">
            <v>1.1441140576852128E-2</v>
          </cell>
          <cell r="AW36">
            <v>8.4553728054481345E-4</v>
          </cell>
          <cell r="AX36">
            <v>1.7432150899730462E-3</v>
          </cell>
          <cell r="AY36">
            <v>1.3035162087810491E-2</v>
          </cell>
          <cell r="AZ36">
            <v>9.0289404896681663E-3</v>
          </cell>
          <cell r="BA36">
            <v>1.3565359601452076E-3</v>
          </cell>
          <cell r="BB36">
            <v>1.5428466016526171E-3</v>
          </cell>
          <cell r="BC36">
            <v>5.3830045140208999E-3</v>
          </cell>
          <cell r="BD36">
            <v>2.6964760646649543E-4</v>
          </cell>
          <cell r="BE36">
            <v>4.7689664783767628E-4</v>
          </cell>
        </row>
        <row r="37">
          <cell r="P37">
            <v>0.35013508333029786</v>
          </cell>
          <cell r="Q37">
            <v>0.33720637645202806</v>
          </cell>
          <cell r="R37">
            <v>0.20118663253068153</v>
          </cell>
          <cell r="S37">
            <v>9.1195758783392283E-2</v>
          </cell>
          <cell r="T37">
            <v>2.9059880260112744E-2</v>
          </cell>
          <cell r="U37">
            <v>4.6812284010148784E-3</v>
          </cell>
          <cell r="V37">
            <v>1.1091727470362547E-2</v>
          </cell>
          <cell r="W37">
            <v>0.25055218389699002</v>
          </cell>
          <cell r="X37">
            <v>0.23695979226593739</v>
          </cell>
          <cell r="Y37">
            <v>0.11625884970555389</v>
          </cell>
          <cell r="Z37">
            <v>7.9034056797939664E-2</v>
          </cell>
          <cell r="AA37">
            <v>2.8201602561898402E-2</v>
          </cell>
          <cell r="AB37">
            <v>4.0910444751264558E-3</v>
          </cell>
          <cell r="AC37">
            <v>9.3831682176458917E-3</v>
          </cell>
          <cell r="AD37">
            <v>0.12242600017043</v>
          </cell>
          <cell r="AE37">
            <v>0.1126987247414394</v>
          </cell>
          <cell r="AF37">
            <v>3.9596960086702451E-2</v>
          </cell>
          <cell r="AG37">
            <v>4.2428308670555082E-2</v>
          </cell>
          <cell r="AH37">
            <v>2.2632024294413383E-2</v>
          </cell>
          <cell r="AI37">
            <v>2.4949779952046932E-3</v>
          </cell>
          <cell r="AJ37">
            <v>5.549144364509373E-3</v>
          </cell>
          <cell r="AK37">
            <v>8.9003058703630997E-2</v>
          </cell>
          <cell r="AL37">
            <v>8.0260486391497243E-2</v>
          </cell>
          <cell r="AM37">
            <v>2.5989429256508635E-2</v>
          </cell>
          <cell r="AN37">
            <v>2.8651932486269148E-2</v>
          </cell>
          <cell r="AO37">
            <v>1.9631123632086099E-2</v>
          </cell>
          <cell r="AP37">
            <v>1.8628248622595388E-3</v>
          </cell>
          <cell r="AQ37">
            <v>4.1279314517303021E-3</v>
          </cell>
          <cell r="AR37">
            <v>4.0551428153601458E-2</v>
          </cell>
          <cell r="AS37">
            <v>3.4371439795543267E-2</v>
          </cell>
          <cell r="AT37">
            <v>8.9717123928855121E-3</v>
          </cell>
          <cell r="AU37">
            <v>1.0025249787066589E-2</v>
          </cell>
          <cell r="AV37">
            <v>1.2655240940874356E-2</v>
          </cell>
          <cell r="AW37">
            <v>8.4370159310870828E-4</v>
          </cell>
          <cell r="AX37">
            <v>1.8783515061815866E-3</v>
          </cell>
          <cell r="AY37">
            <v>1.305499232691632E-2</v>
          </cell>
          <cell r="AZ37">
            <v>9.538511856595348E-3</v>
          </cell>
          <cell r="BA37">
            <v>1.4903405314573061E-3</v>
          </cell>
          <cell r="BB37">
            <v>1.6344769022763898E-3</v>
          </cell>
          <cell r="BC37">
            <v>5.6671949248423073E-3</v>
          </cell>
          <cell r="BD37">
            <v>2.5328361490688901E-4</v>
          </cell>
          <cell r="BE37">
            <v>4.9618190997618343E-4</v>
          </cell>
        </row>
        <row r="38">
          <cell r="P38">
            <v>0.34750996242854648</v>
          </cell>
          <cell r="Q38">
            <v>0.33763098095195454</v>
          </cell>
          <cell r="R38">
            <v>0.21242853501658043</v>
          </cell>
          <cell r="S38">
            <v>7.788776326560394E-2</v>
          </cell>
          <cell r="T38">
            <v>2.9965713612800149E-2</v>
          </cell>
          <cell r="U38">
            <v>5.259814110761608E-3</v>
          </cell>
          <cell r="V38">
            <v>1.2095333556806E-2</v>
          </cell>
          <cell r="W38">
            <v>0.2450541024555678</v>
          </cell>
          <cell r="X38">
            <v>0.23461915111456019</v>
          </cell>
          <cell r="Y38">
            <v>0.12440953929340831</v>
          </cell>
          <cell r="Z38">
            <v>6.6840336105550291E-2</v>
          </cell>
          <cell r="AA38">
            <v>2.881535667851004E-2</v>
          </cell>
          <cell r="AB38">
            <v>4.4167500699963383E-3</v>
          </cell>
          <cell r="AC38">
            <v>1.0143393647127789E-2</v>
          </cell>
          <cell r="AD38">
            <v>0.11726960080682741</v>
          </cell>
          <cell r="AE38">
            <v>0.10946064706587989</v>
          </cell>
          <cell r="AF38">
            <v>4.1141112626846381E-2</v>
          </cell>
          <cell r="AG38">
            <v>3.6476474382519844E-2</v>
          </cell>
          <cell r="AH38">
            <v>2.3143000311455851E-2</v>
          </cell>
          <cell r="AI38">
            <v>2.7163152857674747E-3</v>
          </cell>
          <cell r="AJ38">
            <v>5.9837340952877127E-3</v>
          </cell>
          <cell r="AK38">
            <v>8.476161781939956E-2</v>
          </cell>
          <cell r="AL38">
            <v>7.7700219704230369E-2</v>
          </cell>
          <cell r="AM38">
            <v>2.675370071189798E-2</v>
          </cell>
          <cell r="AN38">
            <v>2.4563264787287153E-2</v>
          </cell>
          <cell r="AO38">
            <v>1.9945761121999164E-2</v>
          </cell>
          <cell r="AP38">
            <v>2.0113727772876479E-3</v>
          </cell>
          <cell r="AQ38">
            <v>4.4260863478665551E-3</v>
          </cell>
          <cell r="AR38">
            <v>3.831369556381136E-2</v>
          </cell>
          <cell r="AS38">
            <v>3.3367523230614718E-2</v>
          </cell>
          <cell r="AT38">
            <v>9.3319898551345679E-3</v>
          </cell>
          <cell r="AU38">
            <v>8.2602483510944569E-3</v>
          </cell>
          <cell r="AV38">
            <v>1.2882950152940815E-2</v>
          </cell>
          <cell r="AW38">
            <v>9.0474558655145876E-4</v>
          </cell>
          <cell r="AX38">
            <v>1.9875287837443759E-3</v>
          </cell>
          <cell r="AY38">
            <v>1.242500139691882E-2</v>
          </cell>
          <cell r="AZ38">
            <v>9.5443071522288512E-3</v>
          </cell>
          <cell r="BA38">
            <v>1.6197200345488779E-3</v>
          </cell>
          <cell r="BB38">
            <v>1.2934785494824832E-3</v>
          </cell>
          <cell r="BC38">
            <v>5.859999056339959E-3</v>
          </cell>
          <cell r="BD38">
            <v>2.5426689509041418E-4</v>
          </cell>
          <cell r="BE38">
            <v>5.167921545228204E-4</v>
          </cell>
        </row>
        <row r="39">
          <cell r="P39">
            <v>0.35563366960951426</v>
          </cell>
          <cell r="Q39">
            <v>0.33871100610399119</v>
          </cell>
          <cell r="R39">
            <v>0.21370042007863166</v>
          </cell>
          <cell r="S39">
            <v>7.792286718741534E-2</v>
          </cell>
          <cell r="T39">
            <v>2.9984775728144689E-2</v>
          </cell>
          <cell r="U39">
            <v>5.1752226438281403E-3</v>
          </cell>
          <cell r="V39">
            <v>1.193087016455544E-2</v>
          </cell>
          <cell r="W39">
            <v>0.25533443184458782</v>
          </cell>
          <cell r="X39">
            <v>0.23871289592585629</v>
          </cell>
          <cell r="Y39">
            <v>0.12582130162802188</v>
          </cell>
          <cell r="Z39">
            <v>6.8735807184422903E-2</v>
          </cell>
          <cell r="AA39">
            <v>2.9445599859687668E-2</v>
          </cell>
          <cell r="AB39">
            <v>4.5012019593214901E-3</v>
          </cell>
          <cell r="AC39">
            <v>1.0212211697785767E-2</v>
          </cell>
          <cell r="AD39">
            <v>0.1281953503997858</v>
          </cell>
          <cell r="AE39">
            <v>0.11360065498282969</v>
          </cell>
          <cell r="AF39">
            <v>4.0867635412768902E-2</v>
          </cell>
          <cell r="AG39">
            <v>3.9291546337347411E-2</v>
          </cell>
          <cell r="AH39">
            <v>2.4373768823431771E-2</v>
          </cell>
          <cell r="AI39">
            <v>2.8079889215176061E-3</v>
          </cell>
          <cell r="AJ39">
            <v>6.2597099114225663E-3</v>
          </cell>
          <cell r="AK39">
            <v>9.3699311987821096E-2</v>
          </cell>
          <cell r="AL39">
            <v>8.135335817859099E-2</v>
          </cell>
          <cell r="AM39">
            <v>2.6579677938156222E-2</v>
          </cell>
          <cell r="AN39">
            <v>2.6958719585793604E-2</v>
          </cell>
          <cell r="AO39">
            <v>2.1056987782540008E-2</v>
          </cell>
          <cell r="AP39">
            <v>2.0895295615976197E-3</v>
          </cell>
          <cell r="AQ39">
            <v>4.6684248240019197E-3</v>
          </cell>
          <cell r="AR39">
            <v>4.3904470024816018E-2</v>
          </cell>
          <cell r="AS39">
            <v>3.5318014264095463E-2</v>
          </cell>
          <cell r="AT39">
            <v>8.883929889697004E-3</v>
          </cell>
          <cell r="AU39">
            <v>9.4159921889165766E-3</v>
          </cell>
          <cell r="AV39">
            <v>1.3917826133811392E-2</v>
          </cell>
          <cell r="AW39">
            <v>9.4517080610728374E-4</v>
          </cell>
          <cell r="AX39">
            <v>2.1550611960568225E-3</v>
          </cell>
          <cell r="AY39">
            <v>1.219786156644893E-2</v>
          </cell>
          <cell r="AZ39">
            <v>8.2690330608120536E-3</v>
          </cell>
          <cell r="BA39">
            <v>9.8267367407266866E-4</v>
          </cell>
          <cell r="BB39">
            <v>1.2405165631167389E-3</v>
          </cell>
          <cell r="BC39">
            <v>5.3508601421308529E-3</v>
          </cell>
          <cell r="BD39">
            <v>2.1745667605253799E-4</v>
          </cell>
          <cell r="BE39">
            <v>4.7750185875702081E-4</v>
          </cell>
        </row>
        <row r="40">
          <cell r="P40">
            <v>0.34217551487253894</v>
          </cell>
          <cell r="Q40">
            <v>0.32819965101679388</v>
          </cell>
          <cell r="R40">
            <v>0.21015410141948709</v>
          </cell>
          <cell r="S40">
            <v>7.3733495063701082E-2</v>
          </cell>
          <cell r="T40">
            <v>2.8378164815186634E-2</v>
          </cell>
          <cell r="U40">
            <v>4.8114972811010258E-3</v>
          </cell>
          <cell r="V40">
            <v>1.1122392437318031E-2</v>
          </cell>
          <cell r="W40">
            <v>0.24200970415465331</v>
          </cell>
          <cell r="X40">
            <v>0.22670164315122829</v>
          </cell>
          <cell r="Y40">
            <v>0.12099995041266538</v>
          </cell>
          <cell r="Z40">
            <v>6.4616017110408958E-2</v>
          </cell>
          <cell r="AA40">
            <v>2.7502169265761808E-2</v>
          </cell>
          <cell r="AB40">
            <v>4.1924380191054504E-3</v>
          </cell>
          <cell r="AC40">
            <v>9.3910683432866984E-3</v>
          </cell>
          <cell r="AD40">
            <v>0.117871051449221</v>
          </cell>
          <cell r="AE40">
            <v>0.1051833555571898</v>
          </cell>
          <cell r="AF40">
            <v>3.8992496239069682E-2</v>
          </cell>
          <cell r="AG40">
            <v>3.618389302471884E-2</v>
          </cell>
          <cell r="AH40">
            <v>2.1935643024017223E-2</v>
          </cell>
          <cell r="AI40">
            <v>2.477487560610532E-3</v>
          </cell>
          <cell r="AJ40">
            <v>5.593835708773533E-3</v>
          </cell>
          <cell r="AK40">
            <v>8.5290641587032048E-2</v>
          </cell>
          <cell r="AL40">
            <v>7.4107190431467421E-2</v>
          </cell>
          <cell r="AM40">
            <v>2.5039441501144153E-2</v>
          </cell>
          <cell r="AN40">
            <v>2.4655961781764282E-2</v>
          </cell>
          <cell r="AO40">
            <v>1.8507695188293236E-2</v>
          </cell>
          <cell r="AP40">
            <v>1.8048329389797259E-3</v>
          </cell>
          <cell r="AQ40">
            <v>4.0992590212860147E-3</v>
          </cell>
          <cell r="AR40">
            <v>3.8904059496939557E-2</v>
          </cell>
          <cell r="AS40">
            <v>3.1170911251546349E-2</v>
          </cell>
          <cell r="AT40">
            <v>8.5233343828870298E-3</v>
          </cell>
          <cell r="AU40">
            <v>8.3648131895468786E-3</v>
          </cell>
          <cell r="AV40">
            <v>1.1699051339723454E-2</v>
          </cell>
          <cell r="AW40">
            <v>7.6501093835737389E-4</v>
          </cell>
          <cell r="AX40">
            <v>1.8187014010316073E-3</v>
          </cell>
          <cell r="AY40">
            <v>1.281069761121097E-2</v>
          </cell>
          <cell r="AZ40">
            <v>8.6516933361116526E-3</v>
          </cell>
          <cell r="BA40">
            <v>1.3344619558495288E-3</v>
          </cell>
          <cell r="BB40">
            <v>1.3015816742762921E-3</v>
          </cell>
          <cell r="BC40">
            <v>5.3330047886916846E-3</v>
          </cell>
          <cell r="BD40">
            <v>2.0057971561405664E-4</v>
          </cell>
          <cell r="BE40">
            <v>4.8206520168009016E-4</v>
          </cell>
        </row>
        <row r="41">
          <cell r="P41">
            <v>0.33211509029250325</v>
          </cell>
          <cell r="Q41">
            <v>0.32073962097575531</v>
          </cell>
          <cell r="R41">
            <v>0.21084007518216</v>
          </cell>
          <cell r="S41">
            <v>6.9259577505700068E-2</v>
          </cell>
          <cell r="T41">
            <v>2.5677803925452991E-2</v>
          </cell>
          <cell r="U41">
            <v>4.7100963829370844E-3</v>
          </cell>
          <cell r="V41">
            <v>1.0252067979505159E-2</v>
          </cell>
          <cell r="W41">
            <v>0.23069043123149091</v>
          </cell>
          <cell r="X41">
            <v>0.2184689032781888</v>
          </cell>
          <cell r="Y41">
            <v>0.12175299563809171</v>
          </cell>
          <cell r="Z41">
            <v>5.9641672533639792E-2</v>
          </cell>
          <cell r="AA41">
            <v>2.4412978087445608E-2</v>
          </cell>
          <cell r="AB41">
            <v>4.1016101682767878E-3</v>
          </cell>
          <cell r="AC41">
            <v>8.5596468507349033E-3</v>
          </cell>
          <cell r="AD41">
            <v>0.1079087598547829</v>
          </cell>
          <cell r="AE41">
            <v>9.7583202165547417E-2</v>
          </cell>
          <cell r="AF41">
            <v>3.6754955931373297E-2</v>
          </cell>
          <cell r="AG41">
            <v>3.3566988418980065E-2</v>
          </cell>
          <cell r="AH41">
            <v>1.9542739222658805E-2</v>
          </cell>
          <cell r="AI41">
            <v>2.4554893191477576E-3</v>
          </cell>
          <cell r="AJ41">
            <v>5.2630292733875034E-3</v>
          </cell>
          <cell r="AK41">
            <v>7.7363700620921849E-2</v>
          </cell>
          <cell r="AL41">
            <v>6.8078052646259352E-2</v>
          </cell>
          <cell r="AM41">
            <v>2.3630311973181009E-2</v>
          </cell>
          <cell r="AN41">
            <v>2.2278590325610338E-2</v>
          </cell>
          <cell r="AO41">
            <v>1.6597110174367019E-2</v>
          </cell>
          <cell r="AP41">
            <v>1.7522743785780808E-3</v>
          </cell>
          <cell r="AQ41">
            <v>3.8197657945229038E-3</v>
          </cell>
          <cell r="AR41">
            <v>3.4281686412848157E-2</v>
          </cell>
          <cell r="AS41">
            <v>2.7559125464356859E-2</v>
          </cell>
          <cell r="AT41">
            <v>7.7464318489758113E-3</v>
          </cell>
          <cell r="AU41">
            <v>6.7554243483668053E-3</v>
          </cell>
          <cell r="AV41">
            <v>1.0602581768046689E-2</v>
          </cell>
          <cell r="AW41">
            <v>7.3509391004999156E-4</v>
          </cell>
          <cell r="AX41">
            <v>1.7195935889175659E-3</v>
          </cell>
          <cell r="AY41">
            <v>1.0884692794265911E-2</v>
          </cell>
          <cell r="AZ41">
            <v>7.4571694613321526E-3</v>
          </cell>
          <cell r="BA41">
            <v>1.2171876637062636E-3</v>
          </cell>
          <cell r="BB41">
            <v>8.5716264340612381E-4</v>
          </cell>
          <cell r="BC41">
            <v>4.7368837642824211E-3</v>
          </cell>
          <cell r="BD41">
            <v>1.9993125279466374E-4</v>
          </cell>
          <cell r="BE41">
            <v>4.4600413714267862E-4</v>
          </cell>
        </row>
        <row r="42">
          <cell r="P42">
            <v>0.32306951062083611</v>
          </cell>
          <cell r="Q42">
            <v>0.31380431868356229</v>
          </cell>
          <cell r="R42">
            <v>0.21401882800575117</v>
          </cell>
          <cell r="S42">
            <v>6.2415827362473787E-2</v>
          </cell>
          <cell r="T42">
            <v>2.3268540951883861E-2</v>
          </cell>
          <cell r="U42">
            <v>4.6402914160752016E-3</v>
          </cell>
          <cell r="V42">
            <v>9.4608309473782695E-3</v>
          </cell>
          <cell r="W42">
            <v>0.22013048869299831</v>
          </cell>
          <cell r="X42">
            <v>0.210073424892119</v>
          </cell>
          <cell r="Y42">
            <v>0.12214694591327996</v>
          </cell>
          <cell r="Z42">
            <v>5.3903750230236996E-2</v>
          </cell>
          <cell r="AA42">
            <v>2.2109835337462965E-2</v>
          </cell>
          <cell r="AB42">
            <v>3.9452284121904374E-3</v>
          </cell>
          <cell r="AC42">
            <v>7.9676649989486245E-3</v>
          </cell>
          <cell r="AD42">
            <v>9.9018850353359417E-2</v>
          </cell>
          <cell r="AE42">
            <v>9.081089770218638E-2</v>
          </cell>
          <cell r="AF42">
            <v>3.6721930608423235E-2</v>
          </cell>
          <cell r="AG42">
            <v>2.9701944395395131E-2</v>
          </cell>
          <cell r="AH42">
            <v>1.7365782071979703E-2</v>
          </cell>
          <cell r="AI42">
            <v>2.3253528313188759E-3</v>
          </cell>
          <cell r="AJ42">
            <v>4.6958877950694358E-3</v>
          </cell>
          <cell r="AK42">
            <v>7.0222416727219669E-2</v>
          </cell>
          <cell r="AL42">
            <v>6.2629466664904682E-2</v>
          </cell>
          <cell r="AM42">
            <v>2.3470620710039886E-2</v>
          </cell>
          <cell r="AN42">
            <v>1.9390111471918371E-2</v>
          </cell>
          <cell r="AO42">
            <v>1.4680249373491785E-2</v>
          </cell>
          <cell r="AP42">
            <v>1.6718846703480104E-3</v>
          </cell>
          <cell r="AQ42">
            <v>3.4166004391066171E-3</v>
          </cell>
          <cell r="AR42">
            <v>3.0551549232254841E-2</v>
          </cell>
          <cell r="AS42">
            <v>2.5063213094915052E-2</v>
          </cell>
          <cell r="AT42">
            <v>7.6062436214820242E-3</v>
          </cell>
          <cell r="AU42">
            <v>6.0666034599583408E-3</v>
          </cell>
          <cell r="AV42">
            <v>9.1690633734946361E-3</v>
          </cell>
          <cell r="AW42">
            <v>7.0289115235659737E-4</v>
          </cell>
          <cell r="AX42">
            <v>1.5184114876234543E-3</v>
          </cell>
          <cell r="AY42">
            <v>9.6675602974227413E-3</v>
          </cell>
          <cell r="AZ42">
            <v>6.7264467154010636E-3</v>
          </cell>
          <cell r="BA42">
            <v>1.1553489756563808E-3</v>
          </cell>
          <cell r="BB42">
            <v>7.589991944298958E-4</v>
          </cell>
          <cell r="BC42">
            <v>4.2071294282862376E-3</v>
          </cell>
          <cell r="BD42">
            <v>1.9104871690377037E-4</v>
          </cell>
          <cell r="BE42">
            <v>4.1392040012477876E-4</v>
          </cell>
        </row>
        <row r="43">
          <cell r="P43">
            <v>0.33636110590333096</v>
          </cell>
          <cell r="Q43">
            <v>0.32119310731545292</v>
          </cell>
          <cell r="R43">
            <v>0.21520908556447518</v>
          </cell>
          <cell r="S43">
            <v>6.600338446283871E-2</v>
          </cell>
          <cell r="T43">
            <v>2.4597285051595193E-2</v>
          </cell>
          <cell r="U43">
            <v>4.7511840350075822E-3</v>
          </cell>
          <cell r="V43">
            <v>1.0632168201536172E-2</v>
          </cell>
          <cell r="W43">
            <v>0.23297681803897291</v>
          </cell>
          <cell r="X43">
            <v>0.2156068268206269</v>
          </cell>
          <cell r="Y43">
            <v>0.12580015849675588</v>
          </cell>
          <cell r="Z43">
            <v>5.4087424231798568E-2</v>
          </cell>
          <cell r="AA43">
            <v>2.3477057764598543E-2</v>
          </cell>
          <cell r="AB43">
            <v>3.8803338417930122E-3</v>
          </cell>
          <cell r="AC43">
            <v>8.3618524856808821E-3</v>
          </cell>
          <cell r="AD43">
            <v>0.1077356180416074</v>
          </cell>
          <cell r="AE43">
            <v>9.3904559145803035E-2</v>
          </cell>
          <cell r="AF43">
            <v>3.6997608461188485E-2</v>
          </cell>
          <cell r="AG43">
            <v>3.0901624354578845E-2</v>
          </cell>
          <cell r="AH43">
            <v>1.8585590838842585E-2</v>
          </cell>
          <cell r="AI43">
            <v>2.6947612135841742E-3</v>
          </cell>
          <cell r="AJ43">
            <v>4.7249742776089461E-3</v>
          </cell>
          <cell r="AK43">
            <v>7.7128419457529698E-2</v>
          </cell>
          <cell r="AL43">
            <v>6.4692351907861212E-2</v>
          </cell>
          <cell r="AM43">
            <v>2.3525584026133105E-2</v>
          </cell>
          <cell r="AN43">
            <v>2.0146222578424855E-2</v>
          </cell>
          <cell r="AO43">
            <v>1.5621663774396085E-2</v>
          </cell>
          <cell r="AP43">
            <v>1.9434356942475918E-3</v>
          </cell>
          <cell r="AQ43">
            <v>3.455445834659569E-3</v>
          </cell>
          <cell r="AR43">
            <v>3.4909311013215469E-2</v>
          </cell>
          <cell r="AS43">
            <v>2.5663360562398659E-2</v>
          </cell>
          <cell r="AT43">
            <v>7.5963831512942089E-3</v>
          </cell>
          <cell r="AU43">
            <v>5.8185853534484426E-3</v>
          </cell>
          <cell r="AV43">
            <v>9.923682451704597E-3</v>
          </cell>
          <cell r="AW43">
            <v>7.8625703116036634E-4</v>
          </cell>
          <cell r="AX43">
            <v>1.5384525747910497E-3</v>
          </cell>
          <cell r="AY43">
            <v>1.1687484341437251E-2</v>
          </cell>
          <cell r="AZ43">
            <v>7.0588248853421989E-3</v>
          </cell>
          <cell r="BA43">
            <v>1.285648510361642E-3</v>
          </cell>
          <cell r="BB43">
            <v>8.1024669120473313E-4</v>
          </cell>
          <cell r="BC43">
            <v>4.3042448739519148E-3</v>
          </cell>
          <cell r="BD43">
            <v>2.1133373663974577E-4</v>
          </cell>
          <cell r="BE43">
            <v>4.4735107318416502E-4</v>
          </cell>
        </row>
        <row r="44">
          <cell r="P44">
            <v>0.33937798425770482</v>
          </cell>
          <cell r="Q44">
            <v>0.31772074577461312</v>
          </cell>
          <cell r="R44">
            <v>0.21478797063065755</v>
          </cell>
          <cell r="S44">
            <v>6.4894766397497403E-2</v>
          </cell>
          <cell r="T44">
            <v>2.5338665031589117E-2</v>
          </cell>
          <cell r="U44">
            <v>4.6504444445633081E-3</v>
          </cell>
          <cell r="V44">
            <v>8.0488992703057309E-3</v>
          </cell>
          <cell r="W44">
            <v>0.23596091814308898</v>
          </cell>
          <cell r="X44">
            <v>0.21377836096924738</v>
          </cell>
          <cell r="Y44">
            <v>0.12829672037744083</v>
          </cell>
          <cell r="Z44">
            <v>5.2235717626034975E-2</v>
          </cell>
          <cell r="AA44">
            <v>2.339721905501951E-2</v>
          </cell>
          <cell r="AB44">
            <v>3.6982063550439117E-3</v>
          </cell>
          <cell r="AC44">
            <v>6.1504975557081449E-3</v>
          </cell>
          <cell r="AD44">
            <v>0.1105754552013183</v>
          </cell>
          <cell r="AE44">
            <v>9.1805282675712654E-2</v>
          </cell>
          <cell r="AF44">
            <v>3.5947639414041027E-2</v>
          </cell>
          <cell r="AG44">
            <v>3.0475986734992133E-2</v>
          </cell>
          <cell r="AH44">
            <v>1.964326279395304E-2</v>
          </cell>
          <cell r="AI44">
            <v>2.637529032507596E-3</v>
          </cell>
          <cell r="AJ44">
            <v>3.1008647002188591E-3</v>
          </cell>
          <cell r="AK44">
            <v>7.962412220578384E-2</v>
          </cell>
          <cell r="AL44">
            <v>6.2849672565750372E-2</v>
          </cell>
          <cell r="AM44">
            <v>2.3111479668281754E-2</v>
          </cell>
          <cell r="AN44">
            <v>1.9261303739947215E-2</v>
          </cell>
          <cell r="AO44">
            <v>1.6651807199387976E-2</v>
          </cell>
          <cell r="AP44">
            <v>1.8732442087159595E-3</v>
          </cell>
          <cell r="AQ44">
            <v>1.9518377494174633E-3</v>
          </cell>
          <cell r="AR44">
            <v>3.71496874737735E-2</v>
          </cell>
          <cell r="AS44">
            <v>2.4871088205796837E-2</v>
          </cell>
          <cell r="AT44">
            <v>7.2045345251371493E-3</v>
          </cell>
          <cell r="AU44">
            <v>4.9409127979911753E-3</v>
          </cell>
          <cell r="AV44">
            <v>1.0849983076850742E-2</v>
          </cell>
          <cell r="AW44">
            <v>7.1562773504157951E-4</v>
          </cell>
          <cell r="AX44">
            <v>1.1600300707761896E-3</v>
          </cell>
          <cell r="AY44">
            <v>1.3165387245087342E-2</v>
          </cell>
          <cell r="AZ44">
            <v>7.2061163480499103E-3</v>
          </cell>
          <cell r="BA44">
            <v>1.2294467171621501E-3</v>
          </cell>
          <cell r="BB44">
            <v>6.6664796144140655E-4</v>
          </cell>
          <cell r="BC44">
            <v>4.8319550881459035E-3</v>
          </cell>
          <cell r="BD44">
            <v>1.9332209143088866E-4</v>
          </cell>
          <cell r="BE44">
            <v>2.8474448986956231E-4</v>
          </cell>
        </row>
        <row r="45">
          <cell r="P45">
            <v>0.33462139769151833</v>
          </cell>
          <cell r="Q45">
            <v>0.31806023990184451</v>
          </cell>
          <cell r="R45">
            <v>0.21305704285390448</v>
          </cell>
          <cell r="S45">
            <v>6.6260901436923772E-2</v>
          </cell>
          <cell r="T45">
            <v>2.5076758200538455E-2</v>
          </cell>
          <cell r="U45">
            <v>4.7220046395242601E-3</v>
          </cell>
          <cell r="V45">
            <v>8.9435327709535151E-3</v>
          </cell>
          <cell r="W45">
            <v>0.23126903627089038</v>
          </cell>
          <cell r="X45">
            <v>0.21347549384221612</v>
          </cell>
          <cell r="Y45">
            <v>0.12504383655741777</v>
          </cell>
          <cell r="Z45">
            <v>5.3939745901107505E-2</v>
          </cell>
          <cell r="AA45">
            <v>2.3635104858803328E-2</v>
          </cell>
          <cell r="AB45">
            <v>4.1050403812264028E-3</v>
          </cell>
          <cell r="AC45">
            <v>6.7517661436611223E-3</v>
          </cell>
          <cell r="AD45">
            <v>0.1067208171329697</v>
          </cell>
          <cell r="AE45">
            <v>9.0869757576587148E-2</v>
          </cell>
          <cell r="AF45">
            <v>3.5744234503013977E-2</v>
          </cell>
          <cell r="AG45">
            <v>2.9045243330795428E-2</v>
          </cell>
          <cell r="AH45">
            <v>1.9601686134651929E-2</v>
          </cell>
          <cell r="AI45">
            <v>2.6491988992612954E-3</v>
          </cell>
          <cell r="AJ45">
            <v>3.8293947088645268E-3</v>
          </cell>
          <cell r="AK45">
            <v>7.7040729907897509E-2</v>
          </cell>
          <cell r="AL45">
            <v>6.143996313361489E-2</v>
          </cell>
          <cell r="AM45">
            <v>2.2342996566000823E-2</v>
          </cell>
          <cell r="AN45">
            <v>1.7258029746565977E-2</v>
          </cell>
          <cell r="AO45">
            <v>1.7294879609967322E-2</v>
          </cell>
          <cell r="AP45">
            <v>1.8383897783806945E-3</v>
          </cell>
          <cell r="AQ45">
            <v>2.7056674327000647E-3</v>
          </cell>
          <cell r="AR45">
            <v>3.4863094765295199E-2</v>
          </cell>
          <cell r="AS45">
            <v>2.3829153277974448E-2</v>
          </cell>
          <cell r="AT45">
            <v>7.0532997161501616E-3</v>
          </cell>
          <cell r="AU45">
            <v>4.2765931193497805E-3</v>
          </cell>
          <cell r="AV45">
            <v>1.0685695261901634E-2</v>
          </cell>
          <cell r="AW45">
            <v>7.1743280493262711E-4</v>
          </cell>
          <cell r="AX45">
            <v>1.0961323756402421E-3</v>
          </cell>
          <cell r="AY45">
            <v>1.197606098772626E-2</v>
          </cell>
          <cell r="AZ45">
            <v>6.8115311362396793E-3</v>
          </cell>
          <cell r="BA45">
            <v>1.2062240455313026E-3</v>
          </cell>
          <cell r="BB45">
            <v>4.5765437570302695E-4</v>
          </cell>
          <cell r="BC45">
            <v>4.6795291901736763E-3</v>
          </cell>
          <cell r="BD45">
            <v>1.9644693569861871E-4</v>
          </cell>
          <cell r="BE45">
            <v>2.7167658913305565E-4</v>
          </cell>
        </row>
        <row r="46">
          <cell r="P46">
            <v>0.32988589698885884</v>
          </cell>
          <cell r="Q46">
            <v>0.31687309376554507</v>
          </cell>
          <cell r="R46">
            <v>0.21525176235020743</v>
          </cell>
          <cell r="S46">
            <v>6.2279564152762555E-2</v>
          </cell>
          <cell r="T46">
            <v>2.6240385040085686E-2</v>
          </cell>
          <cell r="U46">
            <v>5.9871713446630502E-3</v>
          </cell>
          <cell r="V46">
            <v>7.1142108778262953E-3</v>
          </cell>
          <cell r="W46">
            <v>0.22604483211460688</v>
          </cell>
          <cell r="X46">
            <v>0.21167499809433837</v>
          </cell>
          <cell r="Y46">
            <v>0.12168887654606288</v>
          </cell>
          <cell r="Z46">
            <v>5.3710419478966126E-2</v>
          </cell>
          <cell r="AA46">
            <v>2.4982796797901628E-2</v>
          </cell>
          <cell r="AB46">
            <v>5.0994972833527984E-3</v>
          </cell>
          <cell r="AC46">
            <v>6.1934079880549137E-3</v>
          </cell>
          <cell r="AD46">
            <v>0.10160969512973959</v>
          </cell>
          <cell r="AE46">
            <v>8.9818851566021513E-2</v>
          </cell>
          <cell r="AF46">
            <v>3.6081257271559579E-2</v>
          </cell>
          <cell r="AG46">
            <v>2.8522029878907826E-2</v>
          </cell>
          <cell r="AH46">
            <v>1.8951982912932153E-2</v>
          </cell>
          <cell r="AI46">
            <v>2.7631331499601759E-3</v>
          </cell>
          <cell r="AJ46">
            <v>3.5004483526617715E-3</v>
          </cell>
          <cell r="AK46">
            <v>7.2289503534595831E-2</v>
          </cell>
          <cell r="AL46">
            <v>6.0799490321537225E-2</v>
          </cell>
          <cell r="AM46">
            <v>2.2208407462189501E-2</v>
          </cell>
          <cell r="AN46">
            <v>1.7421828842926819E-2</v>
          </cell>
          <cell r="AO46">
            <v>1.6798991896776819E-2</v>
          </cell>
          <cell r="AP46">
            <v>1.957137156259686E-3</v>
          </cell>
          <cell r="AQ46">
            <v>2.4131249633843996E-3</v>
          </cell>
          <cell r="AR46">
            <v>3.1833122336257118E-2</v>
          </cell>
          <cell r="AS46">
            <v>2.359138502575385E-2</v>
          </cell>
          <cell r="AT46">
            <v>6.8267201984752602E-3</v>
          </cell>
          <cell r="AU46">
            <v>4.6124964394442134E-3</v>
          </cell>
          <cell r="AV46">
            <v>1.0360002232988212E-2</v>
          </cell>
          <cell r="AW46">
            <v>7.8557260631825548E-4</v>
          </cell>
          <cell r="AX46">
            <v>1.0065935485279072E-3</v>
          </cell>
          <cell r="AY46">
            <v>1.0528673149594429E-2</v>
          </cell>
          <cell r="AZ46">
            <v>6.6308052241425431E-3</v>
          </cell>
          <cell r="BA46">
            <v>1.1683117755829746E-3</v>
          </cell>
          <cell r="BB46">
            <v>4.8664242817029302E-4</v>
          </cell>
          <cell r="BC46">
            <v>4.4646047204212258E-3</v>
          </cell>
          <cell r="BD46">
            <v>2.1720809817945001E-4</v>
          </cell>
          <cell r="BE46">
            <v>2.9403820178859911E-4</v>
          </cell>
        </row>
        <row r="47">
          <cell r="P47">
            <v>0.33561535507763746</v>
          </cell>
          <cell r="Q47">
            <v>0.32112269096927543</v>
          </cell>
          <cell r="R47">
            <v>0.22138595229010202</v>
          </cell>
          <cell r="S47">
            <v>6.1241642769293718E-2</v>
          </cell>
          <cell r="T47">
            <v>2.5005215626504731E-2</v>
          </cell>
          <cell r="U47">
            <v>6.4526713456578679E-3</v>
          </cell>
          <cell r="V47">
            <v>7.0372089377170842E-3</v>
          </cell>
          <cell r="W47">
            <v>0.22926678126202021</v>
          </cell>
          <cell r="X47">
            <v>0.2126001791647209</v>
          </cell>
          <cell r="Y47">
            <v>0.12436775061904125</v>
          </cell>
          <cell r="Z47">
            <v>5.2487308666527524E-2</v>
          </cell>
          <cell r="AA47">
            <v>2.4120445914419475E-2</v>
          </cell>
          <cell r="AB47">
            <v>5.4453121744700555E-3</v>
          </cell>
          <cell r="AC47">
            <v>6.1793617902626205E-3</v>
          </cell>
          <cell r="AD47">
            <v>0.1020574545358145</v>
          </cell>
          <cell r="AE47">
            <v>8.8335735001955892E-2</v>
          </cell>
          <cell r="AF47">
            <v>3.6061309207323054E-2</v>
          </cell>
          <cell r="AG47">
            <v>2.7957158288407533E-2</v>
          </cell>
          <cell r="AH47">
            <v>1.7852701347797411E-2</v>
          </cell>
          <cell r="AI47">
            <v>2.9416974142657849E-3</v>
          </cell>
          <cell r="AJ47">
            <v>3.5228687441621054E-3</v>
          </cell>
          <cell r="AK47">
            <v>7.2682646554252342E-2</v>
          </cell>
          <cell r="AL47">
            <v>5.9422686998001586E-2</v>
          </cell>
          <cell r="AM47">
            <v>2.2075133540884341E-2</v>
          </cell>
          <cell r="AN47">
            <v>1.6845885267881867E-2</v>
          </cell>
          <cell r="AO47">
            <v>1.5995406837501398E-2</v>
          </cell>
          <cell r="AP47">
            <v>2.0599522935529618E-3</v>
          </cell>
          <cell r="AQ47">
            <v>2.4463090581810171E-3</v>
          </cell>
          <cell r="AR47">
            <v>3.2184493567886691E-2</v>
          </cell>
          <cell r="AS47">
            <v>2.2927344493339673E-2</v>
          </cell>
          <cell r="AT47">
            <v>6.8778614844626036E-3</v>
          </cell>
          <cell r="AU47">
            <v>4.3434263503193517E-3</v>
          </cell>
          <cell r="AV47">
            <v>9.8340967004571893E-3</v>
          </cell>
          <cell r="AW47">
            <v>8.4253272351419084E-4</v>
          </cell>
          <cell r="AX47">
            <v>1.0294272345863346E-3</v>
          </cell>
          <cell r="AY47">
            <v>1.0814637545017169E-2</v>
          </cell>
          <cell r="AZ47">
            <v>6.4243772482167972E-3</v>
          </cell>
          <cell r="BA47">
            <v>1.1632377263118003E-3</v>
          </cell>
          <cell r="BB47">
            <v>4.8102591408281253E-4</v>
          </cell>
          <cell r="BC47">
            <v>4.2493544049382178E-3</v>
          </cell>
          <cell r="BD47">
            <v>2.3632394442129278E-4</v>
          </cell>
          <cell r="BE47">
            <v>2.9443525846267293E-4</v>
          </cell>
        </row>
        <row r="48">
          <cell r="P48">
            <v>0.34003626034210938</v>
          </cell>
          <cell r="Q48">
            <v>0.32033287948024919</v>
          </cell>
          <cell r="R48">
            <v>0.21968422323549375</v>
          </cell>
          <cell r="S48">
            <v>6.1422883364079896E-2</v>
          </cell>
          <cell r="T48">
            <v>2.5812493035413723E-2</v>
          </cell>
          <cell r="U48">
            <v>6.926845264177829E-3</v>
          </cell>
          <cell r="V48">
            <v>6.4864345810839875E-3</v>
          </cell>
          <cell r="W48">
            <v>0.23389805866566568</v>
          </cell>
          <cell r="X48">
            <v>0.21024822758488959</v>
          </cell>
          <cell r="Y48">
            <v>0.12096464362877513</v>
          </cell>
          <cell r="Z48">
            <v>5.3344679937066035E-2</v>
          </cell>
          <cell r="AA48">
            <v>2.4415237692689329E-2</v>
          </cell>
          <cell r="AB48">
            <v>5.812180496363486E-3</v>
          </cell>
          <cell r="AC48">
            <v>5.7114858299956153E-3</v>
          </cell>
          <cell r="AD48">
            <v>0.1064744460659322</v>
          </cell>
          <cell r="AE48">
            <v>8.7478520785266911E-2</v>
          </cell>
          <cell r="AF48">
            <v>3.5543750374197408E-2</v>
          </cell>
          <cell r="AG48">
            <v>2.8141480588543159E-2</v>
          </cell>
          <cell r="AH48">
            <v>1.7490426283222164E-2</v>
          </cell>
          <cell r="AI48">
            <v>3.0964387975252645E-3</v>
          </cell>
          <cell r="AJ48">
            <v>3.2064247417789076E-3</v>
          </cell>
          <cell r="AK48">
            <v>7.715741785460288E-2</v>
          </cell>
          <cell r="AL48">
            <v>5.900345522780117E-2</v>
          </cell>
          <cell r="AM48">
            <v>2.1610810691017054E-2</v>
          </cell>
          <cell r="AN48">
            <v>1.7335514609103451E-2</v>
          </cell>
          <cell r="AO48">
            <v>1.5599013053137545E-2</v>
          </cell>
          <cell r="AP48">
            <v>2.1807895515161698E-3</v>
          </cell>
          <cell r="AQ48">
            <v>2.2773273230269377E-3</v>
          </cell>
          <cell r="AR48">
            <v>3.449809739962232E-2</v>
          </cell>
          <cell r="AS48">
            <v>2.191271929993064E-2</v>
          </cell>
          <cell r="AT48">
            <v>6.3906593290481021E-3</v>
          </cell>
          <cell r="AU48">
            <v>4.398956140936423E-3</v>
          </cell>
          <cell r="AV48">
            <v>9.3961754688329114E-3</v>
          </cell>
          <cell r="AW48">
            <v>8.5869462643340527E-4</v>
          </cell>
          <cell r="AX48">
            <v>8.6823373467980055E-4</v>
          </cell>
          <cell r="AY48">
            <v>1.1941249375109259E-2</v>
          </cell>
          <cell r="AZ48">
            <v>6.1617667725255261E-3</v>
          </cell>
          <cell r="BA48">
            <v>1.0989037465080178E-3</v>
          </cell>
          <cell r="BB48">
            <v>5.317402071428626E-4</v>
          </cell>
          <cell r="BC48">
            <v>4.0626593641846674E-3</v>
          </cell>
          <cell r="BD48">
            <v>2.3289484600299572E-4</v>
          </cell>
          <cell r="BE48">
            <v>2.3556860868698189E-4</v>
          </cell>
        </row>
        <row r="49">
          <cell r="P49">
            <v>0.33475096015672107</v>
          </cell>
          <cell r="Q49">
            <v>0.3165743758613398</v>
          </cell>
          <cell r="R49">
            <v>0.22185760905417889</v>
          </cell>
          <cell r="S49">
            <v>5.6176999404394377E-2</v>
          </cell>
          <cell r="T49">
            <v>2.4710219826526891E-2</v>
          </cell>
          <cell r="U49">
            <v>7.3326944656050587E-3</v>
          </cell>
          <cell r="V49">
            <v>6.4968531106345271E-3</v>
          </cell>
          <cell r="W49">
            <v>0.2257431227027937</v>
          </cell>
          <cell r="X49">
            <v>0.20511531697340049</v>
          </cell>
          <cell r="Y49">
            <v>0.12110550368134122</v>
          </cell>
          <cell r="Z49">
            <v>4.8695510513458287E-2</v>
          </cell>
          <cell r="AA49">
            <v>2.3365936414953634E-2</v>
          </cell>
          <cell r="AB49">
            <v>6.1152395358021984E-3</v>
          </cell>
          <cell r="AC49">
            <v>5.8331268278451502E-3</v>
          </cell>
          <cell r="AD49">
            <v>0.10034579956956319</v>
          </cell>
          <cell r="AE49">
            <v>8.3565900921357628E-2</v>
          </cell>
          <cell r="AF49">
            <v>3.5492649277734857E-2</v>
          </cell>
          <cell r="AG49">
            <v>2.5140986228410239E-2</v>
          </cell>
          <cell r="AH49">
            <v>1.6430441125589609E-2</v>
          </cell>
          <cell r="AI49">
            <v>3.1592790660135294E-3</v>
          </cell>
          <cell r="AJ49">
            <v>3.342545223609389E-3</v>
          </cell>
          <cell r="AK49">
            <v>7.1292552733358508E-2</v>
          </cell>
          <cell r="AL49">
            <v>5.5209793504172079E-2</v>
          </cell>
          <cell r="AM49">
            <v>2.1081979608578577E-2</v>
          </cell>
          <cell r="AN49">
            <v>1.4764059513269789E-2</v>
          </cell>
          <cell r="AO49">
            <v>1.4788646718466933E-2</v>
          </cell>
          <cell r="AP49">
            <v>2.2050552352489376E-3</v>
          </cell>
          <cell r="AQ49">
            <v>2.3700524286078464E-3</v>
          </cell>
          <cell r="AR49">
            <v>3.2490455876287273E-2</v>
          </cell>
          <cell r="AS49">
            <v>2.0964547826658068E-2</v>
          </cell>
          <cell r="AT49">
            <v>6.4086145975824392E-3</v>
          </cell>
          <cell r="AU49">
            <v>3.5898770731694436E-3</v>
          </cell>
          <cell r="AV49">
            <v>9.0691085013115021E-3</v>
          </cell>
          <cell r="AW49">
            <v>8.8882723380488151E-4</v>
          </cell>
          <cell r="AX49">
            <v>1.0081204207898033E-3</v>
          </cell>
          <cell r="AY49">
            <v>1.17492396990333E-2</v>
          </cell>
          <cell r="AZ49">
            <v>5.9637321869406117E-3</v>
          </cell>
          <cell r="BA49">
            <v>1.0821221902961619E-3</v>
          </cell>
          <cell r="BB49">
            <v>3.2365037466742239E-4</v>
          </cell>
          <cell r="BC49">
            <v>4.0783530637342373E-3</v>
          </cell>
          <cell r="BD49">
            <v>2.513866422312649E-4</v>
          </cell>
          <cell r="BE49">
            <v>2.2821991601152422E-4</v>
          </cell>
        </row>
        <row r="50">
          <cell r="P50">
            <v>0.3425477280551974</v>
          </cell>
          <cell r="Q50">
            <v>0.31896211473952618</v>
          </cell>
          <cell r="R50">
            <v>0.22513867178576419</v>
          </cell>
          <cell r="S50">
            <v>5.6128717373790195E-2</v>
          </cell>
          <cell r="T50">
            <v>2.3755965543046247E-2</v>
          </cell>
          <cell r="U50">
            <v>7.8825713012777524E-3</v>
          </cell>
          <cell r="V50">
            <v>6.056188735647847E-3</v>
          </cell>
          <cell r="W50">
            <v>0.23501366800040352</v>
          </cell>
          <cell r="X50">
            <v>0.20906861751680228</v>
          </cell>
          <cell r="Y50">
            <v>0.12772668147091676</v>
          </cell>
          <cell r="Z50">
            <v>4.7842838083350131E-2</v>
          </cell>
          <cell r="AA50">
            <v>2.1953500537244999E-2</v>
          </cell>
          <cell r="AB50">
            <v>6.3815480536574491E-3</v>
          </cell>
          <cell r="AC50">
            <v>5.1640493716328967E-3</v>
          </cell>
          <cell r="AD50">
            <v>0.10640656153200091</v>
          </cell>
          <cell r="AE50">
            <v>8.3376005383909935E-2</v>
          </cell>
          <cell r="AF50">
            <v>3.5005567806855105E-2</v>
          </cell>
          <cell r="AG50">
            <v>2.5726074768300296E-2</v>
          </cell>
          <cell r="AH50">
            <v>1.6453837807072106E-2</v>
          </cell>
          <cell r="AI50">
            <v>3.2651612458015258E-3</v>
          </cell>
          <cell r="AJ50">
            <v>2.9253637558808989E-3</v>
          </cell>
          <cell r="AK50">
            <v>7.6563411899957592E-2</v>
          </cell>
          <cell r="AL50">
            <v>5.4093168016461392E-2</v>
          </cell>
          <cell r="AM50">
            <v>2.0437221878215499E-2</v>
          </cell>
          <cell r="AN50">
            <v>1.4914608964645816E-2</v>
          </cell>
          <cell r="AO50">
            <v>1.4546415189856889E-2</v>
          </cell>
          <cell r="AP50">
            <v>2.206876213712313E-3</v>
          </cell>
          <cell r="AQ50">
            <v>1.9880457700308749E-3</v>
          </cell>
          <cell r="AR50">
            <v>3.651281807907316E-2</v>
          </cell>
          <cell r="AS50">
            <v>2.053399828069076E-2</v>
          </cell>
          <cell r="AT50">
            <v>6.1691107103558117E-3</v>
          </cell>
          <cell r="AU50">
            <v>3.8736773529188802E-3</v>
          </cell>
          <cell r="AV50">
            <v>8.8200241620520915E-3</v>
          </cell>
          <cell r="AW50">
            <v>8.8391959022913764E-4</v>
          </cell>
          <cell r="AX50">
            <v>7.8726646513483961E-4</v>
          </cell>
          <cell r="AY50">
            <v>1.3822929216111451E-2</v>
          </cell>
          <cell r="AZ50">
            <v>5.870375663371551E-3</v>
          </cell>
          <cell r="BA50">
            <v>9.9848711462568302E-4</v>
          </cell>
          <cell r="BB50">
            <v>4.5665538816758877E-4</v>
          </cell>
          <cell r="BC50">
            <v>3.9638379363549289E-3</v>
          </cell>
          <cell r="BD50">
            <v>2.5353440374431638E-4</v>
          </cell>
          <cell r="BE50">
            <v>1.978608204790356E-4</v>
          </cell>
        </row>
        <row r="51">
          <cell r="P51">
            <v>0.34259778261184692</v>
          </cell>
          <cell r="Q51">
            <v>0.32929787039756775</v>
          </cell>
          <cell r="R51">
            <v>0.22699326276779175</v>
          </cell>
          <cell r="S51">
            <v>5.7516749948263168E-2</v>
          </cell>
          <cell r="T51">
            <v>2.3807263001799583E-2</v>
          </cell>
          <cell r="U51">
            <v>8.3357179537415504E-3</v>
          </cell>
          <cell r="V51">
            <v>1.2644883245229721E-2</v>
          </cell>
          <cell r="W51">
            <v>0.23160263895988464</v>
          </cell>
          <cell r="X51">
            <v>0.2161213606595993</v>
          </cell>
          <cell r="Y51">
            <v>0.1279488205909729</v>
          </cell>
          <cell r="Z51">
            <v>4.9199830740690231E-2</v>
          </cell>
          <cell r="AA51">
            <v>2.1472295746207237E-2</v>
          </cell>
          <cell r="AB51">
            <v>6.5450938418507576E-3</v>
          </cell>
          <cell r="AC51">
            <v>1.0955325327813625E-2</v>
          </cell>
          <cell r="AD51">
            <v>0.10065796971321106</v>
          </cell>
          <cell r="AE51">
            <v>8.5894383490085602E-2</v>
          </cell>
          <cell r="AF51">
            <v>3.4508898854255676E-2</v>
          </cell>
          <cell r="AG51">
            <v>2.6325510814785957E-2</v>
          </cell>
          <cell r="AH51">
            <v>1.5443987213075161E-2</v>
          </cell>
          <cell r="AI51">
            <v>3.1919954344630241E-3</v>
          </cell>
          <cell r="AJ51">
            <v>6.4239939674735069E-3</v>
          </cell>
          <cell r="AK51">
            <v>7.0783138275146484E-2</v>
          </cell>
          <cell r="AL51">
            <v>5.7205591350793839E-2</v>
          </cell>
          <cell r="AM51">
            <v>2.0610777661204338E-2</v>
          </cell>
          <cell r="AN51">
            <v>1.7044657841324806E-2</v>
          </cell>
          <cell r="AO51">
            <v>1.2746795080602169E-2</v>
          </cell>
          <cell r="AP51">
            <v>2.1253195591270924E-3</v>
          </cell>
          <cell r="AQ51">
            <v>4.6780398115515709E-3</v>
          </cell>
          <cell r="AR51">
            <v>3.2111503183841705E-2</v>
          </cell>
          <cell r="AS51">
            <v>2.1681852638721466E-2</v>
          </cell>
          <cell r="AT51">
            <v>6.3972417265176773E-3</v>
          </cell>
          <cell r="AU51">
            <v>4.5204227790236473E-3</v>
          </cell>
          <cell r="AV51">
            <v>7.7647101134061813E-3</v>
          </cell>
          <cell r="AW51">
            <v>7.7822379535064101E-4</v>
          </cell>
          <cell r="AX51">
            <v>2.2212548647075891E-3</v>
          </cell>
          <cell r="AY51">
            <v>1.1805510148406029E-2</v>
          </cell>
          <cell r="AZ51">
            <v>5.8935610577464104E-3</v>
          </cell>
          <cell r="BA51">
            <v>9.6503476379439235E-4</v>
          </cell>
          <cell r="BB51">
            <v>4.6571099665015936E-4</v>
          </cell>
          <cell r="BC51">
            <v>3.6281596403568983E-3</v>
          </cell>
          <cell r="BD51">
            <v>1.8291536252945662E-4</v>
          </cell>
          <cell r="BE51">
            <v>6.5174017800018191E-4</v>
          </cell>
        </row>
        <row r="52">
          <cell r="P52">
            <v>0.3378481287671965</v>
          </cell>
          <cell r="Q52">
            <v>0.32009622322001463</v>
          </cell>
          <cell r="R52">
            <v>0.22657355751802358</v>
          </cell>
          <cell r="S52">
            <v>5.4347359717920603E-2</v>
          </cell>
          <cell r="T52">
            <v>2.3644154817068063E-2</v>
          </cell>
          <cell r="U52">
            <v>1.0048613543722546E-2</v>
          </cell>
          <cell r="V52">
            <v>5.482537623279801E-3</v>
          </cell>
          <cell r="W52">
            <v>0.22843879271659912</v>
          </cell>
          <cell r="X52">
            <v>0.2089506121533202</v>
          </cell>
          <cell r="Y52">
            <v>0.12853001071454292</v>
          </cell>
          <cell r="Z52">
            <v>4.6185772997338143E-2</v>
          </cell>
          <cell r="AA52">
            <v>2.1704882879933149E-2</v>
          </cell>
          <cell r="AB52">
            <v>7.8293708141522651E-3</v>
          </cell>
          <cell r="AC52">
            <v>4.7005747473537257E-3</v>
          </cell>
          <cell r="AD52">
            <v>9.91651029594353E-2</v>
          </cell>
          <cell r="AE52">
            <v>8.1639366576136144E-2</v>
          </cell>
          <cell r="AF52">
            <v>3.4601989696862685E-2</v>
          </cell>
          <cell r="AG52">
            <v>2.4443148734226455E-2</v>
          </cell>
          <cell r="AH52">
            <v>1.6210857439494523E-2</v>
          </cell>
          <cell r="AI52">
            <v>3.7675525626435324E-3</v>
          </cell>
          <cell r="AJ52">
            <v>2.6158181429089358E-3</v>
          </cell>
          <cell r="AK52">
            <v>6.9977792188907886E-2</v>
          </cell>
          <cell r="AL52">
            <v>5.3296943913043314E-2</v>
          </cell>
          <cell r="AM52">
            <v>2.0176994403237114E-2</v>
          </cell>
          <cell r="AN52">
            <v>1.4173504277439353E-2</v>
          </cell>
          <cell r="AO52">
            <v>1.4569228520083313E-2</v>
          </cell>
          <cell r="AP52">
            <v>2.5526437795410219E-3</v>
          </cell>
          <cell r="AQ52">
            <v>1.8245729327425056E-3</v>
          </cell>
          <cell r="AR52">
            <v>3.1459022812065321E-2</v>
          </cell>
          <cell r="AS52">
            <v>1.9635566991754509E-2</v>
          </cell>
          <cell r="AT52">
            <v>5.7054773491439104E-3</v>
          </cell>
          <cell r="AU52">
            <v>3.4252867757882653E-3</v>
          </cell>
          <cell r="AV52">
            <v>8.791522990200501E-3</v>
          </cell>
          <cell r="AW52">
            <v>9.8014076569108476E-4</v>
          </cell>
          <cell r="AX52">
            <v>7.3313911093074696E-4</v>
          </cell>
          <cell r="AY52">
            <v>1.1462998441377138E-2</v>
          </cell>
          <cell r="AZ52">
            <v>5.6800334450204052E-3</v>
          </cell>
          <cell r="BA52">
            <v>9.4460159685141442E-4</v>
          </cell>
          <cell r="BB52">
            <v>2.8002317594563942E-4</v>
          </cell>
          <cell r="BC52">
            <v>3.9679657304091771E-3</v>
          </cell>
          <cell r="BD52">
            <v>2.8032621303351749E-4</v>
          </cell>
          <cell r="BE52">
            <v>2.071167287806577E-4</v>
          </cell>
        </row>
        <row r="53">
          <cell r="P53">
            <v>0.34409618377685547</v>
          </cell>
          <cell r="Q53">
            <v>0.32723456621170044</v>
          </cell>
          <cell r="R53">
            <v>0.22935508191585541</v>
          </cell>
          <cell r="S53">
            <v>5.4718144237995148E-2</v>
          </cell>
          <cell r="T53">
            <v>2.3317830637097359E-2</v>
          </cell>
          <cell r="U53">
            <v>9.8225446417927742E-3</v>
          </cell>
          <cell r="V53">
            <v>1.0020952671766281E-2</v>
          </cell>
          <cell r="W53">
            <v>0.23327010869979858</v>
          </cell>
          <cell r="X53">
            <v>0.21389339864253998</v>
          </cell>
          <cell r="Y53">
            <v>0.12987795472145081</v>
          </cell>
          <cell r="Z53">
            <v>4.7020796686410904E-2</v>
          </cell>
          <cell r="AA53">
            <v>2.1139964461326599E-2</v>
          </cell>
          <cell r="AB53">
            <v>7.5450162403285503E-3</v>
          </cell>
          <cell r="AC53">
            <v>8.3096753805875778E-3</v>
          </cell>
          <cell r="AD53">
            <v>0.10193661600351334</v>
          </cell>
          <cell r="AE53">
            <v>8.3927623927593231E-2</v>
          </cell>
          <cell r="AF53">
            <v>3.4745417535305023E-2</v>
          </cell>
          <cell r="AG53">
            <v>2.595953457057476E-2</v>
          </cell>
          <cell r="AH53">
            <v>1.5195583924651146E-2</v>
          </cell>
          <cell r="AI53">
            <v>3.3955625258386135E-3</v>
          </cell>
          <cell r="AJ53">
            <v>4.6315253712236881E-3</v>
          </cell>
          <cell r="AK53">
            <v>7.1766950190067291E-2</v>
          </cell>
          <cell r="AL53">
            <v>5.5495783686637878E-2</v>
          </cell>
          <cell r="AM53">
            <v>2.0434943959116936E-2</v>
          </cell>
          <cell r="AN53">
            <v>1.7044633626937866E-2</v>
          </cell>
          <cell r="AO53">
            <v>1.2492874637246132E-2</v>
          </cell>
          <cell r="AP53">
            <v>2.3327327799052E-3</v>
          </cell>
          <cell r="AQ53">
            <v>3.1905984506011009E-3</v>
          </cell>
          <cell r="AR53">
            <v>3.3057413995265961E-2</v>
          </cell>
          <cell r="AS53">
            <v>2.0851310342550278E-2</v>
          </cell>
          <cell r="AT53">
            <v>6.09245290979743E-3</v>
          </cell>
          <cell r="AU53">
            <v>4.7806091606616974E-3</v>
          </cell>
          <cell r="AV53">
            <v>7.7822008170187473E-3</v>
          </cell>
          <cell r="AW53">
            <v>8.98709986358881E-4</v>
          </cell>
          <cell r="AX53">
            <v>1.2973373522982001E-3</v>
          </cell>
          <cell r="AY53">
            <v>1.2501731514930725E-2</v>
          </cell>
          <cell r="AZ53">
            <v>5.7230619713664055E-3</v>
          </cell>
          <cell r="BA53">
            <v>9.3167211161926389E-4</v>
          </cell>
          <cell r="BB53">
            <v>5.6403886992484331E-4</v>
          </cell>
          <cell r="BC53">
            <v>3.7278933450579643E-3</v>
          </cell>
          <cell r="BD53">
            <v>1.9993567548226565E-4</v>
          </cell>
          <cell r="BE53">
            <v>2.9952169279567897E-4</v>
          </cell>
        </row>
        <row r="54">
          <cell r="P54">
            <v>0.34781024128956567</v>
          </cell>
          <cell r="Q54">
            <v>0.31518188292699273</v>
          </cell>
          <cell r="R54">
            <v>0.21465011048957885</v>
          </cell>
          <cell r="S54">
            <v>6.116648030180976E-2</v>
          </cell>
          <cell r="T54">
            <v>2.4574686040832142E-2</v>
          </cell>
          <cell r="U54">
            <v>1.1003173184809947E-2</v>
          </cell>
          <cell r="V54">
            <v>3.7874329099620769E-3</v>
          </cell>
          <cell r="W54">
            <v>0.23876387756560402</v>
          </cell>
          <cell r="X54">
            <v>0.20699893083727042</v>
          </cell>
          <cell r="Y54">
            <v>0.1238985809566107</v>
          </cell>
          <cell r="Z54">
            <v>4.9573579035051482E-2</v>
          </cell>
          <cell r="AA54">
            <v>2.2099516280519524E-2</v>
          </cell>
          <cell r="AB54">
            <v>8.3418744227734369E-3</v>
          </cell>
          <cell r="AC54">
            <v>3.0853801423152867E-3</v>
          </cell>
          <cell r="AD54">
            <v>0.10891912753229199</v>
          </cell>
          <cell r="AE54">
            <v>8.0650646944014873E-2</v>
          </cell>
          <cell r="AF54">
            <v>3.4125376864947939E-2</v>
          </cell>
          <cell r="AG54">
            <v>2.325779694070762E-2</v>
          </cell>
          <cell r="AH54">
            <v>1.76361838291684E-2</v>
          </cell>
          <cell r="AI54">
            <v>3.9557120264450832E-3</v>
          </cell>
          <cell r="AJ54">
            <v>1.6755772827458208E-3</v>
          </cell>
          <cell r="AK54">
            <v>7.7250397293441159E-2</v>
          </cell>
          <cell r="AL54">
            <v>5.4219099611670193E-2</v>
          </cell>
          <cell r="AM54">
            <v>2.0325384008766011E-2</v>
          </cell>
          <cell r="AN54">
            <v>1.5005071148465237E-2</v>
          </cell>
          <cell r="AO54">
            <v>1.4975164792963326E-2</v>
          </cell>
          <cell r="AP54">
            <v>2.7374797013159859E-3</v>
          </cell>
          <cell r="AQ54">
            <v>1.175999960159627E-3</v>
          </cell>
          <cell r="AR54">
            <v>3.6551436659768351E-2</v>
          </cell>
          <cell r="AS54">
            <v>2.0371892519257279E-2</v>
          </cell>
          <cell r="AT54">
            <v>5.9342085156659213E-3</v>
          </cell>
          <cell r="AU54">
            <v>3.9036047545905838E-3</v>
          </cell>
          <cell r="AV54">
            <v>8.9877317379565367E-3</v>
          </cell>
          <cell r="AW54">
            <v>1.092862349941677E-3</v>
          </cell>
          <cell r="AX54">
            <v>4.5348516110256017E-4</v>
          </cell>
          <cell r="AY54">
            <v>1.4893514616821979E-2</v>
          </cell>
          <cell r="AZ54">
            <v>5.378665172725592E-3</v>
          </cell>
          <cell r="BA54">
            <v>7.0324457378306924E-4</v>
          </cell>
          <cell r="BB54">
            <v>3.0792125339326254E-4</v>
          </cell>
          <cell r="BC54">
            <v>3.9790826900103979E-3</v>
          </cell>
          <cell r="BD54">
            <v>2.843003695439192E-4</v>
          </cell>
          <cell r="BE54">
            <v>1.0411628599494469E-4</v>
          </cell>
        </row>
        <row r="55">
          <cell r="P55">
            <v>0.34236150979995728</v>
          </cell>
          <cell r="Q55">
            <v>0.32570964097976685</v>
          </cell>
          <cell r="R55">
            <v>0.2246403694152832</v>
          </cell>
          <cell r="S55">
            <v>5.8605004101991653E-2</v>
          </cell>
          <cell r="T55">
            <v>2.2408457472920418E-2</v>
          </cell>
          <cell r="U55">
            <v>1.0401573963463306E-2</v>
          </cell>
          <cell r="V55">
            <v>9.6542453393340111E-3</v>
          </cell>
          <cell r="W55">
            <v>0.23315879702568054</v>
          </cell>
          <cell r="X55">
            <v>0.21402391791343689</v>
          </cell>
          <cell r="Y55">
            <v>0.12687824666500092</v>
          </cell>
          <cell r="Z55">
            <v>5.0521638244390488E-2</v>
          </cell>
          <cell r="AA55">
            <v>2.0577302202582359E-2</v>
          </cell>
          <cell r="AB55">
            <v>7.9529564827680588E-3</v>
          </cell>
          <cell r="AC55">
            <v>8.0937799066305161E-3</v>
          </cell>
          <cell r="AD55">
            <v>0.10330610722303391</v>
          </cell>
          <cell r="AE55">
            <v>8.5309349000453949E-2</v>
          </cell>
          <cell r="AF55">
            <v>3.4241717308759689E-2</v>
          </cell>
          <cell r="AG55">
            <v>2.8156258165836334E-2</v>
          </cell>
          <cell r="AH55">
            <v>1.4726247638463974E-2</v>
          </cell>
          <cell r="AI55">
            <v>3.6393131595104933E-3</v>
          </cell>
          <cell r="AJ55">
            <v>4.545814823359251E-3</v>
          </cell>
          <cell r="AK55">
            <v>7.3171310126781464E-2</v>
          </cell>
          <cell r="AL55">
            <v>5.693194642663002E-2</v>
          </cell>
          <cell r="AM55">
            <v>2.0757921040058136E-2</v>
          </cell>
          <cell r="AN55">
            <v>1.828266866505146E-2</v>
          </cell>
          <cell r="AO55">
            <v>1.2284761294722557E-2</v>
          </cell>
          <cell r="AP55">
            <v>2.3590733762830496E-3</v>
          </cell>
          <cell r="AQ55">
            <v>3.2475211191922426E-3</v>
          </cell>
          <cell r="AR55">
            <v>3.4196469932794571E-2</v>
          </cell>
          <cell r="AS55">
            <v>2.1978875622153282E-2</v>
          </cell>
          <cell r="AT55">
            <v>6.2422528862953186E-3</v>
          </cell>
          <cell r="AU55">
            <v>5.6415996514260769E-3</v>
          </cell>
          <cell r="AV55">
            <v>7.5985188595950603E-3</v>
          </cell>
          <cell r="AW55">
            <v>9.4083586009219289E-4</v>
          </cell>
          <cell r="AX55">
            <v>1.5556690050289035E-3</v>
          </cell>
          <cell r="AY55">
            <v>1.3003580272197723E-2</v>
          </cell>
          <cell r="AZ55">
            <v>6.1648814007639885E-3</v>
          </cell>
          <cell r="BA55">
            <v>9.6325960475951433E-4</v>
          </cell>
          <cell r="BB55">
            <v>9.6074456814676523E-4</v>
          </cell>
          <cell r="BC55">
            <v>3.5365605726838112E-3</v>
          </cell>
          <cell r="BD55">
            <v>2.3935537319630384E-4</v>
          </cell>
          <cell r="BE55">
            <v>4.6496096183545887E-4</v>
          </cell>
        </row>
        <row r="56">
          <cell r="P56">
            <v>0.34794352948665619</v>
          </cell>
          <cell r="Q56">
            <v>0.32497638463973999</v>
          </cell>
          <cell r="R56">
            <v>0.22734139859676361</v>
          </cell>
          <cell r="S56">
            <v>5.6984592229127884E-2</v>
          </cell>
          <cell r="T56">
            <v>2.2051380015909672E-2</v>
          </cell>
          <cell r="U56">
            <v>1.0768562089651823E-2</v>
          </cell>
          <cell r="V56">
            <v>7.830452173948288E-3</v>
          </cell>
          <cell r="W56">
            <v>0.23938166350126266</v>
          </cell>
          <cell r="X56">
            <v>0.21369637548923492</v>
          </cell>
          <cell r="Y56">
            <v>0.12962305545806885</v>
          </cell>
          <cell r="Z56">
            <v>4.9284623004496098E-2</v>
          </cell>
          <cell r="AA56">
            <v>1.9969643093645573E-2</v>
          </cell>
          <cell r="AB56">
            <v>8.3118737675249577E-3</v>
          </cell>
          <cell r="AC56">
            <v>6.5071778371930122E-3</v>
          </cell>
          <cell r="AD56">
            <v>0.108418308198452</v>
          </cell>
          <cell r="AE56">
            <v>8.5308415815234184E-2</v>
          </cell>
          <cell r="AF56">
            <v>3.5278026014566422E-2</v>
          </cell>
          <cell r="AG56">
            <v>2.8065021149814129E-2</v>
          </cell>
          <cell r="AH56">
            <v>1.4378503663465381E-2</v>
          </cell>
          <cell r="AI56">
            <v>3.8100401288829744E-3</v>
          </cell>
          <cell r="AJ56">
            <v>3.7768245092593133E-3</v>
          </cell>
          <cell r="AK56">
            <v>7.7540608122944832E-2</v>
          </cell>
          <cell r="AL56">
            <v>5.6952019222080708E-2</v>
          </cell>
          <cell r="AM56">
            <v>2.0943225361406803E-2</v>
          </cell>
          <cell r="AN56">
            <v>1.8741131294518709E-2</v>
          </cell>
          <cell r="AO56">
            <v>1.1919798795133829E-2</v>
          </cell>
          <cell r="AP56">
            <v>2.5256919325329363E-3</v>
          </cell>
          <cell r="AQ56">
            <v>2.8221718384884298E-3</v>
          </cell>
          <cell r="AR56">
            <v>3.7090699188411236E-2</v>
          </cell>
          <cell r="AS56">
            <v>2.1896840073168278E-2</v>
          </cell>
          <cell r="AT56">
            <v>6.3508468447253108E-3</v>
          </cell>
          <cell r="AU56">
            <v>5.8494732948020101E-3</v>
          </cell>
          <cell r="AV56">
            <v>7.3679280467331409E-3</v>
          </cell>
          <cell r="AW56">
            <v>1.0191872279392555E-3</v>
          </cell>
          <cell r="AX56">
            <v>1.3094043533783406E-3</v>
          </cell>
          <cell r="AY56">
            <v>1.4369238168001175E-2</v>
          </cell>
          <cell r="AZ56">
            <v>6.0586201725527644E-3</v>
          </cell>
          <cell r="BA56">
            <v>9.8692355095408857E-4</v>
          </cell>
          <cell r="BB56">
            <v>1.0843877971637994E-3</v>
          </cell>
          <cell r="BC56">
            <v>3.2719730515964329E-3</v>
          </cell>
          <cell r="BD56">
            <v>2.5953107979148626E-4</v>
          </cell>
          <cell r="BE56">
            <v>4.5580458390759304E-4</v>
          </cell>
        </row>
        <row r="57">
          <cell r="P57">
            <v>0.34770358726382256</v>
          </cell>
          <cell r="Q57">
            <v>0.32246097177267075</v>
          </cell>
          <cell r="R57">
            <v>0.22780533507466316</v>
          </cell>
          <cell r="S57">
            <v>5.4846958257257938E-2</v>
          </cell>
          <cell r="T57">
            <v>2.1313582779839635E-2</v>
          </cell>
          <cell r="U57">
            <v>1.1067570303566754E-2</v>
          </cell>
          <cell r="V57">
            <v>7.4275137158110738E-3</v>
          </cell>
          <cell r="W57">
            <v>0.23970339260995388</v>
          </cell>
          <cell r="X57">
            <v>0.21140898391604424</v>
          </cell>
          <cell r="Y57">
            <v>0.13006319478154182</v>
          </cell>
          <cell r="Z57">
            <v>4.729563114233315E-2</v>
          </cell>
          <cell r="AA57">
            <v>1.9390225177630782E-2</v>
          </cell>
          <cell r="AB57">
            <v>8.5284925298765302E-3</v>
          </cell>
          <cell r="AC57">
            <v>6.1314433114603162E-3</v>
          </cell>
          <cell r="AD57">
            <v>0.10958070494234562</v>
          </cell>
          <cell r="AE57">
            <v>8.3765515591949224E-2</v>
          </cell>
          <cell r="AF57">
            <v>3.5064989700913429E-2</v>
          </cell>
          <cell r="AG57">
            <v>2.7111265575513244E-2</v>
          </cell>
          <cell r="AH57">
            <v>1.4006380399223417E-2</v>
          </cell>
          <cell r="AI57">
            <v>3.9690215926384553E-3</v>
          </cell>
          <cell r="AJ57">
            <v>3.6138584109721705E-3</v>
          </cell>
          <cell r="AK57">
            <v>7.8952935058623552E-2</v>
          </cell>
          <cell r="AL57">
            <v>5.5796154076233506E-2</v>
          </cell>
          <cell r="AM57">
            <v>2.0704031689092517E-2</v>
          </cell>
          <cell r="AN57">
            <v>1.8124717869795859E-2</v>
          </cell>
          <cell r="AO57">
            <v>1.1602208134718239E-2</v>
          </cell>
          <cell r="AP57">
            <v>2.6798258913913742E-3</v>
          </cell>
          <cell r="AQ57">
            <v>2.6853719464270398E-3</v>
          </cell>
          <cell r="AR57">
            <v>3.853085427545011E-2</v>
          </cell>
          <cell r="AS57">
            <v>2.1345847519114614E-2</v>
          </cell>
          <cell r="AT57">
            <v>6.1827526369597763E-3</v>
          </cell>
          <cell r="AU57">
            <v>5.6067769473884255E-3</v>
          </cell>
          <cell r="AV57">
            <v>7.2153036016970873E-3</v>
          </cell>
          <cell r="AW57">
            <v>1.1096995913248975E-3</v>
          </cell>
          <cell r="AX57">
            <v>1.2313141414779238E-3</v>
          </cell>
          <cell r="AY57">
            <v>1.5474857995286584E-2</v>
          </cell>
          <cell r="AZ57">
            <v>5.8379532711114734E-3</v>
          </cell>
          <cell r="BA57">
            <v>9.7227334481431171E-4</v>
          </cell>
          <cell r="BB57">
            <v>1.0361813692725264E-3</v>
          </cell>
          <cell r="BC57">
            <v>3.0757010827073827E-3</v>
          </cell>
          <cell r="BD57">
            <v>3.1045713694766164E-4</v>
          </cell>
          <cell r="BE57">
            <v>4.4334037556836847E-4</v>
          </cell>
        </row>
        <row r="58">
          <cell r="P58">
            <v>0.33904677908867598</v>
          </cell>
          <cell r="Q58">
            <v>0.31972102634608746</v>
          </cell>
          <cell r="R58">
            <v>0.22979087475687265</v>
          </cell>
          <cell r="S58">
            <v>5.1756957778707147E-2</v>
          </cell>
          <cell r="T58">
            <v>1.9496050023008138E-2</v>
          </cell>
          <cell r="U58">
            <v>1.156182776321657E-2</v>
          </cell>
          <cell r="V58">
            <v>7.1129104180727154E-3</v>
          </cell>
          <cell r="W58">
            <v>0.23034127568826079</v>
          </cell>
          <cell r="X58">
            <v>0.20832708012312651</v>
          </cell>
          <cell r="Y58">
            <v>0.13146834541112185</v>
          </cell>
          <cell r="Z58">
            <v>4.4490640342701226E-2</v>
          </cell>
          <cell r="AA58">
            <v>1.7593544849660248E-2</v>
          </cell>
          <cell r="AB58">
            <v>8.8347238779533654E-3</v>
          </cell>
          <cell r="AC58">
            <v>5.9398211596999317E-3</v>
          </cell>
          <cell r="AD58">
            <v>0.10188319021835923</v>
          </cell>
          <cell r="AE58">
            <v>8.1046326435171068E-2</v>
          </cell>
          <cell r="AF58">
            <v>3.5207850392907858E-2</v>
          </cell>
          <cell r="AG58">
            <v>2.5410673988517374E-2</v>
          </cell>
          <cell r="AH58">
            <v>1.2634574071853422E-2</v>
          </cell>
          <cell r="AI58">
            <v>4.225512264383724E-3</v>
          </cell>
          <cell r="AJ58">
            <v>3.5677174855663907E-3</v>
          </cell>
          <cell r="AK58">
            <v>7.2578468476422131E-2</v>
          </cell>
          <cell r="AL58">
            <v>5.365857487777248E-2</v>
          </cell>
          <cell r="AM58">
            <v>2.0793247211258858E-2</v>
          </cell>
          <cell r="AN58">
            <v>1.6875950066605583E-2</v>
          </cell>
          <cell r="AO58">
            <v>1.0396536003099754E-2</v>
          </cell>
          <cell r="AP58">
            <v>2.9396585632639471E-3</v>
          </cell>
          <cell r="AQ58">
            <v>2.6531837465881836E-3</v>
          </cell>
          <cell r="AR58">
            <v>3.4880868101026863E-2</v>
          </cell>
          <cell r="AS58">
            <v>2.028227160917595E-2</v>
          </cell>
          <cell r="AT58">
            <v>6.1275747357285582E-3</v>
          </cell>
          <cell r="AU58">
            <v>5.2495271447696723E-3</v>
          </cell>
          <cell r="AV58">
            <v>6.3539472757838666E-3</v>
          </cell>
          <cell r="AW58">
            <v>1.263482668036886E-3</v>
          </cell>
          <cell r="AX58">
            <v>1.2877393437520368E-3</v>
          </cell>
          <cell r="AY58">
            <v>1.402712898561731E-2</v>
          </cell>
          <cell r="AZ58">
            <v>5.5413043810403906E-3</v>
          </cell>
          <cell r="BA58">
            <v>9.3927151283423882E-4</v>
          </cell>
          <cell r="BB58">
            <v>8.9003822904487606E-4</v>
          </cell>
          <cell r="BC58">
            <v>2.846980558388168E-3</v>
          </cell>
          <cell r="BD58">
            <v>3.8299112202366814E-4</v>
          </cell>
          <cell r="BE58">
            <v>4.8202296102317632E-4</v>
          </cell>
        </row>
        <row r="59">
          <cell r="P59">
            <v>0.3347691900562495</v>
          </cell>
          <cell r="Q59">
            <v>0.32094364939257503</v>
          </cell>
          <cell r="R59">
            <v>0.23489904613234103</v>
          </cell>
          <cell r="S59">
            <v>4.8374880629125983E-2</v>
          </cell>
          <cell r="T59">
            <v>1.8085707517457195E-2</v>
          </cell>
          <cell r="U59">
            <v>1.2533213717688341E-2</v>
          </cell>
          <cell r="V59">
            <v>7.0454180022352375E-3</v>
          </cell>
          <cell r="W59">
            <v>0.22401312866713852</v>
          </cell>
          <cell r="X59">
            <v>0.20813350263051689</v>
          </cell>
          <cell r="Y59">
            <v>0.13473324221558869</v>
          </cell>
          <cell r="Z59">
            <v>4.1702087342855521E-2</v>
          </cell>
          <cell r="AA59">
            <v>1.6199272577068768E-2</v>
          </cell>
          <cell r="AB59">
            <v>9.5460353259113617E-3</v>
          </cell>
          <cell r="AC59">
            <v>5.9528465862968005E-3</v>
          </cell>
          <cell r="AD59">
            <v>9.4954403699375689E-2</v>
          </cell>
          <cell r="AE59">
            <v>7.9905917489668354E-2</v>
          </cell>
          <cell r="AF59">
            <v>3.6189204431138933E-2</v>
          </cell>
          <cell r="AG59">
            <v>2.4105474687530659E-2</v>
          </cell>
          <cell r="AH59">
            <v>1.1410187140427297E-2</v>
          </cell>
          <cell r="AI59">
            <v>4.5439832019837922E-3</v>
          </cell>
          <cell r="AJ59">
            <v>3.6570709735315177E-3</v>
          </cell>
          <cell r="AK59">
            <v>6.6302832477958873E-2</v>
          </cell>
          <cell r="AL59">
            <v>5.2735260702320375E-2</v>
          </cell>
          <cell r="AM59">
            <v>2.113956846005749E-2</v>
          </cell>
          <cell r="AN59">
            <v>1.6295354675094131E-2</v>
          </cell>
          <cell r="AO59">
            <v>9.3858050022390671E-3</v>
          </cell>
          <cell r="AP59">
            <v>3.1560346478727297E-3</v>
          </cell>
          <cell r="AQ59">
            <v>2.7584971639953437E-3</v>
          </cell>
          <cell r="AR59">
            <v>3.018084003997501E-2</v>
          </cell>
          <cell r="AS59">
            <v>1.9804906871286221E-2</v>
          </cell>
          <cell r="AT59">
            <v>6.1680930139118573E-3</v>
          </cell>
          <cell r="AU59">
            <v>5.1378332664171467E-3</v>
          </cell>
          <cell r="AV59">
            <v>5.7864129630615935E-3</v>
          </cell>
          <cell r="AW59">
            <v>1.3603981781216135E-3</v>
          </cell>
          <cell r="AX59">
            <v>1.3521695432245906E-3</v>
          </cell>
          <cell r="AY59">
            <v>1.1273780386545695E-2</v>
          </cell>
          <cell r="AZ59">
            <v>5.3900948896625778E-3</v>
          </cell>
          <cell r="BA59">
            <v>9.2108085982545163E-4</v>
          </cell>
          <cell r="BB59">
            <v>8.8965055101652979E-4</v>
          </cell>
          <cell r="BC59">
            <v>2.645491936164035E-3</v>
          </cell>
          <cell r="BD59">
            <v>4.1429827797401231E-4</v>
          </cell>
          <cell r="BE59">
            <v>5.1957325797502563E-4</v>
          </cell>
        </row>
        <row r="60">
          <cell r="P60">
            <v>0.33793695288477466</v>
          </cell>
          <cell r="Q60">
            <v>0.32278004183899611</v>
          </cell>
          <cell r="R60">
            <v>0.23900575243169442</v>
          </cell>
          <cell r="S60">
            <v>4.6675752048031427E-2</v>
          </cell>
          <cell r="T60">
            <v>1.6861850996065186E-2</v>
          </cell>
          <cell r="U60">
            <v>1.3004115726289456E-2</v>
          </cell>
          <cell r="V60">
            <v>7.2312293286813656E-3</v>
          </cell>
          <cell r="W60">
            <v>0.22601009006029926</v>
          </cell>
          <cell r="X60">
            <v>0.20871327415807173</v>
          </cell>
          <cell r="Y60">
            <v>0.13719998608576134</v>
          </cell>
          <cell r="Z60">
            <v>4.0367543540924089E-2</v>
          </cell>
          <cell r="AA60">
            <v>1.5162848048930755E-2</v>
          </cell>
          <cell r="AB60">
            <v>9.8640172236628132E-3</v>
          </cell>
          <cell r="AC60">
            <v>6.1188757772470126E-3</v>
          </cell>
          <cell r="AD60">
            <v>9.5630620286101475E-2</v>
          </cell>
          <cell r="AE60">
            <v>7.9604010468756314E-2</v>
          </cell>
          <cell r="AF60">
            <v>3.754526618286036E-2</v>
          </cell>
          <cell r="AG60">
            <v>2.322040273793391E-2</v>
          </cell>
          <cell r="AH60">
            <v>1.0584077367639111E-2</v>
          </cell>
          <cell r="AI60">
            <v>4.5574252287678974E-3</v>
          </cell>
          <cell r="AJ60">
            <v>3.6968408519442164E-3</v>
          </cell>
          <cell r="AK60">
            <v>6.6747295735694934E-2</v>
          </cell>
          <cell r="AL60">
            <v>5.2376386480318615E-2</v>
          </cell>
          <cell r="AM60">
            <v>2.2119895274954615E-2</v>
          </cell>
          <cell r="AN60">
            <v>1.5711021807874204E-2</v>
          </cell>
          <cell r="AO60">
            <v>8.6221463006950216E-3</v>
          </cell>
          <cell r="AP60">
            <v>3.13260328243814E-3</v>
          </cell>
          <cell r="AQ60">
            <v>2.7907186365609959E-3</v>
          </cell>
          <cell r="AR60">
            <v>3.0365544891537866E-2</v>
          </cell>
          <cell r="AS60">
            <v>1.9622256240836577E-2</v>
          </cell>
          <cell r="AT60">
            <v>6.5018128238989448E-3</v>
          </cell>
          <cell r="AU60">
            <v>5.1581013162831368E-3</v>
          </cell>
          <cell r="AV60">
            <v>5.3096660667506512E-3</v>
          </cell>
          <cell r="AW60">
            <v>1.2939536352973846E-3</v>
          </cell>
          <cell r="AX60">
            <v>1.3587227130074098E-3</v>
          </cell>
          <cell r="AY60">
            <v>1.1316080464894185E-2</v>
          </cell>
          <cell r="AZ60">
            <v>5.3404833465720003E-3</v>
          </cell>
          <cell r="BA60">
            <v>1.0039333527629424E-3</v>
          </cell>
          <cell r="BB60">
            <v>1.0328011716183028E-3</v>
          </cell>
          <cell r="BC60">
            <v>2.4119444044572447E-3</v>
          </cell>
          <cell r="BD60">
            <v>3.8527867900484125E-4</v>
          </cell>
          <cell r="BE60">
            <v>5.0652583891519498E-4</v>
          </cell>
        </row>
        <row r="61">
          <cell r="P61">
            <v>0.33820779253437649</v>
          </cell>
          <cell r="Q61">
            <v>0.32265214595827274</v>
          </cell>
          <cell r="R61">
            <v>0.23792499503178988</v>
          </cell>
          <cell r="S61">
            <v>4.7176950411085272E-2</v>
          </cell>
          <cell r="T61">
            <v>1.6328096074175846E-2</v>
          </cell>
          <cell r="U61">
            <v>1.3354185023217724E-2</v>
          </cell>
          <cell r="V61">
            <v>7.867591774356697E-3</v>
          </cell>
          <cell r="W61">
            <v>0.22631295173050603</v>
          </cell>
          <cell r="X61">
            <v>0.20853233982052188</v>
          </cell>
          <cell r="Y61">
            <v>0.13666043507691938</v>
          </cell>
          <cell r="Z61">
            <v>4.0616434028379444E-2</v>
          </cell>
          <cell r="AA61">
            <v>1.4555437052877096E-2</v>
          </cell>
          <cell r="AB61">
            <v>1.0099543921114673E-2</v>
          </cell>
          <cell r="AC61">
            <v>6.6004831664940866E-3</v>
          </cell>
          <cell r="AD61">
            <v>9.5404998552112374E-2</v>
          </cell>
          <cell r="AE61">
            <v>7.9241379024097114E-2</v>
          </cell>
          <cell r="AF61">
            <v>3.8328416318108793E-2</v>
          </cell>
          <cell r="AG61">
            <v>2.2330895902086922E-2</v>
          </cell>
          <cell r="AH61">
            <v>1.008427900683273E-2</v>
          </cell>
          <cell r="AI61">
            <v>4.5556090953482453E-3</v>
          </cell>
          <cell r="AJ61">
            <v>3.9421811558781883E-3</v>
          </cell>
          <cell r="AK61">
            <v>6.6472121297920239E-2</v>
          </cell>
          <cell r="AL61">
            <v>5.2029051993486064E-2</v>
          </cell>
          <cell r="AM61">
            <v>2.3085544979949191E-2</v>
          </cell>
          <cell r="AN61">
            <v>1.4831923696419835E-2</v>
          </cell>
          <cell r="AO61">
            <v>8.0870925671661098E-3</v>
          </cell>
          <cell r="AP61">
            <v>3.092194246676172E-3</v>
          </cell>
          <cell r="AQ61">
            <v>2.9322961506181855E-3</v>
          </cell>
          <cell r="AR61">
            <v>3.0034173642889073E-2</v>
          </cell>
          <cell r="AS61">
            <v>1.9477250335512508E-2</v>
          </cell>
          <cell r="AT61">
            <v>6.8665976544934892E-3</v>
          </cell>
          <cell r="AU61">
            <v>5.037684486183025E-3</v>
          </cell>
          <cell r="AV61">
            <v>4.9190332711077644E-3</v>
          </cell>
          <cell r="AW61">
            <v>1.2433871188051171E-3</v>
          </cell>
          <cell r="AX61">
            <v>1.4105481454578239E-3</v>
          </cell>
          <cell r="AY61">
            <v>1.1002163607372495E-2</v>
          </cell>
          <cell r="AZ61">
            <v>5.2813253900012569E-3</v>
          </cell>
          <cell r="BA61">
            <v>1.1334589459863764E-3</v>
          </cell>
          <cell r="BB61">
            <v>1.0519424107258146E-3</v>
          </cell>
          <cell r="BC61">
            <v>2.1970613939288341E-3</v>
          </cell>
          <cell r="BD61">
            <v>3.6384712882409076E-4</v>
          </cell>
          <cell r="BE61">
            <v>5.3501560834234851E-4</v>
          </cell>
        </row>
        <row r="62">
          <cell r="P62">
            <v>0.33694765997279319</v>
          </cell>
          <cell r="Q62">
            <v>0.32437360652693314</v>
          </cell>
          <cell r="R62">
            <v>0.23626221766244271</v>
          </cell>
          <cell r="S62">
            <v>4.8362181704760587E-2</v>
          </cell>
          <cell r="T62">
            <v>1.6485290522950891E-2</v>
          </cell>
          <cell r="U62">
            <v>1.4509399185158145E-2</v>
          </cell>
          <cell r="V62">
            <v>8.75679690909692E-3</v>
          </cell>
          <cell r="W62">
            <v>0.22473139352769067</v>
          </cell>
          <cell r="X62">
            <v>0.21024745118847932</v>
          </cell>
          <cell r="Y62">
            <v>0.13627179172544857</v>
          </cell>
          <cell r="Z62">
            <v>4.1199102056680204E-2</v>
          </cell>
          <cell r="AA62">
            <v>1.4528858133189715E-2</v>
          </cell>
          <cell r="AB62">
            <v>1.0965959101781664E-2</v>
          </cell>
          <cell r="AC62">
            <v>7.2817221131344922E-3</v>
          </cell>
          <cell r="AD62">
            <v>9.2953410270638415E-2</v>
          </cell>
          <cell r="AE62">
            <v>7.9883640364187158E-2</v>
          </cell>
          <cell r="AF62">
            <v>3.8794684141976177E-2</v>
          </cell>
          <cell r="AG62">
            <v>2.1987719204616951E-2</v>
          </cell>
          <cell r="AH62">
            <v>9.8956493042692273E-3</v>
          </cell>
          <cell r="AI62">
            <v>4.9719678981858806E-3</v>
          </cell>
          <cell r="AJ62">
            <v>4.233621127170295E-3</v>
          </cell>
          <cell r="AK62">
            <v>6.4149813905260089E-2</v>
          </cell>
          <cell r="AL62">
            <v>5.2554722220747863E-2</v>
          </cell>
          <cell r="AM62">
            <v>2.3492331424449731E-2</v>
          </cell>
          <cell r="AN62">
            <v>1.4469221188505799E-2</v>
          </cell>
          <cell r="AO62">
            <v>8.048129389976566E-3</v>
          </cell>
          <cell r="AP62">
            <v>3.4027763853288207E-3</v>
          </cell>
          <cell r="AQ62">
            <v>3.1422635696998213E-3</v>
          </cell>
          <cell r="AR62">
            <v>2.8119731319520724E-2</v>
          </cell>
          <cell r="AS62">
            <v>1.9825902837737885E-2</v>
          </cell>
          <cell r="AT62">
            <v>7.0063233352755105E-3</v>
          </cell>
          <cell r="AU62">
            <v>4.9820367779886965E-3</v>
          </cell>
          <cell r="AV62">
            <v>4.8168433729642857E-3</v>
          </cell>
          <cell r="AW62">
            <v>1.399050758426057E-3</v>
          </cell>
          <cell r="AX62">
            <v>1.6216485326978614E-3</v>
          </cell>
          <cell r="AY62">
            <v>9.6186951780055097E-3</v>
          </cell>
          <cell r="AZ62">
            <v>5.305205578309824E-3</v>
          </cell>
          <cell r="BA62">
            <v>1.1513405831280465E-3</v>
          </cell>
          <cell r="BB62">
            <v>1.0388849624050067E-3</v>
          </cell>
          <cell r="BC62">
            <v>2.0867981851466766E-3</v>
          </cell>
          <cell r="BD62">
            <v>4.0409143659303481E-4</v>
          </cell>
          <cell r="BE62">
            <v>6.2409049369627212E-4</v>
          </cell>
        </row>
        <row r="63">
          <cell r="P63">
            <v>0.33677151310530462</v>
          </cell>
          <cell r="Q63">
            <v>0.32745661678018223</v>
          </cell>
          <cell r="R63">
            <v>0.23935692769828165</v>
          </cell>
          <cell r="S63">
            <v>4.6810597459852943E-2</v>
          </cell>
          <cell r="T63">
            <v>1.6608658692632616E-2</v>
          </cell>
          <cell r="U63">
            <v>1.5690312428915831E-2</v>
          </cell>
          <cell r="V63">
            <v>8.9968398878284006E-3</v>
          </cell>
          <cell r="W63">
            <v>0.22353586004965109</v>
          </cell>
          <cell r="X63">
            <v>0.21265056583342812</v>
          </cell>
          <cell r="Y63">
            <v>0.13910814053542708</v>
          </cell>
          <cell r="Z63">
            <v>3.9770352418884158E-2</v>
          </cell>
          <cell r="AA63">
            <v>1.4541966289414177E-2</v>
          </cell>
          <cell r="AB63">
            <v>1.168438301604624E-2</v>
          </cell>
          <cell r="AC63">
            <v>7.5457191755106123E-3</v>
          </cell>
          <cell r="AD63">
            <v>9.1676472753988492E-2</v>
          </cell>
          <cell r="AE63">
            <v>8.1617788810376624E-2</v>
          </cell>
          <cell r="AF63">
            <v>4.0143316358353331E-2</v>
          </cell>
          <cell r="AG63">
            <v>2.1462142868983847E-2</v>
          </cell>
          <cell r="AH63">
            <v>9.9397305244650624E-3</v>
          </cell>
          <cell r="AI63">
            <v>5.4389141453121681E-3</v>
          </cell>
          <cell r="AJ63">
            <v>4.6328716145858095E-3</v>
          </cell>
          <cell r="AK63">
            <v>6.3047508288150311E-2</v>
          </cell>
          <cell r="AL63">
            <v>5.4086473606787422E-2</v>
          </cell>
          <cell r="AM63">
            <v>2.4610046947771025E-2</v>
          </cell>
          <cell r="AN63">
            <v>1.4133572799806871E-2</v>
          </cell>
          <cell r="AO63">
            <v>8.1190833894027037E-3</v>
          </cell>
          <cell r="AP63">
            <v>3.7677121750654408E-3</v>
          </cell>
          <cell r="AQ63">
            <v>3.456058054421618E-3</v>
          </cell>
          <cell r="AR63">
            <v>2.7083640824400845E-2</v>
          </cell>
          <cell r="AS63">
            <v>2.0797327411230526E-2</v>
          </cell>
          <cell r="AT63">
            <v>7.4962089763843665E-3</v>
          </cell>
          <cell r="AU63">
            <v>5.042612263288504E-3</v>
          </cell>
          <cell r="AV63">
            <v>4.88880304368422E-3</v>
          </cell>
          <cell r="AW63">
            <v>1.5465988691945043E-3</v>
          </cell>
          <cell r="AX63">
            <v>1.823103807025106E-3</v>
          </cell>
          <cell r="AY63">
            <v>8.870108356916262E-3</v>
          </cell>
          <cell r="AZ63">
            <v>5.6101958300800447E-3</v>
          </cell>
          <cell r="BA63">
            <v>1.254376352944675E-3</v>
          </cell>
          <cell r="BB63">
            <v>1.1674670058905434E-3</v>
          </cell>
          <cell r="BC63">
            <v>2.0554024352783529E-3</v>
          </cell>
          <cell r="BD63">
            <v>4.4048681620978414E-4</v>
          </cell>
          <cell r="BE63">
            <v>6.9246333500894153E-4</v>
          </cell>
        </row>
        <row r="64">
          <cell r="P64">
            <v>0.33761940029285142</v>
          </cell>
          <cell r="Q64">
            <v>0.32888582930490884</v>
          </cell>
          <cell r="R64">
            <v>0.24533367718890986</v>
          </cell>
          <cell r="S64">
            <v>4.3259512702718439E-2</v>
          </cell>
          <cell r="T64">
            <v>1.6041451478102431E-2</v>
          </cell>
          <cell r="U64">
            <v>1.5502537062054955E-2</v>
          </cell>
          <cell r="V64">
            <v>8.7518760169373877E-3</v>
          </cell>
          <cell r="W64">
            <v>0.22292753916678976</v>
          </cell>
          <cell r="X64">
            <v>0.21272558682426279</v>
          </cell>
          <cell r="Y64">
            <v>0.14297331230523014</v>
          </cell>
          <cell r="Z64">
            <v>3.6800560249801606E-2</v>
          </cell>
          <cell r="AA64">
            <v>1.4170661198008361E-2</v>
          </cell>
          <cell r="AB64">
            <v>1.1369068811639238E-2</v>
          </cell>
          <cell r="AC64">
            <v>7.413788994519166E-3</v>
          </cell>
          <cell r="AD64">
            <v>9.0314151503321227E-2</v>
          </cell>
          <cell r="AE64">
            <v>8.1209082488925333E-2</v>
          </cell>
          <cell r="AF64">
            <v>4.1818668536848236E-2</v>
          </cell>
          <cell r="AG64">
            <v>1.9768939919558193E-2</v>
          </cell>
          <cell r="AH64">
            <v>9.7232827412447875E-3</v>
          </cell>
          <cell r="AI64">
            <v>5.2003067906403189E-3</v>
          </cell>
          <cell r="AJ64">
            <v>4.6960538061808776E-3</v>
          </cell>
          <cell r="AK64">
            <v>6.1725780029775024E-2</v>
          </cell>
          <cell r="AL64">
            <v>5.3756209282269651E-2</v>
          </cell>
          <cell r="AM64">
            <v>2.5867327279044616E-2</v>
          </cell>
          <cell r="AN64">
            <v>1.2975319111184547E-2</v>
          </cell>
          <cell r="AO64">
            <v>7.8830083151686381E-3</v>
          </cell>
          <cell r="AP64">
            <v>3.4922663222909378E-3</v>
          </cell>
          <cell r="AQ64">
            <v>3.5382888929929024E-3</v>
          </cell>
          <cell r="AR64">
            <v>2.6162353320827947E-2</v>
          </cell>
          <cell r="AS64">
            <v>2.0622195738567939E-2</v>
          </cell>
          <cell r="AT64">
            <v>8.0649105597725423E-3</v>
          </cell>
          <cell r="AU64">
            <v>4.6454644038593784E-3</v>
          </cell>
          <cell r="AV64">
            <v>4.7163752134196102E-3</v>
          </cell>
          <cell r="AW64">
            <v>1.3931180329074255E-3</v>
          </cell>
          <cell r="AX64">
            <v>1.8023272701763737E-3</v>
          </cell>
          <cell r="AY64">
            <v>8.6054469752667728E-3</v>
          </cell>
          <cell r="AZ64">
            <v>5.667356402517143E-3</v>
          </cell>
          <cell r="BA64">
            <v>1.3831118070970483E-3</v>
          </cell>
          <cell r="BB64">
            <v>1.1614817840430725E-3</v>
          </cell>
          <cell r="BC64">
            <v>2.0134993968321524E-3</v>
          </cell>
          <cell r="BD64">
            <v>4.0103258477408588E-4</v>
          </cell>
          <cell r="BE64">
            <v>7.0823089496363512E-4</v>
          </cell>
        </row>
        <row r="65">
          <cell r="P65">
            <v>0.33755245215451168</v>
          </cell>
          <cell r="Q65">
            <v>0.32797317352276423</v>
          </cell>
          <cell r="R65">
            <v>0.24754734477807006</v>
          </cell>
          <cell r="S65">
            <v>4.1071804257754252E-2</v>
          </cell>
          <cell r="T65">
            <v>1.5962878095383104E-2</v>
          </cell>
          <cell r="U65">
            <v>1.53525032619104E-2</v>
          </cell>
          <cell r="V65">
            <v>8.0368197098952265E-3</v>
          </cell>
          <cell r="W65">
            <v>0.22271408478840726</v>
          </cell>
          <cell r="X65">
            <v>0.21167914746519045</v>
          </cell>
          <cell r="Y65">
            <v>0.14479961459011292</v>
          </cell>
          <cell r="Z65">
            <v>3.4721886899053089E-2</v>
          </cell>
          <cell r="AA65">
            <v>1.4110042155262903E-2</v>
          </cell>
          <cell r="AB65">
            <v>1.1204019347902161E-2</v>
          </cell>
          <cell r="AC65">
            <v>6.8476395257111022E-3</v>
          </cell>
          <cell r="AD65">
            <v>9.0083616266070976E-2</v>
          </cell>
          <cell r="AE65">
            <v>8.0457038329221575E-2</v>
          </cell>
          <cell r="AF65">
            <v>4.307933650724749E-2</v>
          </cell>
          <cell r="AG65">
            <v>1.8586302550456679E-2</v>
          </cell>
          <cell r="AH65">
            <v>9.63000053210461E-3</v>
          </cell>
          <cell r="AI65">
            <v>4.8881466264700801E-3</v>
          </cell>
          <cell r="AJ65">
            <v>4.2733999154183078E-3</v>
          </cell>
          <cell r="AK65">
            <v>6.1594041911185116E-2</v>
          </cell>
          <cell r="AL65">
            <v>5.3273807793406291E-2</v>
          </cell>
          <cell r="AM65">
            <v>2.6864067924815771E-2</v>
          </cell>
          <cell r="AN65">
            <v>1.2110743860114681E-2</v>
          </cell>
          <cell r="AO65">
            <v>7.7990080991146016E-3</v>
          </cell>
          <cell r="AP65">
            <v>3.2353923681169849E-3</v>
          </cell>
          <cell r="AQ65">
            <v>3.2645950605629803E-3</v>
          </cell>
          <cell r="AR65">
            <v>2.629502745690715E-2</v>
          </cell>
          <cell r="AS65">
            <v>2.05328599706327E-2</v>
          </cell>
          <cell r="AT65">
            <v>8.6249904182849058E-3</v>
          </cell>
          <cell r="AU65">
            <v>4.2913220641964678E-3</v>
          </cell>
          <cell r="AV65">
            <v>4.6395090930921867E-3</v>
          </cell>
          <cell r="AW65">
            <v>1.2665449985538868E-3</v>
          </cell>
          <cell r="AX65">
            <v>1.7104931863779482E-3</v>
          </cell>
          <cell r="AY65">
            <v>8.7260278713792161E-3</v>
          </cell>
          <cell r="AZ65">
            <v>5.7132991731392302E-3</v>
          </cell>
          <cell r="BA65">
            <v>1.5203708595475929E-3</v>
          </cell>
          <cell r="BB65">
            <v>1.1295198798974004E-3</v>
          </cell>
          <cell r="BC65">
            <v>2.0004925352934411E-3</v>
          </cell>
          <cell r="BD65">
            <v>3.5698652711202428E-4</v>
          </cell>
          <cell r="BE65">
            <v>7.059293293793234E-4</v>
          </cell>
        </row>
        <row r="66">
          <cell r="P66">
            <v>0.33799417169579726</v>
          </cell>
          <cell r="Q66">
            <v>0.32766371629233504</v>
          </cell>
          <cell r="R66">
            <v>0.24943204631757965</v>
          </cell>
          <cell r="S66">
            <v>3.9579348177344542E-2</v>
          </cell>
          <cell r="T66">
            <v>1.5840677507786616E-2</v>
          </cell>
          <cell r="U66">
            <v>1.5102357104283204E-2</v>
          </cell>
          <cell r="V66">
            <v>7.7076899945880406E-3</v>
          </cell>
          <cell r="W66">
            <v>0.22313708524014686</v>
          </cell>
          <cell r="X66">
            <v>0.21137570261537064</v>
          </cell>
          <cell r="Y66">
            <v>0.14659266040764862</v>
          </cell>
          <cell r="Z66">
            <v>3.3311344257488607E-2</v>
          </cell>
          <cell r="AA66">
            <v>1.3942485768466462E-2</v>
          </cell>
          <cell r="AB66">
            <v>1.0990419231994952E-2</v>
          </cell>
          <cell r="AC66">
            <v>6.5385606033800947E-3</v>
          </cell>
          <cell r="AD66">
            <v>9.0579711469366941E-2</v>
          </cell>
          <cell r="AE66">
            <v>8.0450191881800137E-2</v>
          </cell>
          <cell r="AF66">
            <v>4.4561187121551882E-2</v>
          </cell>
          <cell r="AG66">
            <v>1.7687562481021324E-2</v>
          </cell>
          <cell r="AH66">
            <v>9.5231638607715663E-3</v>
          </cell>
          <cell r="AI66">
            <v>4.6806526311406471E-3</v>
          </cell>
          <cell r="AJ66">
            <v>3.9988746214338344E-3</v>
          </cell>
          <cell r="AK66">
            <v>6.2093270688608371E-2</v>
          </cell>
          <cell r="AL66">
            <v>5.3385229676849555E-2</v>
          </cell>
          <cell r="AM66">
            <v>2.7974383741070419E-2</v>
          </cell>
          <cell r="AN66">
            <v>1.1498012859922913E-2</v>
          </cell>
          <cell r="AO66">
            <v>7.7025131745576125E-3</v>
          </cell>
          <cell r="AP66">
            <v>3.1085642060957874E-3</v>
          </cell>
          <cell r="AQ66">
            <v>3.1017549347482354E-3</v>
          </cell>
          <cell r="AR66">
            <v>2.6667792057550876E-2</v>
          </cell>
          <cell r="AS66">
            <v>2.0703354039416588E-2</v>
          </cell>
          <cell r="AT66">
            <v>9.109521504424456E-3</v>
          </cell>
          <cell r="AU66">
            <v>4.1020206363363565E-3</v>
          </cell>
          <cell r="AV66">
            <v>4.6205927981253225E-3</v>
          </cell>
          <cell r="AW66">
            <v>1.2248941259284801E-3</v>
          </cell>
          <cell r="AX66">
            <v>1.6463252713161125E-3</v>
          </cell>
          <cell r="AY66">
            <v>8.8572935394219954E-3</v>
          </cell>
          <cell r="AZ66">
            <v>5.7743852434736231E-3</v>
          </cell>
          <cell r="BA66">
            <v>1.6469952021462564E-3</v>
          </cell>
          <cell r="BB66">
            <v>1.0821706350160054E-3</v>
          </cell>
          <cell r="BC66">
            <v>2.0078588867896152E-3</v>
          </cell>
          <cell r="BD66">
            <v>3.4427233675138336E-4</v>
          </cell>
          <cell r="BE66">
            <v>6.9308828870832256E-4</v>
          </cell>
        </row>
        <row r="67">
          <cell r="P67">
            <v>0.34003812410356815</v>
          </cell>
          <cell r="Q67">
            <v>0.32774701630471981</v>
          </cell>
          <cell r="R67">
            <v>0.25072800097453651</v>
          </cell>
          <cell r="S67">
            <v>3.7989483565248783E-2</v>
          </cell>
          <cell r="T67">
            <v>1.5711261415995326E-2</v>
          </cell>
          <cell r="U67">
            <v>1.5543825101072994E-2</v>
          </cell>
          <cell r="V67">
            <v>7.7717509385234473E-3</v>
          </cell>
          <cell r="W67">
            <v>0.22548234204477602</v>
          </cell>
          <cell r="X67">
            <v>0.2116311500956094</v>
          </cell>
          <cell r="Y67">
            <v>0.14812070470562233</v>
          </cell>
          <cell r="Z67">
            <v>3.1755481740210145E-2</v>
          </cell>
          <cell r="AA67">
            <v>1.3803155883244989E-2</v>
          </cell>
          <cell r="AB67">
            <v>1.1383528540070853E-2</v>
          </cell>
          <cell r="AC67">
            <v>6.5652629101201621E-3</v>
          </cell>
          <cell r="AD67">
            <v>9.3084240474391677E-2</v>
          </cell>
          <cell r="AE67">
            <v>8.1015985406077018E-2</v>
          </cell>
          <cell r="AF67">
            <v>4.6223640986601922E-2</v>
          </cell>
          <cell r="AG67">
            <v>1.6450946359076957E-2</v>
          </cell>
          <cell r="AH67">
            <v>9.4316805093818679E-3</v>
          </cell>
          <cell r="AI67">
            <v>4.8695922581645096E-3</v>
          </cell>
          <cell r="AJ67">
            <v>4.0404381998734723E-3</v>
          </cell>
          <cell r="AK67">
            <v>6.4509769372481873E-2</v>
          </cell>
          <cell r="AL67">
            <v>5.3940986722679662E-2</v>
          </cell>
          <cell r="AM67">
            <v>2.9218673199278511E-2</v>
          </cell>
          <cell r="AN67">
            <v>1.0683088400538332E-2</v>
          </cell>
          <cell r="AO67">
            <v>7.6633036475241001E-3</v>
          </cell>
          <cell r="AP67">
            <v>3.2634850127330056E-3</v>
          </cell>
          <cell r="AQ67">
            <v>3.1124362724920668E-3</v>
          </cell>
          <cell r="AR67">
            <v>2.8587826454529397E-2</v>
          </cell>
          <cell r="AS67">
            <v>2.1174544265773365E-2</v>
          </cell>
          <cell r="AT67">
            <v>9.5499677667226501E-3</v>
          </cell>
          <cell r="AU67">
            <v>3.9335787576030568E-3</v>
          </cell>
          <cell r="AV67">
            <v>4.6423051364301582E-3</v>
          </cell>
          <cell r="AW67">
            <v>1.3403413300358998E-3</v>
          </cell>
          <cell r="AX67">
            <v>1.7083520185482357E-3</v>
          </cell>
          <cell r="AY67">
            <v>9.9330536370916267E-3</v>
          </cell>
          <cell r="AZ67">
            <v>5.9646358582670922E-3</v>
          </cell>
          <cell r="BA67">
            <v>1.7769708373750956E-3</v>
          </cell>
          <cell r="BB67">
            <v>1.124828878445859E-3</v>
          </cell>
          <cell r="BC67">
            <v>2.0009094880512196E-3</v>
          </cell>
          <cell r="BD67">
            <v>3.8299375896252985E-4</v>
          </cell>
          <cell r="BE67">
            <v>6.7893314019560648E-4</v>
          </cell>
        </row>
        <row r="68">
          <cell r="P68">
            <v>0.34504973888397217</v>
          </cell>
          <cell r="Q68">
            <v>0.32703930139541626</v>
          </cell>
          <cell r="R68">
            <v>0.25187444686889648</v>
          </cell>
          <cell r="S68">
            <v>3.473224863409996E-2</v>
          </cell>
          <cell r="T68">
            <v>1.5701629221439362E-2</v>
          </cell>
          <cell r="U68">
            <v>1.7139991745352745E-2</v>
          </cell>
          <cell r="V68">
            <v>7.5909635052084923E-3</v>
          </cell>
          <cell r="W68">
            <v>0.23182986676692963</v>
          </cell>
          <cell r="X68">
            <v>0.21149761974811554</v>
          </cell>
          <cell r="Y68">
            <v>0.14933052659034729</v>
          </cell>
          <cell r="Z68">
            <v>2.9082041233778E-2</v>
          </cell>
          <cell r="AA68">
            <v>1.3752010650932789E-2</v>
          </cell>
          <cell r="AB68">
            <v>1.2842487543821335E-2</v>
          </cell>
          <cell r="AC68">
            <v>6.4886170439422131E-3</v>
          </cell>
          <cell r="AD68">
            <v>0.10038943588733673</v>
          </cell>
          <cell r="AE68">
            <v>8.1768348813056946E-2</v>
          </cell>
          <cell r="AF68">
            <v>4.7624096274375916E-2</v>
          </cell>
          <cell r="AG68">
            <v>1.4955007471144199E-2</v>
          </cell>
          <cell r="AH68">
            <v>9.4414185732603073E-3</v>
          </cell>
          <cell r="AI68">
            <v>5.717618390917778E-3</v>
          </cell>
          <cell r="AJ68">
            <v>4.030207172036171E-3</v>
          </cell>
          <cell r="AK68">
            <v>7.1473702788352966E-2</v>
          </cell>
          <cell r="AL68">
            <v>5.4700028151273727E-2</v>
          </cell>
          <cell r="AM68">
            <v>3.0376099050045013E-2</v>
          </cell>
          <cell r="AN68">
            <v>9.5789879560470581E-3</v>
          </cell>
          <cell r="AO68">
            <v>7.7309366315603256E-3</v>
          </cell>
          <cell r="AP68">
            <v>3.871317021548748E-3</v>
          </cell>
          <cell r="AQ68">
            <v>3.1426860950887203E-3</v>
          </cell>
          <cell r="AR68">
            <v>3.4450151026248932E-2</v>
          </cell>
          <cell r="AS68">
            <v>2.1853374317288399E-2</v>
          </cell>
          <cell r="AT68">
            <v>1.0088813491165638E-2</v>
          </cell>
          <cell r="AU68">
            <v>3.7331599742174149E-3</v>
          </cell>
          <cell r="AV68">
            <v>4.6800998970866203E-3</v>
          </cell>
          <cell r="AW68">
            <v>1.667741104029119E-3</v>
          </cell>
          <cell r="AX68">
            <v>1.6835602000355721E-3</v>
          </cell>
          <cell r="AY68">
            <v>1.3662930577993393E-2</v>
          </cell>
          <cell r="AZ68">
            <v>6.2527954578399658E-3</v>
          </cell>
          <cell r="BA68">
            <v>1.9461102783679962E-3</v>
          </cell>
          <cell r="BB68">
            <v>1.258217147551477E-3</v>
          </cell>
          <cell r="BC68">
            <v>1.9721884746104479E-3</v>
          </cell>
          <cell r="BD68">
            <v>4.9984798533841968E-4</v>
          </cell>
          <cell r="BE68">
            <v>5.7643174659460783E-4</v>
          </cell>
        </row>
        <row r="69">
          <cell r="P69">
            <v>0.34917142987251282</v>
          </cell>
          <cell r="Q69">
            <v>0.33268728852272034</v>
          </cell>
          <cell r="R69">
            <v>0.25796037912368774</v>
          </cell>
          <cell r="S69">
            <v>2.8040649369359016E-2</v>
          </cell>
          <cell r="T69">
            <v>1.6388088464736938E-2</v>
          </cell>
          <cell r="U69">
            <v>2.2218920290470123E-2</v>
          </cell>
          <cell r="V69">
            <v>8.0792438238859177E-3</v>
          </cell>
          <cell r="W69">
            <v>0.23428988456726074</v>
          </cell>
          <cell r="X69">
            <v>0.21526466310024261</v>
          </cell>
          <cell r="Y69">
            <v>0.15456648170948029</v>
          </cell>
          <cell r="Z69">
            <v>2.3080484941601753E-2</v>
          </cell>
          <cell r="AA69">
            <v>1.4322801493108273E-2</v>
          </cell>
          <cell r="AB69">
            <v>1.6497991979122162E-2</v>
          </cell>
          <cell r="AC69">
            <v>6.7969080992043018E-3</v>
          </cell>
          <cell r="AD69">
            <v>0.10113230347633362</v>
          </cell>
          <cell r="AE69">
            <v>8.3383113145828247E-2</v>
          </cell>
          <cell r="AF69">
            <v>4.9944095313549042E-2</v>
          </cell>
          <cell r="AG69">
            <v>1.2102749198675156E-2</v>
          </cell>
          <cell r="AH69">
            <v>9.6055949106812477E-3</v>
          </cell>
          <cell r="AI69">
            <v>7.3176189325749874E-3</v>
          </cell>
          <cell r="AJ69">
            <v>4.4130510650575161E-3</v>
          </cell>
          <cell r="AK69">
            <v>7.1916855871677399E-2</v>
          </cell>
          <cell r="AL69">
            <v>5.6024957448244095E-2</v>
          </cell>
          <cell r="AM69">
            <v>3.1837582588195801E-2</v>
          </cell>
          <cell r="AN69">
            <v>7.9922573640942574E-3</v>
          </cell>
          <cell r="AO69">
            <v>7.7594672329723835E-3</v>
          </cell>
          <cell r="AP69">
            <v>4.9291555769741535E-3</v>
          </cell>
          <cell r="AQ69">
            <v>3.5064963158220053E-3</v>
          </cell>
          <cell r="AR69">
            <v>3.4115161746740341E-2</v>
          </cell>
          <cell r="AS69">
            <v>2.2645464166998863E-2</v>
          </cell>
          <cell r="AT69">
            <v>1.0980582796037197E-2</v>
          </cell>
          <cell r="AU69">
            <v>2.9962391126900911E-3</v>
          </cell>
          <cell r="AV69">
            <v>4.5865057036280632E-3</v>
          </cell>
          <cell r="AW69">
            <v>2.1259954664856195E-3</v>
          </cell>
          <cell r="AX69">
            <v>1.9561410881578922E-3</v>
          </cell>
          <cell r="AY69">
            <v>1.2712987139821053E-2</v>
          </cell>
          <cell r="AZ69">
            <v>6.6595776006579399E-3</v>
          </cell>
          <cell r="BA69">
            <v>2.2321091964840889E-3</v>
          </cell>
          <cell r="BB69">
            <v>9.7416882636025548E-4</v>
          </cell>
          <cell r="BC69">
            <v>1.9822444301098585E-3</v>
          </cell>
          <cell r="BD69">
            <v>6.5387244103476405E-4</v>
          </cell>
          <cell r="BE69">
            <v>8.1718253204599023E-4</v>
          </cell>
        </row>
        <row r="70">
          <cell r="P70">
            <v>0.34854963421821594</v>
          </cell>
          <cell r="Q70">
            <v>0.33201661705970764</v>
          </cell>
          <cell r="R70">
            <v>0.25884571671485901</v>
          </cell>
          <cell r="S70">
            <v>2.0224124193191528E-2</v>
          </cell>
          <cell r="T70">
            <v>1.6759322956204414E-2</v>
          </cell>
          <cell r="U70">
            <v>2.8488710522651672E-2</v>
          </cell>
          <cell r="V70">
            <v>7.6987249776721001E-3</v>
          </cell>
          <cell r="W70">
            <v>0.23252955079078674</v>
          </cell>
          <cell r="X70">
            <v>0.21335047483444214</v>
          </cell>
          <cell r="Y70">
            <v>0.15545804798603058</v>
          </cell>
          <cell r="Z70">
            <v>1.5903482213616371E-2</v>
          </cell>
          <cell r="AA70">
            <v>1.4301348477602005E-2</v>
          </cell>
          <cell r="AB70">
            <v>2.0930832251906395E-2</v>
          </cell>
          <cell r="AC70">
            <v>6.756768561899662E-3</v>
          </cell>
          <cell r="AD70">
            <v>9.9979497492313385E-2</v>
          </cell>
          <cell r="AE70">
            <v>8.1247083842754364E-2</v>
          </cell>
          <cell r="AF70">
            <v>5.0158504396677017E-2</v>
          </cell>
          <cell r="AG70">
            <v>7.8538423404097557E-3</v>
          </cell>
          <cell r="AH70">
            <v>9.2154731974005699E-3</v>
          </cell>
          <cell r="AI70">
            <v>9.5156943425536156E-3</v>
          </cell>
          <cell r="AJ70">
            <v>4.5035672374069691E-3</v>
          </cell>
          <cell r="AK70">
            <v>7.1546770632266998E-2</v>
          </cell>
          <cell r="AL70">
            <v>5.4469943046569824E-2</v>
          </cell>
          <cell r="AM70">
            <v>3.2028239220380783E-2</v>
          </cell>
          <cell r="AN70">
            <v>5.0623351708054543E-3</v>
          </cell>
          <cell r="AO70">
            <v>7.2828927077353001E-3</v>
          </cell>
          <cell r="AP70">
            <v>6.4977556467056274E-3</v>
          </cell>
          <cell r="AQ70">
            <v>3.5987196024507284E-3</v>
          </cell>
          <cell r="AR70">
            <v>3.4787386655807495E-2</v>
          </cell>
          <cell r="AS70">
            <v>2.2069312632083893E-2</v>
          </cell>
          <cell r="AT70">
            <v>1.1100997216999531E-2</v>
          </cell>
          <cell r="AU70">
            <v>2.0043749827891588E-3</v>
          </cell>
          <cell r="AV70">
            <v>4.2392020113766193E-3</v>
          </cell>
          <cell r="AW70">
            <v>2.8105771634727716E-3</v>
          </cell>
          <cell r="AX70">
            <v>1.9141603261232376E-3</v>
          </cell>
          <cell r="AY70">
            <v>1.3267201371490955E-2</v>
          </cell>
          <cell r="AZ70">
            <v>6.5297139808535576E-3</v>
          </cell>
          <cell r="BA70">
            <v>2.2646121215075254E-3</v>
          </cell>
          <cell r="BB70">
            <v>6.9002388045191765E-4</v>
          </cell>
          <cell r="BC70">
            <v>1.8073533428832889E-3</v>
          </cell>
          <cell r="BD70">
            <v>9.180211927741766E-4</v>
          </cell>
          <cell r="BE70">
            <v>8.4970332682132721E-4</v>
          </cell>
        </row>
        <row r="71">
          <cell r="P71">
            <v>0.36024942994117737</v>
          </cell>
          <cell r="Q71">
            <v>0.34118884801864624</v>
          </cell>
          <cell r="R71">
            <v>0.26821872591972351</v>
          </cell>
          <cell r="S71">
            <v>1.8603561446070671E-2</v>
          </cell>
          <cell r="T71">
            <v>1.7802583053708076E-2</v>
          </cell>
          <cell r="U71">
            <v>2.8932740911841393E-2</v>
          </cell>
          <cell r="V71">
            <v>7.6312180608510971E-3</v>
          </cell>
          <cell r="W71">
            <v>0.24303846061229706</v>
          </cell>
          <cell r="X71">
            <v>0.22046206891536713</v>
          </cell>
          <cell r="Y71">
            <v>0.16160731017589569</v>
          </cell>
          <cell r="Z71">
            <v>1.5493854880332947E-2</v>
          </cell>
          <cell r="AA71">
            <v>1.523441169410944E-2</v>
          </cell>
          <cell r="AB71">
            <v>2.1504484117031097E-2</v>
          </cell>
          <cell r="AC71">
            <v>6.612665019929409E-3</v>
          </cell>
          <cell r="AD71">
            <v>0.10903625935316086</v>
          </cell>
          <cell r="AE71">
            <v>8.6274325847625732E-2</v>
          </cell>
          <cell r="AF71">
            <v>5.3421188145875931E-2</v>
          </cell>
          <cell r="AG71">
            <v>8.544272743165493E-3</v>
          </cell>
          <cell r="AH71">
            <v>9.8309814929962158E-3</v>
          </cell>
          <cell r="AI71">
            <v>9.5854662358760834E-3</v>
          </cell>
          <cell r="AJ71">
            <v>4.8924144357442856E-3</v>
          </cell>
          <cell r="AK71">
            <v>8.0121606588363647E-2</v>
          </cell>
          <cell r="AL71">
            <v>5.8825060725212097E-2</v>
          </cell>
          <cell r="AM71">
            <v>3.4139692783355713E-2</v>
          </cell>
          <cell r="AN71">
            <v>5.8572110719978809E-3</v>
          </cell>
          <cell r="AO71">
            <v>8.0581968650221825E-3</v>
          </cell>
          <cell r="AP71">
            <v>6.6063967533409595E-3</v>
          </cell>
          <cell r="AQ71">
            <v>4.1635660454630852E-3</v>
          </cell>
          <cell r="AR71">
            <v>4.1640698909759521E-2</v>
          </cell>
          <cell r="AS71">
            <v>2.4986449629068375E-2</v>
          </cell>
          <cell r="AT71">
            <v>1.176044438034296E-2</v>
          </cell>
          <cell r="AU71">
            <v>2.7675617020577192E-3</v>
          </cell>
          <cell r="AV71">
            <v>4.8858635127544403E-3</v>
          </cell>
          <cell r="AW71">
            <v>3.1135194003582001E-3</v>
          </cell>
          <cell r="AX71">
            <v>2.459061099216342E-3</v>
          </cell>
          <cell r="AY71">
            <v>1.7189061269164085E-2</v>
          </cell>
          <cell r="AZ71">
            <v>7.9101631417870522E-3</v>
          </cell>
          <cell r="BA71">
            <v>2.3521559778600931E-3</v>
          </cell>
          <cell r="BB71">
            <v>1.3382310280576348E-3</v>
          </cell>
          <cell r="BC71">
            <v>2.1254448220133781E-3</v>
          </cell>
          <cell r="BD71">
            <v>1.0718465782701969E-3</v>
          </cell>
          <cell r="BE71">
            <v>1.0224847355857491E-3</v>
          </cell>
        </row>
        <row r="72">
          <cell r="P72">
            <v>0.37088537216186523</v>
          </cell>
          <cell r="Q72">
            <v>0.34700623154640198</v>
          </cell>
          <cell r="R72">
            <v>0.27872821688652039</v>
          </cell>
          <cell r="S72">
            <v>2.1616730839014053E-2</v>
          </cell>
          <cell r="T72">
            <v>1.523922011256218E-2</v>
          </cell>
          <cell r="U72">
            <v>2.4431062862277031E-2</v>
          </cell>
          <cell r="V72">
            <v>6.9910120218992233E-3</v>
          </cell>
          <cell r="W72">
            <v>0.25282135605812073</v>
          </cell>
          <cell r="X72">
            <v>0.22496281564235687</v>
          </cell>
          <cell r="Y72">
            <v>0.1703295111656189</v>
          </cell>
          <cell r="Z72">
            <v>1.7900764942169189E-2</v>
          </cell>
          <cell r="AA72">
            <v>1.2979811988770962E-2</v>
          </cell>
          <cell r="AB72">
            <v>1.7525138333439827E-2</v>
          </cell>
          <cell r="AC72">
            <v>6.2275892123579979E-3</v>
          </cell>
          <cell r="AD72">
            <v>0.11603866517543793</v>
          </cell>
          <cell r="AE72">
            <v>8.833950012922287E-2</v>
          </cell>
          <cell r="AF72">
            <v>5.675019696354866E-2</v>
          </cell>
          <cell r="AG72">
            <v>1.0205836966633797E-2</v>
          </cell>
          <cell r="AH72">
            <v>8.6957830935716629E-3</v>
          </cell>
          <cell r="AI72">
            <v>7.9902904108166695E-3</v>
          </cell>
          <cell r="AJ72">
            <v>4.6973931603133678E-3</v>
          </cell>
          <cell r="AK72">
            <v>8.6341798305511475E-2</v>
          </cell>
          <cell r="AL72">
            <v>6.0843490064144135E-2</v>
          </cell>
          <cell r="AM72">
            <v>3.6840412765741348E-2</v>
          </cell>
          <cell r="AN72">
            <v>7.3324968107044697E-3</v>
          </cell>
          <cell r="AO72">
            <v>7.0433923974633217E-3</v>
          </cell>
          <cell r="AP72">
            <v>5.6215855292975903E-3</v>
          </cell>
          <cell r="AQ72">
            <v>4.00560162961483E-3</v>
          </cell>
          <cell r="AR72">
            <v>4.5824840664863586E-2</v>
          </cell>
          <cell r="AS72">
            <v>2.6513652876019478E-2</v>
          </cell>
          <cell r="AT72">
            <v>1.3282572850584984E-2</v>
          </cell>
          <cell r="AU72">
            <v>3.884095000103116E-3</v>
          </cell>
          <cell r="AV72">
            <v>4.2996197007596493E-3</v>
          </cell>
          <cell r="AW72">
            <v>2.6529284659773111E-3</v>
          </cell>
          <cell r="AX72">
            <v>2.3944377899169922E-3</v>
          </cell>
          <cell r="AY72">
            <v>1.8609886988997459E-2</v>
          </cell>
          <cell r="AZ72">
            <v>8.8459653779864311E-3</v>
          </cell>
          <cell r="BA72">
            <v>3.000729950144887E-3</v>
          </cell>
          <cell r="BB72">
            <v>2.1753145847469568E-3</v>
          </cell>
          <cell r="BC72">
            <v>1.7975257942453027E-3</v>
          </cell>
          <cell r="BD72">
            <v>9.5744431018829346E-4</v>
          </cell>
          <cell r="BE72">
            <v>9.1495009837672114E-4</v>
          </cell>
        </row>
        <row r="73">
          <cell r="P73">
            <v>0.37328222393989563</v>
          </cell>
          <cell r="Q73">
            <v>0.34867838025093079</v>
          </cell>
          <cell r="R73">
            <v>0.27994561195373535</v>
          </cell>
          <cell r="S73">
            <v>2.2572880610823631E-2</v>
          </cell>
          <cell r="T73">
            <v>1.3241171836853027E-2</v>
          </cell>
          <cell r="U73">
            <v>2.646947093307972E-2</v>
          </cell>
          <cell r="V73">
            <v>6.4492607489228249E-3</v>
          </cell>
          <cell r="W73">
            <v>0.25639915466308594</v>
          </cell>
          <cell r="X73">
            <v>0.22749888896942139</v>
          </cell>
          <cell r="Y73">
            <v>0.17220018804073334</v>
          </cell>
          <cell r="Z73">
            <v>1.8573274835944176E-2</v>
          </cell>
          <cell r="AA73">
            <v>1.1319641955196857E-2</v>
          </cell>
          <cell r="AB73">
            <v>1.93366389721632E-2</v>
          </cell>
          <cell r="AC73">
            <v>6.0691367834806442E-3</v>
          </cell>
          <cell r="AD73">
            <v>0.12024947255849838</v>
          </cell>
          <cell r="AE73">
            <v>9.1177105903625488E-2</v>
          </cell>
          <cell r="AF73">
            <v>5.9692900627851486E-2</v>
          </cell>
          <cell r="AG73">
            <v>1.0732387192547321E-2</v>
          </cell>
          <cell r="AH73">
            <v>7.1224085986614227E-3</v>
          </cell>
          <cell r="AI73">
            <v>9.1791450977325439E-3</v>
          </cell>
          <cell r="AJ73">
            <v>4.4502667151391506E-3</v>
          </cell>
          <cell r="AK73">
            <v>9.0533226728439331E-2</v>
          </cell>
          <cell r="AL73">
            <v>6.3672445714473724E-2</v>
          </cell>
          <cell r="AM73">
            <v>3.9536669850349426E-2</v>
          </cell>
          <cell r="AN73">
            <v>7.9283453524112701E-3</v>
          </cell>
          <cell r="AO73">
            <v>5.7711498811841011E-3</v>
          </cell>
          <cell r="AP73">
            <v>6.8235066719353199E-3</v>
          </cell>
          <cell r="AQ73">
            <v>3.6127760540693998E-3</v>
          </cell>
          <cell r="AR73">
            <v>4.9705877900123596E-2</v>
          </cell>
          <cell r="AS73">
            <v>2.8800008818507195E-2</v>
          </cell>
          <cell r="AT73">
            <v>1.5295051969587803E-2</v>
          </cell>
          <cell r="AU73">
            <v>4.1535352356731892E-3</v>
          </cell>
          <cell r="AV73">
            <v>3.2731902319937944E-3</v>
          </cell>
          <cell r="AW73">
            <v>3.5827613901346922E-3</v>
          </cell>
          <cell r="AX73">
            <v>2.4954695254564285E-3</v>
          </cell>
          <cell r="AY73">
            <v>2.1432001143693924E-2</v>
          </cell>
          <cell r="AZ73">
            <v>1.0004828684031963E-2</v>
          </cell>
          <cell r="BA73">
            <v>3.451384836807847E-3</v>
          </cell>
          <cell r="BB73">
            <v>3.0060093849897385E-3</v>
          </cell>
          <cell r="BC73">
            <v>1.4632325619459152E-3</v>
          </cell>
          <cell r="BD73">
            <v>1.1535933008417487E-3</v>
          </cell>
          <cell r="BE73">
            <v>9.3060889048501849E-4</v>
          </cell>
        </row>
        <row r="74">
          <cell r="P74">
            <v>0.38076472282409668</v>
          </cell>
          <cell r="Q74">
            <v>0.35172009468078613</v>
          </cell>
          <cell r="R74">
            <v>0.28125479817390442</v>
          </cell>
          <cell r="S74">
            <v>2.4789901450276375E-2</v>
          </cell>
          <cell r="T74">
            <v>1.3649878092110157E-2</v>
          </cell>
          <cell r="U74">
            <v>2.5436524301767349E-2</v>
          </cell>
          <cell r="V74">
            <v>6.5889726392924786E-3</v>
          </cell>
          <cell r="W74">
            <v>0.26423266530036926</v>
          </cell>
          <cell r="X74">
            <v>0.23047938942909241</v>
          </cell>
          <cell r="Y74">
            <v>0.17324140667915344</v>
          </cell>
          <cell r="Z74">
            <v>2.0887792110443115E-2</v>
          </cell>
          <cell r="AA74">
            <v>1.1652659624814987E-2</v>
          </cell>
          <cell r="AB74">
            <v>1.8689587712287903E-2</v>
          </cell>
          <cell r="AC74">
            <v>6.0079330578446388E-3</v>
          </cell>
          <cell r="AD74">
            <v>0.12686820328235626</v>
          </cell>
          <cell r="AE74">
            <v>9.3405313789844513E-2</v>
          </cell>
          <cell r="AF74">
            <v>5.8695890009403229E-2</v>
          </cell>
          <cell r="AG74">
            <v>1.2350589968264103E-2</v>
          </cell>
          <cell r="AH74">
            <v>7.6600359752774239E-3</v>
          </cell>
          <cell r="AI74">
            <v>9.499160572886467E-3</v>
          </cell>
          <cell r="AJ74">
            <v>5.1996363326907158E-3</v>
          </cell>
          <cell r="AK74">
            <v>9.613451361656189E-2</v>
          </cell>
          <cell r="AL74">
            <v>6.5528735518455505E-2</v>
          </cell>
          <cell r="AM74">
            <v>3.7939686328172684E-2</v>
          </cell>
          <cell r="AN74">
            <v>9.7170630469918251E-3</v>
          </cell>
          <cell r="AO74">
            <v>6.3128108158707619E-3</v>
          </cell>
          <cell r="AP74">
            <v>6.9679506123065948E-3</v>
          </cell>
          <cell r="AQ74">
            <v>4.5939655974507332E-3</v>
          </cell>
          <cell r="AR74">
            <v>5.2926450967788696E-2</v>
          </cell>
          <cell r="AS74">
            <v>3.0246181413531303E-2</v>
          </cell>
          <cell r="AT74">
            <v>1.38667868450284E-2</v>
          </cell>
          <cell r="AU74">
            <v>5.5282097309827805E-3</v>
          </cell>
          <cell r="AV74">
            <v>4.0285326540470123E-3</v>
          </cell>
          <cell r="AW74">
            <v>3.6130738444626331E-3</v>
          </cell>
          <cell r="AX74">
            <v>3.2095767091959715E-3</v>
          </cell>
          <cell r="AY74">
            <v>2.219073474407196E-2</v>
          </cell>
          <cell r="AZ74">
            <v>9.9138664081692696E-3</v>
          </cell>
          <cell r="BA74">
            <v>3.4343847073614597E-3</v>
          </cell>
          <cell r="BB74">
            <v>3.018505871295929E-3</v>
          </cell>
          <cell r="BC74">
            <v>1.3281079009175301E-3</v>
          </cell>
          <cell r="BD74">
            <v>1.1732139391824603E-3</v>
          </cell>
          <cell r="BE74">
            <v>9.5965422224253416E-4</v>
          </cell>
        </row>
        <row r="75">
          <cell r="P75">
            <v>0.40703147649765015</v>
          </cell>
          <cell r="Q75">
            <v>0.35624000430107117</v>
          </cell>
          <cell r="R75">
            <v>0.28919950127601624</v>
          </cell>
          <cell r="S75">
            <v>2.7489263564348221E-2</v>
          </cell>
          <cell r="T75">
            <v>1.2927480973303318E-2</v>
          </cell>
          <cell r="U75">
            <v>2.0830174908041954E-2</v>
          </cell>
          <cell r="V75">
            <v>5.7770349085330963E-3</v>
          </cell>
          <cell r="W75">
            <v>0.29247185587882996</v>
          </cell>
          <cell r="X75">
            <v>0.23325793445110321</v>
          </cell>
          <cell r="Y75">
            <v>0.17889806628227234</v>
          </cell>
          <cell r="Z75">
            <v>2.2750087082386017E-2</v>
          </cell>
          <cell r="AA75">
            <v>1.0801911354064941E-2</v>
          </cell>
          <cell r="AB75">
            <v>1.5414688736200333E-2</v>
          </cell>
          <cell r="AC75">
            <v>5.393181461840868E-3</v>
          </cell>
          <cell r="AD75">
            <v>0.15303847193717957</v>
          </cell>
          <cell r="AE75">
            <v>9.3821682035923004E-2</v>
          </cell>
          <cell r="AF75">
            <v>6.114519014954567E-2</v>
          </cell>
          <cell r="AG75">
            <v>1.4074175618588924E-2</v>
          </cell>
          <cell r="AH75">
            <v>6.807839497923851E-3</v>
          </cell>
          <cell r="AI75">
            <v>7.7048423700034618E-3</v>
          </cell>
          <cell r="AJ75">
            <v>4.0896371938288212E-3</v>
          </cell>
          <cell r="AK75">
            <v>0.11974835395812988</v>
          </cell>
          <cell r="AL75">
            <v>6.5330728888511658E-2</v>
          </cell>
          <cell r="AM75">
            <v>3.9699852466583252E-2</v>
          </cell>
          <cell r="AN75">
            <v>1.0652091354131699E-2</v>
          </cell>
          <cell r="AO75">
            <v>5.6422376073896885E-3</v>
          </cell>
          <cell r="AP75">
            <v>5.8790245093405247E-3</v>
          </cell>
          <cell r="AQ75">
            <v>3.4575213212519884E-3</v>
          </cell>
          <cell r="AR75">
            <v>7.0902608335018158E-2</v>
          </cell>
          <cell r="AS75">
            <v>2.926749549806118E-2</v>
          </cell>
          <cell r="AT75">
            <v>1.4064926654100418E-2</v>
          </cell>
          <cell r="AU75">
            <v>5.8497507125139236E-3</v>
          </cell>
          <cell r="AV75">
            <v>3.6984910257160664E-3</v>
          </cell>
          <cell r="AW75">
            <v>3.0381504911929369E-3</v>
          </cell>
          <cell r="AX75">
            <v>2.6161777786910534E-3</v>
          </cell>
          <cell r="AY75">
            <v>3.308168426156044E-2</v>
          </cell>
          <cell r="AZ75">
            <v>1.0241644456982613E-2</v>
          </cell>
          <cell r="BA75">
            <v>3.9213956333696842E-3</v>
          </cell>
          <cell r="BB75">
            <v>3.1605777330696583E-3</v>
          </cell>
          <cell r="BC75">
            <v>1.2765191495418549E-3</v>
          </cell>
          <cell r="BD75">
            <v>1.1059808311983943E-3</v>
          </cell>
          <cell r="BE75">
            <v>7.7717093518003821E-4</v>
          </cell>
        </row>
        <row r="76">
          <cell r="P76">
            <v>0.38610425591468811</v>
          </cell>
          <cell r="Q76">
            <v>0.36926278471946716</v>
          </cell>
          <cell r="R76">
            <v>0.29094228148460388</v>
          </cell>
          <cell r="S76">
            <v>3.8082767277956009E-2</v>
          </cell>
          <cell r="T76">
            <v>1.2599880807101727E-2</v>
          </cell>
          <cell r="U76">
            <v>2.1065752953290939E-2</v>
          </cell>
          <cell r="V76">
            <v>6.5721292048692703E-3</v>
          </cell>
          <cell r="W76">
            <v>0.26879638433456421</v>
          </cell>
          <cell r="X76">
            <v>0.24899527430534363</v>
          </cell>
          <cell r="Y76">
            <v>0.18337064981460571</v>
          </cell>
          <cell r="Z76">
            <v>3.2976742833852768E-2</v>
          </cell>
          <cell r="AA76">
            <v>1.0360270738601685E-2</v>
          </cell>
          <cell r="AB76">
            <v>1.6348054632544518E-2</v>
          </cell>
          <cell r="AC76">
            <v>5.9395609423518181E-3</v>
          </cell>
          <cell r="AD76">
            <v>0.12860904633998871</v>
          </cell>
          <cell r="AE76">
            <v>0.10994676500558853</v>
          </cell>
          <cell r="AF76">
            <v>6.8383969366550446E-2</v>
          </cell>
          <cell r="AG76">
            <v>2.1759171038866043E-2</v>
          </cell>
          <cell r="AH76">
            <v>6.4403046853840351E-3</v>
          </cell>
          <cell r="AI76">
            <v>9.1171320527791977E-3</v>
          </cell>
          <cell r="AJ76">
            <v>4.2461883276700974E-3</v>
          </cell>
          <cell r="AK76">
            <v>9.5838405191898346E-2</v>
          </cell>
          <cell r="AL76">
            <v>7.9385735094547272E-2</v>
          </cell>
          <cell r="AM76">
            <v>4.7156631946563721E-2</v>
          </cell>
          <cell r="AN76">
            <v>1.6699865460395813E-2</v>
          </cell>
          <cell r="AO76">
            <v>4.9863904714584351E-3</v>
          </cell>
          <cell r="AP76">
            <v>7.1087665855884552E-3</v>
          </cell>
          <cell r="AQ76">
            <v>3.4340810962021351E-3</v>
          </cell>
          <cell r="AR76">
            <v>4.9614019691944122E-2</v>
          </cell>
          <cell r="AS76">
            <v>3.8060490041971207E-2</v>
          </cell>
          <cell r="AT76">
            <v>1.9782228395342827E-2</v>
          </cell>
          <cell r="AU76">
            <v>9.5335133373737335E-3</v>
          </cell>
          <cell r="AV76">
            <v>2.7783710975199938E-3</v>
          </cell>
          <cell r="AW76">
            <v>3.9886669255793095E-3</v>
          </cell>
          <cell r="AX76">
            <v>1.977710984647274E-3</v>
          </cell>
          <cell r="AY76">
            <v>1.9288046285510063E-2</v>
          </cell>
          <cell r="AZ76">
            <v>1.3423667289316654E-2</v>
          </cell>
          <cell r="BA76">
            <v>4.9235331825911999E-3</v>
          </cell>
          <cell r="BB76">
            <v>4.7824340872466564E-3</v>
          </cell>
          <cell r="BC76">
            <v>1.1959167895838618E-3</v>
          </cell>
          <cell r="BD76">
            <v>1.7504452262073755E-3</v>
          </cell>
          <cell r="BE76">
            <v>7.7133753802627325E-4</v>
          </cell>
        </row>
        <row r="77">
          <cell r="P77">
            <v>0.41025042533874512</v>
          </cell>
          <cell r="Q77">
            <v>0.39133882522583008</v>
          </cell>
          <cell r="R77">
            <v>0.2942596971988678</v>
          </cell>
          <cell r="S77">
            <v>5.0260711461305618E-2</v>
          </cell>
          <cell r="T77">
            <v>1.5043402090668678E-2</v>
          </cell>
          <cell r="U77">
            <v>2.3475542664527893E-2</v>
          </cell>
          <cell r="V77">
            <v>8.2994531840085983E-3</v>
          </cell>
          <cell r="W77">
            <v>0.29637446999549866</v>
          </cell>
          <cell r="X77">
            <v>0.27401229739189148</v>
          </cell>
          <cell r="Y77">
            <v>0.19009566307067871</v>
          </cell>
          <cell r="Z77">
            <v>4.445161297917366E-2</v>
          </cell>
          <cell r="AA77">
            <v>1.2791616842150688E-2</v>
          </cell>
          <cell r="AB77">
            <v>1.8762538209557533E-2</v>
          </cell>
          <cell r="AC77">
            <v>7.9108737409114838E-3</v>
          </cell>
          <cell r="AD77">
            <v>0.15702261030673981</v>
          </cell>
          <cell r="AE77">
            <v>0.13456346094608307</v>
          </cell>
          <cell r="AF77">
            <v>7.7600151300430298E-2</v>
          </cell>
          <cell r="AG77">
            <v>3.0734719708561897E-2</v>
          </cell>
          <cell r="AH77">
            <v>8.7195448577404022E-3</v>
          </cell>
          <cell r="AI77">
            <v>1.1076278053224087E-2</v>
          </cell>
          <cell r="AJ77">
            <v>6.4327642321586609E-3</v>
          </cell>
          <cell r="AK77">
            <v>0.12240573018789291</v>
          </cell>
          <cell r="AL77">
            <v>0.10179790854454041</v>
          </cell>
          <cell r="AM77">
            <v>5.5437799543142319E-2</v>
          </cell>
          <cell r="AN77">
            <v>2.485232800245285E-2</v>
          </cell>
          <cell r="AO77">
            <v>7.3296106420457363E-3</v>
          </cell>
          <cell r="AP77">
            <v>8.8559463620185852E-3</v>
          </cell>
          <cell r="AQ77">
            <v>5.322224460542202E-3</v>
          </cell>
          <cell r="AR77">
            <v>6.8670563399791718E-2</v>
          </cell>
          <cell r="AS77">
            <v>5.328751727938652E-2</v>
          </cell>
          <cell r="AT77">
            <v>2.4926342070102692E-2</v>
          </cell>
          <cell r="AU77">
            <v>1.531578041613102E-2</v>
          </cell>
          <cell r="AV77">
            <v>4.6289390884339809E-3</v>
          </cell>
          <cell r="AW77">
            <v>5.1136575639247894E-3</v>
          </cell>
          <cell r="AX77">
            <v>3.3027974423021078E-3</v>
          </cell>
          <cell r="AY77">
            <v>2.8852986171841621E-2</v>
          </cell>
          <cell r="AZ77">
            <v>2.0565781742334366E-2</v>
          </cell>
          <cell r="BA77">
            <v>7.5681726448237896E-3</v>
          </cell>
          <cell r="BB77">
            <v>7.1022761985659599E-3</v>
          </cell>
          <cell r="BC77">
            <v>2.3312445264309645E-3</v>
          </cell>
          <cell r="BD77">
            <v>2.1636711899191141E-3</v>
          </cell>
          <cell r="BE77">
            <v>1.4004175318405032E-3</v>
          </cell>
        </row>
        <row r="78">
          <cell r="P78">
            <v>0.40524458885192871</v>
          </cell>
          <cell r="Q78">
            <v>0.38989454507827759</v>
          </cell>
          <cell r="R78">
            <v>0.28879210352897644</v>
          </cell>
          <cell r="S78">
            <v>5.0351828336715698E-2</v>
          </cell>
          <cell r="T78">
            <v>1.4639422297477722E-2</v>
          </cell>
          <cell r="U78">
            <v>2.7599288150668144E-2</v>
          </cell>
          <cell r="V78">
            <v>8.5119139403104782E-3</v>
          </cell>
          <cell r="W78">
            <v>0.28945320844650269</v>
          </cell>
          <cell r="X78">
            <v>0.27128392457962036</v>
          </cell>
          <cell r="Y78">
            <v>0.18404176831245422</v>
          </cell>
          <cell r="Z78">
            <v>4.452870786190033E-2</v>
          </cell>
          <cell r="AA78">
            <v>1.2377568520605564E-2</v>
          </cell>
          <cell r="AB78">
            <v>2.2062866017222404E-2</v>
          </cell>
          <cell r="AC78">
            <v>8.2730306312441826E-3</v>
          </cell>
          <cell r="AD78">
            <v>0.14734053611755371</v>
          </cell>
          <cell r="AE78">
            <v>0.12910261750221252</v>
          </cell>
          <cell r="AF78">
            <v>7.0820637047290802E-2</v>
          </cell>
          <cell r="AG78">
            <v>3.048255667090416E-2</v>
          </cell>
          <cell r="AH78">
            <v>8.266073651611805E-3</v>
          </cell>
          <cell r="AI78">
            <v>1.3058150187134743E-2</v>
          </cell>
          <cell r="AJ78">
            <v>6.4751999452710152E-3</v>
          </cell>
          <cell r="AK78">
            <v>0.11262731999158859</v>
          </cell>
          <cell r="AL78">
            <v>9.6032053232192993E-2</v>
          </cell>
          <cell r="AM78">
            <v>4.8782773315906525E-2</v>
          </cell>
          <cell r="AN78">
            <v>2.4507328867912292E-2</v>
          </cell>
          <cell r="AO78">
            <v>6.7947925999760628E-3</v>
          </cell>
          <cell r="AP78">
            <v>1.0645885951817036E-2</v>
          </cell>
          <cell r="AQ78">
            <v>5.3012734279036522E-3</v>
          </cell>
          <cell r="AR78">
            <v>6.0944493860006332E-2</v>
          </cell>
          <cell r="AS78">
            <v>4.8642612993717194E-2</v>
          </cell>
          <cell r="AT78">
            <v>2.0523315295577049E-2</v>
          </cell>
          <cell r="AU78">
            <v>1.4594174921512604E-2</v>
          </cell>
          <cell r="AV78">
            <v>4.1541797108948231E-3</v>
          </cell>
          <cell r="AW78">
            <v>6.2852301634848118E-3</v>
          </cell>
          <cell r="AX78">
            <v>3.0857117380946875E-3</v>
          </cell>
          <cell r="AY78">
            <v>2.4972625076770782E-2</v>
          </cell>
          <cell r="AZ78">
            <v>1.8144819885492325E-2</v>
          </cell>
          <cell r="BA78">
            <v>5.464368499815464E-3</v>
          </cell>
          <cell r="BB78">
            <v>6.648113951086998E-3</v>
          </cell>
          <cell r="BC78">
            <v>1.9535762257874012E-3</v>
          </cell>
          <cell r="BD78">
            <v>2.6766660157591105E-3</v>
          </cell>
          <cell r="BE78">
            <v>1.4020957751199603E-3</v>
          </cell>
        </row>
        <row r="79">
          <cell r="P79">
            <v>0.40472915768623352</v>
          </cell>
          <cell r="Q79">
            <v>0.39371165633201599</v>
          </cell>
          <cell r="R79">
            <v>0.29265928268432617</v>
          </cell>
          <cell r="S79">
            <v>5.1006201654672623E-2</v>
          </cell>
          <cell r="T79">
            <v>1.3885886408388615E-2</v>
          </cell>
          <cell r="U79">
            <v>2.7174662798643112E-2</v>
          </cell>
          <cell r="V79">
            <v>8.9856302365660667E-3</v>
          </cell>
          <cell r="W79">
            <v>0.28844967484474182</v>
          </cell>
          <cell r="X79">
            <v>0.27515587210655212</v>
          </cell>
          <cell r="Y79">
            <v>0.18768459558486938</v>
          </cell>
          <cell r="Z79">
            <v>4.5435521751642227E-2</v>
          </cell>
          <cell r="AA79">
            <v>1.177957933396101E-2</v>
          </cell>
          <cell r="AB79">
            <v>2.1852156147360802E-2</v>
          </cell>
          <cell r="AC79">
            <v>8.4040276706218719E-3</v>
          </cell>
          <cell r="AD79">
            <v>0.14591816067695618</v>
          </cell>
          <cell r="AE79">
            <v>0.13244621455669403</v>
          </cell>
          <cell r="AF79">
            <v>7.3617331683635712E-2</v>
          </cell>
          <cell r="AG79">
            <v>3.1439490616321564E-2</v>
          </cell>
          <cell r="AH79">
            <v>7.9069677740335464E-3</v>
          </cell>
          <cell r="AI79">
            <v>1.307974848896265E-2</v>
          </cell>
          <cell r="AJ79">
            <v>6.4026671461760998E-3</v>
          </cell>
          <cell r="AK79">
            <v>0.11135668307542801</v>
          </cell>
          <cell r="AL79">
            <v>9.9009610712528229E-2</v>
          </cell>
          <cell r="AM79">
            <v>5.1502976566553116E-2</v>
          </cell>
          <cell r="AN79">
            <v>2.5062473490834236E-2</v>
          </cell>
          <cell r="AO79">
            <v>6.4623202197253704E-3</v>
          </cell>
          <cell r="AP79">
            <v>1.0636103339493275E-2</v>
          </cell>
          <cell r="AQ79">
            <v>5.3457347676157951E-3</v>
          </cell>
          <cell r="AR79">
            <v>5.9148270636796951E-2</v>
          </cell>
          <cell r="AS79">
            <v>4.9763079732656479E-2</v>
          </cell>
          <cell r="AT79">
            <v>2.2019462659955025E-2</v>
          </cell>
          <cell r="AU79">
            <v>1.4262623153626919E-2</v>
          </cell>
          <cell r="AV79">
            <v>4.0263673290610313E-3</v>
          </cell>
          <cell r="AW79">
            <v>6.2221549451351166E-3</v>
          </cell>
          <cell r="AX79">
            <v>3.232473274692893E-3</v>
          </cell>
          <cell r="AY79">
            <v>2.3728504776954651E-2</v>
          </cell>
          <cell r="AZ79">
            <v>1.8566926941275597E-2</v>
          </cell>
          <cell r="BA79">
            <v>6.1925672926008701E-3</v>
          </cell>
          <cell r="BB79">
            <v>6.3480283133685589E-3</v>
          </cell>
          <cell r="BC79">
            <v>1.9534321036189795E-3</v>
          </cell>
          <cell r="BD79">
            <v>2.6992459315806627E-3</v>
          </cell>
          <cell r="BE79">
            <v>1.3736529508605599E-3</v>
          </cell>
        </row>
        <row r="80">
          <cell r="P80">
            <v>0.40090832114219666</v>
          </cell>
          <cell r="Q80">
            <v>0.39216229319572449</v>
          </cell>
          <cell r="R80">
            <v>0.29774332046508789</v>
          </cell>
          <cell r="S80">
            <v>4.949679970741272E-2</v>
          </cell>
          <cell r="T80">
            <v>1.2598715722560883E-2</v>
          </cell>
          <cell r="U80">
            <v>2.365141361951828E-2</v>
          </cell>
          <cell r="V80">
            <v>8.6720520630478859E-3</v>
          </cell>
          <cell r="W80">
            <v>0.28210264444351196</v>
          </cell>
          <cell r="X80">
            <v>0.27151381969451904</v>
          </cell>
          <cell r="Y80">
            <v>0.18941457569599152</v>
          </cell>
          <cell r="Z80">
            <v>4.4217590242624283E-2</v>
          </cell>
          <cell r="AA80">
            <v>1.0615069419145584E-2</v>
          </cell>
          <cell r="AB80">
            <v>1.9099833443760872E-2</v>
          </cell>
          <cell r="AC80">
            <v>8.1667406484484673E-3</v>
          </cell>
          <cell r="AD80">
            <v>0.13642553985118866</v>
          </cell>
          <cell r="AE80">
            <v>0.12587755918502808</v>
          </cell>
          <cell r="AF80">
            <v>7.1780085563659668E-2</v>
          </cell>
          <cell r="AG80">
            <v>2.9639376327395439E-2</v>
          </cell>
          <cell r="AH80">
            <v>6.9001284427940845E-3</v>
          </cell>
          <cell r="AI80">
            <v>1.1417326517403126E-2</v>
          </cell>
          <cell r="AJ80">
            <v>6.1406507156789303E-3</v>
          </cell>
          <cell r="AK80">
            <v>0.10171260684728622</v>
          </cell>
          <cell r="AL80">
            <v>9.2069782316684723E-2</v>
          </cell>
          <cell r="AM80">
            <v>4.8773407936096191E-2</v>
          </cell>
          <cell r="AN80">
            <v>2.3400640115141869E-2</v>
          </cell>
          <cell r="AO80">
            <v>5.5537284351885319E-3</v>
          </cell>
          <cell r="AP80">
            <v>9.3045178800821304E-3</v>
          </cell>
          <cell r="AQ80">
            <v>5.0374912098050117E-3</v>
          </cell>
          <cell r="AR80">
            <v>5.1999844610691071E-2</v>
          </cell>
          <cell r="AS80">
            <v>4.4897813349962234E-2</v>
          </cell>
          <cell r="AT80">
            <v>2.0064903423190117E-2</v>
          </cell>
          <cell r="AU80">
            <v>1.305795181542635E-2</v>
          </cell>
          <cell r="AV80">
            <v>3.3872721251100302E-3</v>
          </cell>
          <cell r="AW80">
            <v>5.4371235892176628E-3</v>
          </cell>
          <cell r="AX80">
            <v>2.9505628626793623E-3</v>
          </cell>
          <cell r="AY80">
            <v>2.0033266395330429E-2</v>
          </cell>
          <cell r="AZ80">
            <v>1.6256842762231827E-2</v>
          </cell>
          <cell r="BA80">
            <v>5.31047023832798E-3</v>
          </cell>
          <cell r="BB80">
            <v>5.8118943125009537E-3</v>
          </cell>
          <cell r="BC80">
            <v>1.5535873826593161E-3</v>
          </cell>
          <cell r="BD80">
            <v>2.3809876292943954E-3</v>
          </cell>
          <cell r="BE80">
            <v>1.1999022681266069E-3</v>
          </cell>
        </row>
        <row r="81">
          <cell r="P81">
            <v>0.4148876965045929</v>
          </cell>
          <cell r="Q81">
            <v>0.40520185232162476</v>
          </cell>
          <cell r="R81">
            <v>0.31175747513771057</v>
          </cell>
          <cell r="S81">
            <v>5.4929692298173904E-2</v>
          </cell>
          <cell r="T81">
            <v>1.1965684592723846E-2</v>
          </cell>
          <cell r="U81">
            <v>1.7125312238931656E-2</v>
          </cell>
          <cell r="V81">
            <v>9.4236889854073524E-3</v>
          </cell>
          <cell r="W81">
            <v>0.29655930399894714</v>
          </cell>
          <cell r="X81">
            <v>0.28481870889663696</v>
          </cell>
          <cell r="Y81">
            <v>0.20285657048225403</v>
          </cell>
          <cell r="Z81">
            <v>4.9583189189434052E-2</v>
          </cell>
          <cell r="AA81">
            <v>1.001887209713459E-2</v>
          </cell>
          <cell r="AB81">
            <v>1.3762367889285088E-2</v>
          </cell>
          <cell r="AC81">
            <v>8.5977008566260338E-3</v>
          </cell>
          <cell r="AD81">
            <v>0.15004892647266388</v>
          </cell>
          <cell r="AE81">
            <v>0.13807299733161926</v>
          </cell>
          <cell r="AF81">
            <v>8.1742189824581146E-2</v>
          </cell>
          <cell r="AG81">
            <v>3.4468550235033035E-2</v>
          </cell>
          <cell r="AH81">
            <v>6.7236204631626606E-3</v>
          </cell>
          <cell r="AI81">
            <v>8.645184338092804E-3</v>
          </cell>
          <cell r="AJ81">
            <v>6.4934459514915943E-3</v>
          </cell>
          <cell r="AK81">
            <v>0.11435885727405548</v>
          </cell>
          <cell r="AL81">
            <v>0.10336270183324814</v>
          </cell>
          <cell r="AM81">
            <v>5.807306244969368E-2</v>
          </cell>
          <cell r="AN81">
            <v>2.7358748018741608E-2</v>
          </cell>
          <cell r="AO81">
            <v>5.5329711176455021E-3</v>
          </cell>
          <cell r="AP81">
            <v>7.0804678834974766E-3</v>
          </cell>
          <cell r="AQ81">
            <v>5.3174542263150215E-3</v>
          </cell>
          <cell r="AR81">
            <v>6.1342716217041016E-2</v>
          </cell>
          <cell r="AS81">
            <v>5.3014699369668961E-2</v>
          </cell>
          <cell r="AT81">
            <v>2.6925800368189812E-2</v>
          </cell>
          <cell r="AU81">
            <v>1.5247783623635769E-2</v>
          </cell>
          <cell r="AV81">
            <v>3.4926033113151789E-3</v>
          </cell>
          <cell r="AW81">
            <v>4.2110476642847061E-3</v>
          </cell>
          <cell r="AX81">
            <v>3.1374625395983458E-3</v>
          </cell>
          <cell r="AY81">
            <v>2.5011787191033363E-2</v>
          </cell>
          <cell r="AZ81">
            <v>2.0457221195101738E-2</v>
          </cell>
          <cell r="BA81">
            <v>8.9313359931111336E-3</v>
          </cell>
          <cell r="BB81">
            <v>6.8355938419699669E-3</v>
          </cell>
          <cell r="BC81">
            <v>1.5826668823137879E-3</v>
          </cell>
          <cell r="BD81">
            <v>1.8371735932305455E-3</v>
          </cell>
          <cell r="BE81">
            <v>1.2704507680609822E-3</v>
          </cell>
        </row>
        <row r="82">
          <cell r="P82">
            <v>0.41408461332321167</v>
          </cell>
          <cell r="Q82">
            <v>0.40261474251747131</v>
          </cell>
          <cell r="R82">
            <v>0.31278857588768005</v>
          </cell>
          <cell r="S82">
            <v>5.4761946201324463E-2</v>
          </cell>
          <cell r="T82">
            <v>1.1367752216756344E-2</v>
          </cell>
          <cell r="U82">
            <v>1.4052574522793293E-2</v>
          </cell>
          <cell r="V82">
            <v>9.6438741311430931E-3</v>
          </cell>
          <cell r="W82">
            <v>0.29467800259590149</v>
          </cell>
          <cell r="X82">
            <v>0.28070396184921265</v>
          </cell>
          <cell r="Y82">
            <v>0.20250287652015686</v>
          </cell>
          <cell r="Z82">
            <v>4.8821274191141129E-2</v>
          </cell>
          <cell r="AA82">
            <v>9.4665763899683952E-3</v>
          </cell>
          <cell r="AB82">
            <v>1.1304548941552639E-2</v>
          </cell>
          <cell r="AC82">
            <v>8.6086858063936234E-3</v>
          </cell>
          <cell r="AD82">
            <v>0.14601148664951324</v>
          </cell>
          <cell r="AE82">
            <v>0.13189704716205597</v>
          </cell>
          <cell r="AF82">
            <v>7.864583283662796E-2</v>
          </cell>
          <cell r="AG82">
            <v>3.3508080989122391E-2</v>
          </cell>
          <cell r="AH82">
            <v>6.1349817551672459E-3</v>
          </cell>
          <cell r="AI82">
            <v>7.2483988478779793E-3</v>
          </cell>
          <cell r="AJ82">
            <v>6.3597536645829678E-3</v>
          </cell>
          <cell r="AK82">
            <v>0.11034298688173294</v>
          </cell>
          <cell r="AL82">
            <v>9.7143173217773438E-2</v>
          </cell>
          <cell r="AM82">
            <v>5.4729308933019638E-2</v>
          </cell>
          <cell r="AN82">
            <v>2.631298266351223E-2</v>
          </cell>
          <cell r="AO82">
            <v>4.9568726681172848E-3</v>
          </cell>
          <cell r="AP82">
            <v>5.8760019019246101E-3</v>
          </cell>
          <cell r="AQ82">
            <v>5.2680084481835365E-3</v>
          </cell>
          <cell r="AR82">
            <v>5.8508321642875671E-2</v>
          </cell>
          <cell r="AS82">
            <v>4.8396781086921692E-2</v>
          </cell>
          <cell r="AT82">
            <v>2.3679524660110474E-2</v>
          </cell>
          <cell r="AU82">
            <v>1.5030700713396072E-2</v>
          </cell>
          <cell r="AV82">
            <v>2.9947296716272831E-3</v>
          </cell>
          <cell r="AW82">
            <v>3.5630825441330671E-3</v>
          </cell>
          <cell r="AX82">
            <v>3.1287418678402901E-3</v>
          </cell>
          <cell r="AY82">
            <v>2.3699639365077019E-2</v>
          </cell>
          <cell r="AZ82">
            <v>1.7944440245628357E-2</v>
          </cell>
          <cell r="BA82">
            <v>7.0158843882381916E-3</v>
          </cell>
          <cell r="BB82">
            <v>6.7339059896767139E-3</v>
          </cell>
          <cell r="BC82">
            <v>1.3072962174192071E-3</v>
          </cell>
          <cell r="BD82">
            <v>1.5784015413373709E-3</v>
          </cell>
          <cell r="BE82">
            <v>1.3089523417875171E-3</v>
          </cell>
        </row>
        <row r="83">
          <cell r="P83">
            <v>0.41429197788238525</v>
          </cell>
          <cell r="Q83">
            <v>0.40267252922058105</v>
          </cell>
          <cell r="R83">
            <v>0.3094603419303894</v>
          </cell>
          <cell r="S83">
            <v>5.850725993514061E-2</v>
          </cell>
          <cell r="T83">
            <v>1.1431996710598469E-2</v>
          </cell>
          <cell r="U83">
            <v>1.2917674146592617E-2</v>
          </cell>
          <cell r="V83">
            <v>1.0355247184634209E-2</v>
          </cell>
          <cell r="W83">
            <v>0.29500633478164673</v>
          </cell>
          <cell r="X83">
            <v>0.2811012864112854</v>
          </cell>
          <cell r="Y83">
            <v>0.19892969727516174</v>
          </cell>
          <cell r="Z83">
            <v>5.2541285753250122E-2</v>
          </cell>
          <cell r="AA83">
            <v>9.6588209271430969E-3</v>
          </cell>
          <cell r="AB83">
            <v>1.0587321594357491E-2</v>
          </cell>
          <cell r="AC83">
            <v>9.3841543421149254E-3</v>
          </cell>
          <cell r="AD83">
            <v>0.14616534113883972</v>
          </cell>
          <cell r="AE83">
            <v>0.13195206224918365</v>
          </cell>
          <cell r="AF83">
            <v>7.5496010482311249E-2</v>
          </cell>
          <cell r="AG83">
            <v>3.6545690149068832E-2</v>
          </cell>
          <cell r="AH83">
            <v>6.2547954730689526E-3</v>
          </cell>
          <cell r="AI83">
            <v>6.9341338239610195E-3</v>
          </cell>
          <cell r="AJ83">
            <v>6.7214262671768665E-3</v>
          </cell>
          <cell r="AK83">
            <v>0.11021235585212708</v>
          </cell>
          <cell r="AL83">
            <v>9.691222757101059E-2</v>
          </cell>
          <cell r="AM83">
            <v>5.1247101277112961E-2</v>
          </cell>
          <cell r="AN83">
            <v>2.9330771416425705E-2</v>
          </cell>
          <cell r="AO83">
            <v>5.1345229148864746E-3</v>
          </cell>
          <cell r="AP83">
            <v>5.7432199828326702E-3</v>
          </cell>
          <cell r="AQ83">
            <v>5.4566147737205029E-3</v>
          </cell>
          <cell r="AR83">
            <v>5.8493949472904205E-2</v>
          </cell>
          <cell r="AS83">
            <v>4.8072110861539841E-2</v>
          </cell>
          <cell r="AT83">
            <v>2.0870426669716835E-2</v>
          </cell>
          <cell r="AU83">
            <v>1.7315488308668137E-2</v>
          </cell>
          <cell r="AV83">
            <v>3.114885650575161E-3</v>
          </cell>
          <cell r="AW83">
            <v>3.6263687070459127E-3</v>
          </cell>
          <cell r="AX83">
            <v>3.1449398957192898E-3</v>
          </cell>
          <cell r="AY83">
            <v>2.3685580119490623E-2</v>
          </cell>
          <cell r="AZ83">
            <v>1.7758816480636597E-2</v>
          </cell>
          <cell r="BA83">
            <v>5.7218968868255615E-3</v>
          </cell>
          <cell r="BB83">
            <v>7.6670609414577484E-3</v>
          </cell>
          <cell r="BC83">
            <v>1.4135201927274466E-3</v>
          </cell>
          <cell r="BD83">
            <v>1.6162751708179712E-3</v>
          </cell>
          <cell r="BE83">
            <v>1.3400635216385126E-3</v>
          </cell>
        </row>
        <row r="84">
          <cell r="P84">
            <v>0.42264392971992493</v>
          </cell>
          <cell r="Q84">
            <v>0.40943625569343567</v>
          </cell>
          <cell r="R84">
            <v>0.31336593627929688</v>
          </cell>
          <cell r="S84">
            <v>5.7815540581941605E-2</v>
          </cell>
          <cell r="T84">
            <v>1.2634485028684139E-2</v>
          </cell>
          <cell r="U84">
            <v>1.5431076288223267E-2</v>
          </cell>
          <cell r="V84">
            <v>1.0189227759838104E-2</v>
          </cell>
          <cell r="W84">
            <v>0.3037242591381073</v>
          </cell>
          <cell r="X84">
            <v>0.28789612650871277</v>
          </cell>
          <cell r="Y84">
            <v>0.20285716652870178</v>
          </cell>
          <cell r="Z84">
            <v>5.241825059056282E-2</v>
          </cell>
          <cell r="AA84">
            <v>1.0708090849220753E-2</v>
          </cell>
          <cell r="AB84">
            <v>1.2700499035418034E-2</v>
          </cell>
          <cell r="AC84">
            <v>9.212123230099678E-3</v>
          </cell>
          <cell r="AD84">
            <v>0.15382742881774902</v>
          </cell>
          <cell r="AE84">
            <v>0.13756012916564941</v>
          </cell>
          <cell r="AF84">
            <v>7.9445652663707733E-2</v>
          </cell>
          <cell r="AG84">
            <v>3.635396808385849E-2</v>
          </cell>
          <cell r="AH84">
            <v>6.9953650236129761E-3</v>
          </cell>
          <cell r="AI84">
            <v>8.1340726464986801E-3</v>
          </cell>
          <cell r="AJ84">
            <v>6.6310763359069824E-3</v>
          </cell>
          <cell r="AK84">
            <v>0.11699656397104263</v>
          </cell>
          <cell r="AL84">
            <v>0.10180597007274628</v>
          </cell>
          <cell r="AM84">
            <v>5.5018875747919083E-2</v>
          </cell>
          <cell r="AN84">
            <v>2.9142837971448898E-2</v>
          </cell>
          <cell r="AO84">
            <v>5.6824828498065472E-3</v>
          </cell>
          <cell r="AP84">
            <v>6.6009075380861759E-3</v>
          </cell>
          <cell r="AQ84">
            <v>5.360867828130722E-3</v>
          </cell>
          <cell r="AR84">
            <v>6.3001818954944611E-2</v>
          </cell>
          <cell r="AS84">
            <v>5.1159288734197617E-2</v>
          </cell>
          <cell r="AT84">
            <v>2.3152833804488182E-2</v>
          </cell>
          <cell r="AU84">
            <v>1.704816147685051E-2</v>
          </cell>
          <cell r="AV84">
            <v>3.581237280741334E-3</v>
          </cell>
          <cell r="AW84">
            <v>4.118945449590683E-3</v>
          </cell>
          <cell r="AX84">
            <v>3.2581090927124023E-3</v>
          </cell>
          <cell r="AY84">
            <v>2.5299739092588425E-2</v>
          </cell>
          <cell r="AZ84">
            <v>1.9004540517926216E-2</v>
          </cell>
          <cell r="BA84">
            <v>6.8007893860340118E-3</v>
          </cell>
          <cell r="BB84">
            <v>7.4401702731847763E-3</v>
          </cell>
          <cell r="BC84">
            <v>1.6390936216339469E-3</v>
          </cell>
          <cell r="BD84">
            <v>1.8261000514030457E-3</v>
          </cell>
          <cell r="BE84">
            <v>1.2983868364244699E-3</v>
          </cell>
        </row>
        <row r="85">
          <cell r="P85">
            <v>0.43544775247573853</v>
          </cell>
          <cell r="Q85">
            <v>0.41538089513778687</v>
          </cell>
          <cell r="R85">
            <v>0.31494718790054321</v>
          </cell>
          <cell r="S85">
            <v>6.010749563574791E-2</v>
          </cell>
          <cell r="T85">
            <v>1.3298184610903263E-2</v>
          </cell>
          <cell r="U85">
            <v>1.5820859000086784E-2</v>
          </cell>
          <cell r="V85">
            <v>1.1207179166376591E-2</v>
          </cell>
          <cell r="W85">
            <v>0.31858819723129272</v>
          </cell>
          <cell r="X85">
            <v>0.29495438933372498</v>
          </cell>
          <cell r="Y85">
            <v>0.20646940171718597</v>
          </cell>
          <cell r="Z85">
            <v>5.4508671164512634E-2</v>
          </cell>
          <cell r="AA85">
            <v>1.1206160299479961E-2</v>
          </cell>
          <cell r="AB85">
            <v>1.2703137472271919E-2</v>
          </cell>
          <cell r="AC85">
            <v>1.0067022405564785E-2</v>
          </cell>
          <cell r="AD85">
            <v>0.16816863417625427</v>
          </cell>
          <cell r="AE85">
            <v>0.14356787502765656</v>
          </cell>
          <cell r="AF85">
            <v>8.3169050514698029E-2</v>
          </cell>
          <cell r="AG85">
            <v>3.7914715707302094E-2</v>
          </cell>
          <cell r="AH85">
            <v>7.3930700309574604E-3</v>
          </cell>
          <cell r="AI85">
            <v>8.106292225420475E-3</v>
          </cell>
          <cell r="AJ85">
            <v>6.9847521372139454E-3</v>
          </cell>
          <cell r="AK85">
            <v>0.13030004501342773</v>
          </cell>
          <cell r="AL85">
            <v>0.10704072564840317</v>
          </cell>
          <cell r="AM85">
            <v>5.8205511420965195E-2</v>
          </cell>
          <cell r="AN85">
            <v>3.0515067279338837E-2</v>
          </cell>
          <cell r="AO85">
            <v>5.913230124861002E-3</v>
          </cell>
          <cell r="AP85">
            <v>6.667229812592268E-3</v>
          </cell>
          <cell r="AQ85">
            <v>5.7396884076297283E-3</v>
          </cell>
          <cell r="AR85">
            <v>7.3432944715023041E-2</v>
          </cell>
          <cell r="AS85">
            <v>5.4874122142791748E-2</v>
          </cell>
          <cell r="AT85">
            <v>2.5236593559384346E-2</v>
          </cell>
          <cell r="AU85">
            <v>1.8264165148139E-2</v>
          </cell>
          <cell r="AV85">
            <v>3.6941692233085632E-3</v>
          </cell>
          <cell r="AW85">
            <v>4.203947726637125E-3</v>
          </cell>
          <cell r="AX85">
            <v>3.4752474166452885E-3</v>
          </cell>
          <cell r="AY85">
            <v>3.1435489654541016E-2</v>
          </cell>
          <cell r="AZ85">
            <v>2.089584618806839E-2</v>
          </cell>
          <cell r="BA85">
            <v>7.9677421599626541E-3</v>
          </cell>
          <cell r="BB85">
            <v>7.8542362898588181E-3</v>
          </cell>
          <cell r="BC85">
            <v>1.7020913073793054E-3</v>
          </cell>
          <cell r="BD85">
            <v>1.9229340832680464E-3</v>
          </cell>
          <cell r="BE85">
            <v>1.4488422311842442E-3</v>
          </cell>
        </row>
        <row r="86">
          <cell r="P86">
            <v>0.44697022438049316</v>
          </cell>
          <cell r="Q86">
            <v>0.42097491025924683</v>
          </cell>
          <cell r="R86">
            <v>0.31838813424110413</v>
          </cell>
          <cell r="S86">
            <v>6.1227340251207352E-2</v>
          </cell>
          <cell r="T86">
            <v>1.4454673044383526E-2</v>
          </cell>
          <cell r="U86">
            <v>1.5309643931686878E-2</v>
          </cell>
          <cell r="V86">
            <v>1.15951057523489E-2</v>
          </cell>
          <cell r="W86">
            <v>0.33229973912239075</v>
          </cell>
          <cell r="X86">
            <v>0.30163168907165527</v>
          </cell>
          <cell r="Y86">
            <v>0.21069172024726868</v>
          </cell>
          <cell r="Z86">
            <v>5.5555183440446854E-2</v>
          </cell>
          <cell r="AA86">
            <v>1.2187247164547443E-2</v>
          </cell>
          <cell r="AB86">
            <v>1.2829518876969814E-2</v>
          </cell>
          <cell r="AC86">
            <v>1.0368038900196552E-2</v>
          </cell>
          <cell r="AD86">
            <v>0.18127031624317169</v>
          </cell>
          <cell r="AE86">
            <v>0.14990179240703583</v>
          </cell>
          <cell r="AF86">
            <v>8.7843388319015503E-2</v>
          </cell>
          <cell r="AG86">
            <v>3.9016652852296829E-2</v>
          </cell>
          <cell r="AH86">
            <v>7.6830317266285419E-3</v>
          </cell>
          <cell r="AI86">
            <v>8.0442111939191818E-3</v>
          </cell>
          <cell r="AJ86">
            <v>7.3145041242241859E-3</v>
          </cell>
          <cell r="AK86">
            <v>0.14263631403446198</v>
          </cell>
          <cell r="AL86">
            <v>0.11307244002819061</v>
          </cell>
          <cell r="AM86">
            <v>6.2276165932416916E-2</v>
          </cell>
          <cell r="AN86">
            <v>3.1807545572519302E-2</v>
          </cell>
          <cell r="AO86">
            <v>6.2406063079833984E-3</v>
          </cell>
          <cell r="AP86">
            <v>6.6667823120951653E-3</v>
          </cell>
          <cell r="AQ86">
            <v>6.0813408344984055E-3</v>
          </cell>
          <cell r="AR86">
            <v>8.2661733031272888E-2</v>
          </cell>
          <cell r="AS86">
            <v>5.9352301061153412E-2</v>
          </cell>
          <cell r="AT86">
            <v>2.855728380382061E-2</v>
          </cell>
          <cell r="AU86">
            <v>1.9109660759568214E-2</v>
          </cell>
          <cell r="AV86">
            <v>3.7707139272242785E-3</v>
          </cell>
          <cell r="AW86">
            <v>4.2138095013797283E-3</v>
          </cell>
          <cell r="AX86">
            <v>3.7008307408541441E-3</v>
          </cell>
          <cell r="AY86">
            <v>3.5914260894060135E-2</v>
          </cell>
          <cell r="AZ86">
            <v>2.2782120853662491E-2</v>
          </cell>
          <cell r="BA86">
            <v>9.75799560546875E-3</v>
          </cell>
          <cell r="BB86">
            <v>7.9679219052195549E-3</v>
          </cell>
          <cell r="BC86">
            <v>1.6140738734975457E-3</v>
          </cell>
          <cell r="BD86">
            <v>1.8982926849275827E-3</v>
          </cell>
          <cell r="BE86">
            <v>1.543837133795023E-3</v>
          </cell>
        </row>
        <row r="87">
          <cell r="P87">
            <v>0.45569586753845215</v>
          </cell>
          <cell r="Q87">
            <v>0.42526134848594666</v>
          </cell>
          <cell r="R87">
            <v>0.32110112905502319</v>
          </cell>
          <cell r="S87">
            <v>6.3152484595775604E-2</v>
          </cell>
          <cell r="T87">
            <v>1.3268745504319668E-2</v>
          </cell>
          <cell r="U87">
            <v>1.496727392077446E-2</v>
          </cell>
          <cell r="V87">
            <v>1.2771685607731342E-2</v>
          </cell>
          <cell r="W87">
            <v>0.34263163805007935</v>
          </cell>
          <cell r="X87">
            <v>0.30671298503875732</v>
          </cell>
          <cell r="Y87">
            <v>0.21464896202087402</v>
          </cell>
          <cell r="Z87">
            <v>5.7220865041017532E-2</v>
          </cell>
          <cell r="AA87">
            <v>1.1160548776388168E-2</v>
          </cell>
          <cell r="AB87">
            <v>1.2216608040034771E-2</v>
          </cell>
          <cell r="AC87">
            <v>1.1466003023087978E-2</v>
          </cell>
          <cell r="AD87">
            <v>0.1921629011631012</v>
          </cell>
          <cell r="AE87">
            <v>0.15474160015583038</v>
          </cell>
          <cell r="AF87">
            <v>9.1607950627803802E-2</v>
          </cell>
          <cell r="AG87">
            <v>4.0048211812973022E-2</v>
          </cell>
          <cell r="AH87">
            <v>7.1226675063371658E-3</v>
          </cell>
          <cell r="AI87">
            <v>7.8224893659353256E-3</v>
          </cell>
          <cell r="AJ87">
            <v>8.1402789801359177E-3</v>
          </cell>
          <cell r="AK87">
            <v>0.15297552943229675</v>
          </cell>
          <cell r="AL87">
            <v>0.11748988181352615</v>
          </cell>
          <cell r="AM87">
            <v>6.5943591296672821E-2</v>
          </cell>
          <cell r="AN87">
            <v>3.2546870410442352E-2</v>
          </cell>
          <cell r="AO87">
            <v>5.8117704465985298E-3</v>
          </cell>
          <cell r="AP87">
            <v>6.5242629498243332E-3</v>
          </cell>
          <cell r="AQ87">
            <v>6.6633853130042553E-3</v>
          </cell>
          <cell r="AR87">
            <v>9.091312438249588E-2</v>
          </cell>
          <cell r="AS87">
            <v>6.2722496688365936E-2</v>
          </cell>
          <cell r="AT87">
            <v>3.1895522028207779E-2</v>
          </cell>
          <cell r="AU87">
            <v>1.9194768741726875E-2</v>
          </cell>
          <cell r="AV87">
            <v>3.4887432120740414E-3</v>
          </cell>
          <cell r="AW87">
            <v>4.0745059959590435E-3</v>
          </cell>
          <cell r="AX87">
            <v>4.0689543820917606E-3</v>
          </cell>
          <cell r="AY87">
            <v>4.0031518787145615E-2</v>
          </cell>
          <cell r="AZ87">
            <v>2.4380277842283249E-2</v>
          </cell>
          <cell r="BA87">
            <v>1.1889845132827759E-2</v>
          </cell>
          <cell r="BB87">
            <v>7.5892116874456406E-3</v>
          </cell>
          <cell r="BC87">
            <v>1.4403806999325752E-3</v>
          </cell>
          <cell r="BD87">
            <v>1.7306068912148476E-3</v>
          </cell>
          <cell r="BE87">
            <v>1.7302328487858176E-3</v>
          </cell>
        </row>
        <row r="88">
          <cell r="P88">
            <v>0.46561211347579956</v>
          </cell>
          <cell r="Q88">
            <v>0.43092373013496399</v>
          </cell>
          <cell r="R88">
            <v>0.32536327838897705</v>
          </cell>
          <cell r="S88">
            <v>6.4729660749435425E-2</v>
          </cell>
          <cell r="T88">
            <v>1.3889264315366745E-2</v>
          </cell>
          <cell r="U88">
            <v>1.4176935888826847E-2</v>
          </cell>
          <cell r="V88">
            <v>1.2764610350131989E-2</v>
          </cell>
          <cell r="W88">
            <v>0.35363286733627319</v>
          </cell>
          <cell r="X88">
            <v>0.31318238377571106</v>
          </cell>
          <cell r="Y88">
            <v>0.22018399834632874</v>
          </cell>
          <cell r="Z88">
            <v>5.8252014219760895E-2</v>
          </cell>
          <cell r="AA88">
            <v>1.1740983463823795E-2</v>
          </cell>
          <cell r="AB88">
            <v>1.1773171834647655E-2</v>
          </cell>
          <cell r="AC88">
            <v>1.1232216842472553E-2</v>
          </cell>
          <cell r="AD88">
            <v>0.20252849161624908</v>
          </cell>
          <cell r="AE88">
            <v>0.1612241119146347</v>
          </cell>
          <cell r="AF88">
            <v>9.7062334418296814E-2</v>
          </cell>
          <cell r="AG88">
            <v>4.1076358407735825E-2</v>
          </cell>
          <cell r="AH88">
            <v>7.5851562432944775E-3</v>
          </cell>
          <cell r="AI88">
            <v>7.6860697008669376E-3</v>
          </cell>
          <cell r="AJ88">
            <v>7.8141866251826286E-3</v>
          </cell>
          <cell r="AK88">
            <v>0.1624763160943985</v>
          </cell>
          <cell r="AL88">
            <v>0.12360286712646484</v>
          </cell>
          <cell r="AM88">
            <v>7.1081288158893585E-2</v>
          </cell>
          <cell r="AN88">
            <v>3.3386968076229095E-2</v>
          </cell>
          <cell r="AO88">
            <v>6.12252252176404E-3</v>
          </cell>
          <cell r="AP88">
            <v>6.4584934152662754E-3</v>
          </cell>
          <cell r="AQ88">
            <v>6.5535991452634335E-3</v>
          </cell>
          <cell r="AR88">
            <v>9.8192654550075531E-2</v>
          </cell>
          <cell r="AS88">
            <v>6.7669548094272614E-2</v>
          </cell>
          <cell r="AT88">
            <v>3.6436028778553009E-2</v>
          </cell>
          <cell r="AU88">
            <v>1.9564365968108177E-2</v>
          </cell>
          <cell r="AV88">
            <v>3.6470219492912292E-3</v>
          </cell>
          <cell r="AW88">
            <v>4.0669012814760208E-3</v>
          </cell>
          <cell r="AX88">
            <v>3.9552287198603153E-3</v>
          </cell>
          <cell r="AY88">
            <v>4.3964292854070663E-2</v>
          </cell>
          <cell r="AZ88">
            <v>2.7125289663672447E-2</v>
          </cell>
          <cell r="BA88">
            <v>1.4627660624682903E-2</v>
          </cell>
          <cell r="BB88">
            <v>7.4868644587695599E-3</v>
          </cell>
          <cell r="BC88">
            <v>1.5753875486552715E-3</v>
          </cell>
          <cell r="BD88">
            <v>1.7293539131060243E-3</v>
          </cell>
          <cell r="BE88">
            <v>1.7060221871361136E-3</v>
          </cell>
        </row>
        <row r="89">
          <cell r="P89">
            <v>0.4771084189414978</v>
          </cell>
          <cell r="Q89">
            <v>0.43918108940124512</v>
          </cell>
          <cell r="R89">
            <v>0.33259698748588562</v>
          </cell>
          <cell r="S89">
            <v>6.2780410051345825E-2</v>
          </cell>
          <cell r="T89">
            <v>1.4884450472891331E-2</v>
          </cell>
          <cell r="U89">
            <v>1.5861561521887779E-2</v>
          </cell>
          <cell r="V89">
            <v>1.3057690113782883E-2</v>
          </cell>
          <cell r="W89">
            <v>0.36661839485168457</v>
          </cell>
          <cell r="X89">
            <v>0.32200717926025391</v>
          </cell>
          <cell r="Y89">
            <v>0.22795407474040985</v>
          </cell>
          <cell r="Z89">
            <v>5.6959457695484161E-2</v>
          </cell>
          <cell r="AA89">
            <v>1.245573814958334E-2</v>
          </cell>
          <cell r="AB89">
            <v>1.3016268610954285E-2</v>
          </cell>
          <cell r="AC89">
            <v>1.1621640063822269E-2</v>
          </cell>
          <cell r="AD89">
            <v>0.21610258519649506</v>
          </cell>
          <cell r="AE89">
            <v>0.16926974058151245</v>
          </cell>
          <cell r="AF89">
            <v>0.10405970364809036</v>
          </cell>
          <cell r="AG89">
            <v>4.0315262973308563E-2</v>
          </cell>
          <cell r="AH89">
            <v>8.1998398527503014E-3</v>
          </cell>
          <cell r="AI89">
            <v>8.5772154852747917E-3</v>
          </cell>
          <cell r="AJ89">
            <v>8.1177167594432831E-3</v>
          </cell>
          <cell r="AK89">
            <v>0.17591807246208191</v>
          </cell>
          <cell r="AL89">
            <v>0.13129894435405731</v>
          </cell>
          <cell r="AM89">
            <v>7.8052900731563568E-2</v>
          </cell>
          <cell r="AN89">
            <v>3.2658398151397705E-2</v>
          </cell>
          <cell r="AO89">
            <v>6.6507323645055294E-3</v>
          </cell>
          <cell r="AP89">
            <v>7.2035277262330055E-3</v>
          </cell>
          <cell r="AQ89">
            <v>6.7333877086639404E-3</v>
          </cell>
          <cell r="AR89">
            <v>0.10950164496898651</v>
          </cell>
          <cell r="AS89">
            <v>7.3740996420383453E-2</v>
          </cell>
          <cell r="AT89">
            <v>4.2329501360654831E-2</v>
          </cell>
          <cell r="AU89">
            <v>1.8775815144181252E-2</v>
          </cell>
          <cell r="AV89">
            <v>3.9163762703537941E-3</v>
          </cell>
          <cell r="AW89">
            <v>4.5599155128002167E-3</v>
          </cell>
          <cell r="AX89">
            <v>4.1593890637159348E-3</v>
          </cell>
          <cell r="AY89">
            <v>5.1064994186162949E-2</v>
          </cell>
          <cell r="AZ89">
            <v>3.0342575162649155E-2</v>
          </cell>
          <cell r="BA89">
            <v>1.7681129276752472E-2</v>
          </cell>
          <cell r="BB89">
            <v>7.1094222366809845E-3</v>
          </cell>
          <cell r="BC89">
            <v>1.6251675551757216E-3</v>
          </cell>
          <cell r="BD89">
            <v>1.9790511578321457E-3</v>
          </cell>
          <cell r="BE89">
            <v>1.9478043541312218E-3</v>
          </cell>
        </row>
        <row r="90">
          <cell r="P90">
            <v>0.45178568363189697</v>
          </cell>
          <cell r="Q90">
            <v>0.43117982149124146</v>
          </cell>
          <cell r="R90">
            <v>0.32836070656776428</v>
          </cell>
          <cell r="S90">
            <v>6.310582160949707E-2</v>
          </cell>
          <cell r="T90">
            <v>1.1626997962594032E-2</v>
          </cell>
          <cell r="U90">
            <v>1.4891041442751884E-2</v>
          </cell>
          <cell r="V90">
            <v>1.3195273466408253E-2</v>
          </cell>
          <cell r="W90">
            <v>0.33586177229881287</v>
          </cell>
          <cell r="X90">
            <v>0.31128716468811035</v>
          </cell>
          <cell r="Y90">
            <v>0.2200501561164856</v>
          </cell>
          <cell r="Z90">
            <v>5.7523872703313828E-2</v>
          </cell>
          <cell r="AA90">
            <v>9.879731573164463E-3</v>
          </cell>
          <cell r="AB90">
            <v>1.2190009467303753E-2</v>
          </cell>
          <cell r="AC90">
            <v>1.1644210666418076E-2</v>
          </cell>
          <cell r="AD90">
            <v>0.1839786022901535</v>
          </cell>
          <cell r="AE90">
            <v>0.15792688727378845</v>
          </cell>
          <cell r="AF90">
            <v>9.3983963131904602E-2</v>
          </cell>
          <cell r="AG90">
            <v>4.1295286267995834E-2</v>
          </cell>
          <cell r="AH90">
            <v>6.6353827714920044E-3</v>
          </cell>
          <cell r="AI90">
            <v>7.9867588356137276E-3</v>
          </cell>
          <cell r="AJ90">
            <v>8.0254999920725822E-3</v>
          </cell>
          <cell r="AK90">
            <v>0.14528751373291016</v>
          </cell>
          <cell r="AL90">
            <v>0.12032964825630188</v>
          </cell>
          <cell r="AM90">
            <v>6.762976199388504E-2</v>
          </cell>
          <cell r="AN90">
            <v>3.3693823963403702E-2</v>
          </cell>
          <cell r="AO90">
            <v>5.4931547492742538E-3</v>
          </cell>
          <cell r="AP90">
            <v>6.7609609104692936E-3</v>
          </cell>
          <cell r="AQ90">
            <v>6.7519498988986015E-3</v>
          </cell>
          <cell r="AR90">
            <v>8.4849238395690918E-2</v>
          </cell>
          <cell r="AS90">
            <v>6.4586378633975983E-2</v>
          </cell>
          <cell r="AT90">
            <v>3.3297289162874222E-2</v>
          </cell>
          <cell r="AU90">
            <v>1.932586170732975E-2</v>
          </cell>
          <cell r="AV90">
            <v>3.3922786824405193E-3</v>
          </cell>
          <cell r="AW90">
            <v>4.3619545176625252E-3</v>
          </cell>
          <cell r="AX90">
            <v>4.2089968919754028E-3</v>
          </cell>
          <cell r="AY90">
            <v>3.7522554397583008E-2</v>
          </cell>
          <cell r="AZ90">
            <v>2.5286098942160606E-2</v>
          </cell>
          <cell r="BA90">
            <v>1.2628690339624882E-2</v>
          </cell>
          <cell r="BB90">
            <v>7.2681894525885582E-3</v>
          </cell>
          <cell r="BC90">
            <v>1.4808878768235445E-3</v>
          </cell>
          <cell r="BD90">
            <v>1.9693062640726566E-3</v>
          </cell>
          <cell r="BE90">
            <v>1.9390241941437125E-3</v>
          </cell>
        </row>
        <row r="91">
          <cell r="P91">
            <v>0.44325742125511169</v>
          </cell>
          <cell r="Q91">
            <v>0.42791011929512024</v>
          </cell>
          <cell r="R91">
            <v>0.32695251703262329</v>
          </cell>
          <cell r="S91">
            <v>6.6831491887569427E-2</v>
          </cell>
          <cell r="T91">
            <v>9.945363737642765E-3</v>
          </cell>
          <cell r="U91">
            <v>1.1087130755186081E-2</v>
          </cell>
          <cell r="V91">
            <v>1.3093629851937294E-2</v>
          </cell>
          <cell r="W91">
            <v>0.32462707161903381</v>
          </cell>
          <cell r="X91">
            <v>0.30635592341423035</v>
          </cell>
          <cell r="Y91">
            <v>0.21636867523193359</v>
          </cell>
          <cell r="Z91">
            <v>6.0896813869476318E-2</v>
          </cell>
          <cell r="AA91">
            <v>8.411782793700695E-3</v>
          </cell>
          <cell r="AB91">
            <v>9.0650767087936401E-3</v>
          </cell>
          <cell r="AC91">
            <v>1.1613581329584122E-2</v>
          </cell>
          <cell r="AD91">
            <v>0.17105935513973236</v>
          </cell>
          <cell r="AE91">
            <v>0.15180985629558563</v>
          </cell>
          <cell r="AF91">
            <v>8.7941490113735199E-2</v>
          </cell>
          <cell r="AG91">
            <v>4.4211417436599731E-2</v>
          </cell>
          <cell r="AH91">
            <v>5.6499144993722439E-3</v>
          </cell>
          <cell r="AI91">
            <v>6.0759144835174084E-3</v>
          </cell>
          <cell r="AJ91">
            <v>7.931126281619072E-3</v>
          </cell>
          <cell r="AK91">
            <v>0.13269920647144318</v>
          </cell>
          <cell r="AL91">
            <v>0.1144993007183075</v>
          </cell>
          <cell r="AM91">
            <v>6.2068305909633636E-2</v>
          </cell>
          <cell r="AN91">
            <v>3.6117229610681534E-2</v>
          </cell>
          <cell r="AO91">
            <v>4.6830438077449799E-3</v>
          </cell>
          <cell r="AP91">
            <v>5.1108547486364841E-3</v>
          </cell>
          <cell r="AQ91">
            <v>6.519869901239872E-3</v>
          </cell>
          <cell r="AR91">
            <v>7.4629232287406921E-2</v>
          </cell>
          <cell r="AS91">
            <v>6.0071855783462524E-2</v>
          </cell>
          <cell r="AT91">
            <v>2.8250064700841904E-2</v>
          </cell>
          <cell r="AU91">
            <v>2.1314360201358795E-2</v>
          </cell>
          <cell r="AV91">
            <v>2.9882665257900953E-3</v>
          </cell>
          <cell r="AW91">
            <v>3.293223911896348E-3</v>
          </cell>
          <cell r="AX91">
            <v>4.2259413748979568E-3</v>
          </cell>
          <cell r="AY91">
            <v>3.2009199261665344E-2</v>
          </cell>
          <cell r="AZ91">
            <v>2.3219851776957512E-2</v>
          </cell>
          <cell r="BA91">
            <v>9.9280495196580887E-3</v>
          </cell>
          <cell r="BB91">
            <v>8.371349424123764E-3</v>
          </cell>
          <cell r="BC91">
            <v>1.4283021446317434E-3</v>
          </cell>
          <cell r="BD91">
            <v>1.5278658829629421E-3</v>
          </cell>
          <cell r="BE91">
            <v>1.9642855040729046E-3</v>
          </cell>
        </row>
        <row r="92">
          <cell r="P92">
            <v>0.45071747899055481</v>
          </cell>
          <cell r="Q92">
            <v>0.43189701437950134</v>
          </cell>
          <cell r="R92">
            <v>0.32869228720664978</v>
          </cell>
          <cell r="S92">
            <v>6.8775899708271027E-2</v>
          </cell>
          <cell r="T92">
            <v>1.1573405936360359E-2</v>
          </cell>
          <cell r="U92">
            <v>9.5700155943632126E-3</v>
          </cell>
          <cell r="V92">
            <v>1.3285404071211815E-2</v>
          </cell>
          <cell r="W92">
            <v>0.33191478252410889</v>
          </cell>
          <cell r="X92">
            <v>0.30946090817451477</v>
          </cell>
          <cell r="Y92">
            <v>0.21733230352401733</v>
          </cell>
          <cell r="Z92">
            <v>6.2290772795677185E-2</v>
          </cell>
          <cell r="AA92">
            <v>1.004955917596817E-2</v>
          </cell>
          <cell r="AB92">
            <v>8.0870026722550392E-3</v>
          </cell>
          <cell r="AC92">
            <v>1.1701270937919617E-2</v>
          </cell>
          <cell r="AD92">
            <v>0.17792288959026337</v>
          </cell>
          <cell r="AE92">
            <v>0.15436455607414246</v>
          </cell>
          <cell r="AF92">
            <v>8.7970972061157227E-2</v>
          </cell>
          <cell r="AG92">
            <v>4.5671455562114716E-2</v>
          </cell>
          <cell r="AH92">
            <v>7.0877713151276112E-3</v>
          </cell>
          <cell r="AI92">
            <v>5.4657631553709507E-3</v>
          </cell>
          <cell r="AJ92">
            <v>8.1685967743396759E-3</v>
          </cell>
          <cell r="AK92">
            <v>0.13901235163211823</v>
          </cell>
          <cell r="AL92">
            <v>0.11677322536706924</v>
          </cell>
          <cell r="AM92">
            <v>6.162591278553009E-2</v>
          </cell>
          <cell r="AN92">
            <v>3.7644326686859131E-2</v>
          </cell>
          <cell r="AO92">
            <v>6.0142441652715206E-3</v>
          </cell>
          <cell r="AP92">
            <v>4.6880273148417473E-3</v>
          </cell>
          <cell r="AQ92">
            <v>6.8007130175828934E-3</v>
          </cell>
          <cell r="AR92">
            <v>7.9888150095939636E-2</v>
          </cell>
          <cell r="AS92">
            <v>6.2113910913467407E-2</v>
          </cell>
          <cell r="AT92">
            <v>2.8261341154575348E-2</v>
          </cell>
          <cell r="AU92">
            <v>2.2386675700545311E-2</v>
          </cell>
          <cell r="AV92">
            <v>4.0099541656672955E-3</v>
          </cell>
          <cell r="AW92">
            <v>3.0646745581179857E-3</v>
          </cell>
          <cell r="AX92">
            <v>4.3912632390856743E-3</v>
          </cell>
          <cell r="AY92">
            <v>3.5480741411447525E-2</v>
          </cell>
          <cell r="AZ92">
            <v>2.4728614836931229E-2</v>
          </cell>
          <cell r="BA92">
            <v>9.9618230015039444E-3</v>
          </cell>
          <cell r="BB92">
            <v>9.1046709567308426E-3</v>
          </cell>
          <cell r="BC92">
            <v>2.0773808937519789E-3</v>
          </cell>
          <cell r="BD92">
            <v>1.5192974824458361E-3</v>
          </cell>
          <cell r="BE92">
            <v>2.0654415711760521E-3</v>
          </cell>
        </row>
        <row r="93">
          <cell r="P93">
            <v>0.46948835253715515</v>
          </cell>
          <cell r="Q93">
            <v>0.44242942333221436</v>
          </cell>
          <cell r="R93">
            <v>0.32976746559143066</v>
          </cell>
          <cell r="S93">
            <v>7.5046122074127197E-2</v>
          </cell>
          <cell r="T93">
            <v>1.4636359177529812E-2</v>
          </cell>
          <cell r="U93">
            <v>9.4987442716956139E-3</v>
          </cell>
          <cell r="V93">
            <v>1.3496370986104012E-2</v>
          </cell>
          <cell r="W93">
            <v>0.35394838452339172</v>
          </cell>
          <cell r="X93">
            <v>0.32161971926689148</v>
          </cell>
          <cell r="Y93">
            <v>0.21984307467937469</v>
          </cell>
          <cell r="Z93">
            <v>6.8769924342632294E-2</v>
          </cell>
          <cell r="AA93">
            <v>1.2924209237098694E-2</v>
          </cell>
          <cell r="AB93">
            <v>8.0909291282296181E-3</v>
          </cell>
          <cell r="AC93">
            <v>1.1991568841040134E-2</v>
          </cell>
          <cell r="AD93">
            <v>0.20015271008014679</v>
          </cell>
          <cell r="AE93">
            <v>0.16611979901790619</v>
          </cell>
          <cell r="AF93">
            <v>9.2218615114688873E-2</v>
          </cell>
          <cell r="AG93">
            <v>5.0523992627859116E-2</v>
          </cell>
          <cell r="AH93">
            <v>9.5101054757833481E-3</v>
          </cell>
          <cell r="AI93">
            <v>5.6663318537175655E-3</v>
          </cell>
          <cell r="AJ93">
            <v>8.2007516175508499E-3</v>
          </cell>
          <cell r="AK93">
            <v>0.15982306003570557</v>
          </cell>
          <cell r="AL93">
            <v>0.12774470448493958</v>
          </cell>
          <cell r="AM93">
            <v>6.5809659659862518E-2</v>
          </cell>
          <cell r="AN93">
            <v>4.1988775134086609E-2</v>
          </cell>
          <cell r="AO93">
            <v>8.1923007965087891E-3</v>
          </cell>
          <cell r="AP93">
            <v>4.818781279027462E-3</v>
          </cell>
          <cell r="AQ93">
            <v>6.9351973943412304E-3</v>
          </cell>
          <cell r="AR93">
            <v>9.5818877220153809E-2</v>
          </cell>
          <cell r="AS93">
            <v>7.0358820259571075E-2</v>
          </cell>
          <cell r="AT93">
            <v>3.1729236245155334E-2</v>
          </cell>
          <cell r="AU93">
            <v>2.5285918265581131E-2</v>
          </cell>
          <cell r="AV93">
            <v>5.7475338689982891E-3</v>
          </cell>
          <cell r="AW93">
            <v>3.2622076105326414E-3</v>
          </cell>
          <cell r="AX93">
            <v>4.3339245021343231E-3</v>
          </cell>
          <cell r="AY93">
            <v>4.3900750577449799E-2</v>
          </cell>
          <cell r="AZ93">
            <v>2.9256638139486313E-2</v>
          </cell>
          <cell r="BA93">
            <v>1.2011290527880192E-2</v>
          </cell>
          <cell r="BB93">
            <v>1.0418334975838661E-2</v>
          </cell>
          <cell r="BC93">
            <v>3.2172652427107096E-3</v>
          </cell>
          <cell r="BD93">
            <v>1.6351675149053335E-3</v>
          </cell>
          <cell r="BE93">
            <v>1.9745801109820604E-3</v>
          </cell>
        </row>
        <row r="94">
          <cell r="P94">
            <v>0.4889453649520874</v>
          </cell>
          <cell r="Q94">
            <v>0.45455437898635864</v>
          </cell>
          <cell r="R94">
            <v>0.32639047503471375</v>
          </cell>
          <cell r="S94">
            <v>8.5256889462471008E-2</v>
          </cell>
          <cell r="T94">
            <v>1.57485231757164E-2</v>
          </cell>
          <cell r="U94">
            <v>1.2576754204928875E-2</v>
          </cell>
          <cell r="V94">
            <v>1.4581752941012383E-2</v>
          </cell>
          <cell r="W94">
            <v>0.37611910700798035</v>
          </cell>
          <cell r="X94">
            <v>0.33529138565063477</v>
          </cell>
          <cell r="Y94">
            <v>0.21920305490493774</v>
          </cell>
          <cell r="Z94">
            <v>7.8537456691265106E-2</v>
          </cell>
          <cell r="AA94">
            <v>1.388317346572876E-2</v>
          </cell>
          <cell r="AB94">
            <v>1.08253238722682E-2</v>
          </cell>
          <cell r="AC94">
            <v>1.2842363677918911E-2</v>
          </cell>
          <cell r="AD94">
            <v>0.22213932871818542</v>
          </cell>
          <cell r="AE94">
            <v>0.17948119342327118</v>
          </cell>
          <cell r="AF94">
            <v>9.3598075211048126E-2</v>
          </cell>
          <cell r="AG94">
            <v>5.8580450713634491E-2</v>
          </cell>
          <cell r="AH94">
            <v>1.0214167647063732E-2</v>
          </cell>
          <cell r="AI94">
            <v>7.8699551522731781E-3</v>
          </cell>
          <cell r="AJ94">
            <v>9.2185512185096741E-3</v>
          </cell>
          <cell r="AK94">
            <v>0.18008527159690857</v>
          </cell>
          <cell r="AL94">
            <v>0.1398390531539917</v>
          </cell>
          <cell r="AM94">
            <v>6.7285865545272827E-2</v>
          </cell>
          <cell r="AN94">
            <v>4.9417980015277863E-2</v>
          </cell>
          <cell r="AO94">
            <v>8.6991917341947556E-3</v>
          </cell>
          <cell r="AP94">
            <v>6.8329852074384689E-3</v>
          </cell>
          <cell r="AQ94">
            <v>7.6030297204852104E-3</v>
          </cell>
          <cell r="AR94">
            <v>0.11121349036693573</v>
          </cell>
          <cell r="AS94">
            <v>7.9040095210075378E-2</v>
          </cell>
          <cell r="AT94">
            <v>3.303271159529686E-2</v>
          </cell>
          <cell r="AU94">
            <v>3.0463039875030518E-2</v>
          </cell>
          <cell r="AV94">
            <v>5.9640449471771717E-3</v>
          </cell>
          <cell r="AW94">
            <v>4.7196503728628159E-3</v>
          </cell>
          <cell r="AX94">
            <v>4.8606474883854389E-3</v>
          </cell>
          <cell r="AY94">
            <v>5.1857911050319672E-2</v>
          </cell>
          <cell r="AZ94">
            <v>3.3559758216142654E-2</v>
          </cell>
          <cell r="BA94">
            <v>1.2474190443754196E-2</v>
          </cell>
          <cell r="BB94">
            <v>1.3143014162778854E-2</v>
          </cell>
          <cell r="BC94">
            <v>3.139205276966095E-3</v>
          </cell>
          <cell r="BD94">
            <v>2.4875234812498093E-3</v>
          </cell>
          <cell r="BE94">
            <v>2.3158241529017687E-3</v>
          </cell>
        </row>
        <row r="95">
          <cell r="P95">
            <v>0.49731796979904175</v>
          </cell>
          <cell r="Q95">
            <v>0.46010017395019531</v>
          </cell>
          <cell r="R95">
            <v>0.32641968131065369</v>
          </cell>
          <cell r="S95">
            <v>8.4309287369251251E-2</v>
          </cell>
          <cell r="T95">
            <v>1.8133630976080894E-2</v>
          </cell>
          <cell r="U95">
            <v>1.660018227994442E-2</v>
          </cell>
          <cell r="V95">
            <v>1.4637389220297337E-2</v>
          </cell>
          <cell r="W95">
            <v>0.38527196645736694</v>
          </cell>
          <cell r="X95">
            <v>0.34095418453216553</v>
          </cell>
          <cell r="Y95">
            <v>0.22014816105365753</v>
          </cell>
          <cell r="Z95">
            <v>7.758978009223938E-2</v>
          </cell>
          <cell r="AA95">
            <v>1.5938194468617439E-2</v>
          </cell>
          <cell r="AB95">
            <v>1.4260785654187202E-2</v>
          </cell>
          <cell r="AC95">
            <v>1.3017246499657631E-2</v>
          </cell>
          <cell r="AD95">
            <v>0.2310030460357666</v>
          </cell>
          <cell r="AE95">
            <v>0.18361829221248627</v>
          </cell>
          <cell r="AF95">
            <v>9.3934819102287292E-2</v>
          </cell>
          <cell r="AG95">
            <v>5.8639604598283768E-2</v>
          </cell>
          <cell r="AH95">
            <v>1.1589794419705868E-2</v>
          </cell>
          <cell r="AI95">
            <v>1.0336877778172493E-2</v>
          </cell>
          <cell r="AJ95">
            <v>9.1171897947788239E-3</v>
          </cell>
          <cell r="AK95">
            <v>0.18835568428039551</v>
          </cell>
          <cell r="AL95">
            <v>0.14325849711894989</v>
          </cell>
          <cell r="AM95">
            <v>6.7252874374389648E-2</v>
          </cell>
          <cell r="AN95">
            <v>4.9539078027009964E-2</v>
          </cell>
          <cell r="AO95">
            <v>9.9172722548246384E-3</v>
          </cell>
          <cell r="AP95">
            <v>9.0054208412766457E-3</v>
          </cell>
          <cell r="AQ95">
            <v>7.5438516214489937E-3</v>
          </cell>
          <cell r="AR95">
            <v>0.11709637194871902</v>
          </cell>
          <cell r="AS95">
            <v>8.0795392394065857E-2</v>
          </cell>
          <cell r="AT95">
            <v>3.2749239355325699E-2</v>
          </cell>
          <cell r="AU95">
            <v>3.040333092212677E-2</v>
          </cell>
          <cell r="AV95">
            <v>6.691815797239542E-3</v>
          </cell>
          <cell r="AW95">
            <v>6.1759087257087231E-3</v>
          </cell>
          <cell r="AX95">
            <v>4.7750980593264103E-3</v>
          </cell>
          <cell r="AY95">
            <v>5.502358078956604E-2</v>
          </cell>
          <cell r="AZ95">
            <v>3.3741459250450134E-2</v>
          </cell>
          <cell r="BA95">
            <v>1.2152844108641148E-2</v>
          </cell>
          <cell r="BB95">
            <v>1.2477642856538296E-2</v>
          </cell>
          <cell r="BC95">
            <v>3.569883294403553E-3</v>
          </cell>
          <cell r="BD95">
            <v>3.3063555601984262E-3</v>
          </cell>
          <cell r="BE95">
            <v>2.2347352933138609E-3</v>
          </cell>
        </row>
        <row r="96">
          <cell r="P96">
            <v>0.50278693437576294</v>
          </cell>
          <cell r="Q96">
            <v>0.46234795451164246</v>
          </cell>
          <cell r="R96">
            <v>0.32771271467208862</v>
          </cell>
          <cell r="S96">
            <v>8.0066435039043427E-2</v>
          </cell>
          <cell r="T96">
            <v>2.0572539418935776E-2</v>
          </cell>
          <cell r="U96">
            <v>1.8987057730555534E-2</v>
          </cell>
          <cell r="V96">
            <v>1.5009195543825626E-2</v>
          </cell>
          <cell r="W96">
            <v>0.39223408699035645</v>
          </cell>
          <cell r="X96">
            <v>0.34396535158157349</v>
          </cell>
          <cell r="Y96">
            <v>0.2220563143491745</v>
          </cell>
          <cell r="Z96">
            <v>7.4166730046272278E-2</v>
          </cell>
          <cell r="AA96">
            <v>1.8150486052036285E-2</v>
          </cell>
          <cell r="AB96">
            <v>1.6325948759913445E-2</v>
          </cell>
          <cell r="AC96">
            <v>1.3275157660245895E-2</v>
          </cell>
          <cell r="AD96">
            <v>0.23880307376384735</v>
          </cell>
          <cell r="AE96">
            <v>0.18659593164920807</v>
          </cell>
          <cell r="AF96">
            <v>9.7099475562572479E-2</v>
          </cell>
          <cell r="AG96">
            <v>5.537920817732811E-2</v>
          </cell>
          <cell r="AH96">
            <v>1.314176619052887E-2</v>
          </cell>
          <cell r="AI96">
            <v>1.1730439029633999E-2</v>
          </cell>
          <cell r="AJ96">
            <v>9.2450398951768875E-3</v>
          </cell>
          <cell r="AK96">
            <v>0.1959649920463562</v>
          </cell>
          <cell r="AL96">
            <v>0.14576201140880585</v>
          </cell>
          <cell r="AM96">
            <v>7.031518965959549E-2</v>
          </cell>
          <cell r="AN96">
            <v>4.6363923698663712E-2</v>
          </cell>
          <cell r="AO96">
            <v>1.1323138140141964E-2</v>
          </cell>
          <cell r="AP96">
            <v>1.0120858438313007E-2</v>
          </cell>
          <cell r="AQ96">
            <v>7.638903334736824E-3</v>
          </cell>
          <cell r="AR96">
            <v>0.12433059513568878</v>
          </cell>
          <cell r="AS96">
            <v>8.298221230506897E-2</v>
          </cell>
          <cell r="AT96">
            <v>3.5290013998746872E-2</v>
          </cell>
          <cell r="AU96">
            <v>2.8054893016815186E-2</v>
          </cell>
          <cell r="AV96">
            <v>7.6823318377137184E-3</v>
          </cell>
          <cell r="AW96">
            <v>7.0109223015606403E-3</v>
          </cell>
          <cell r="AX96">
            <v>4.9440506845712662E-3</v>
          </cell>
          <cell r="AY96">
            <v>6.0898482799530029E-2</v>
          </cell>
          <cell r="AZ96">
            <v>3.5592969506978989E-2</v>
          </cell>
          <cell r="BA96">
            <v>1.3347535394132137E-2</v>
          </cell>
          <cell r="BB96">
            <v>1.1758282780647278E-2</v>
          </cell>
          <cell r="BC96">
            <v>4.179022740572691E-3</v>
          </cell>
          <cell r="BD96">
            <v>3.8372848648577929E-3</v>
          </cell>
          <cell r="BE96">
            <v>2.4708427954465151E-3</v>
          </cell>
        </row>
        <row r="97">
          <cell r="P97">
            <v>0.48688617348670959</v>
          </cell>
          <cell r="Q97">
            <v>0.46516010165214539</v>
          </cell>
          <cell r="R97">
            <v>0.33687153458595276</v>
          </cell>
          <cell r="S97">
            <v>7.8681230545043945E-2</v>
          </cell>
          <cell r="T97">
            <v>1.88725795596838E-2</v>
          </cell>
          <cell r="U97">
            <v>1.4830321073532104E-2</v>
          </cell>
          <cell r="V97">
            <v>1.5904463827610016E-2</v>
          </cell>
          <cell r="W97">
            <v>0.36995905637741089</v>
          </cell>
          <cell r="X97">
            <v>0.34306922554969788</v>
          </cell>
          <cell r="Y97">
            <v>0.22653400897979736</v>
          </cell>
          <cell r="Z97">
            <v>7.3098383843898773E-2</v>
          </cell>
          <cell r="AA97">
            <v>1.6681060194969177E-2</v>
          </cell>
          <cell r="AB97">
            <v>1.2668383307754993E-2</v>
          </cell>
          <cell r="AC97">
            <v>1.4087393879890442E-2</v>
          </cell>
          <cell r="AD97">
            <v>0.21263806521892548</v>
          </cell>
          <cell r="AE97">
            <v>0.18207240104675293</v>
          </cell>
          <cell r="AF97">
            <v>9.545280784368515E-2</v>
          </cell>
          <cell r="AG97">
            <v>5.5515147745609283E-2</v>
          </cell>
          <cell r="AH97">
            <v>1.2476326897740364E-2</v>
          </cell>
          <cell r="AI97">
            <v>8.8754268363118172E-3</v>
          </cell>
          <cell r="AJ97">
            <v>9.7526870667934418E-3</v>
          </cell>
          <cell r="AK97">
            <v>0.17135809361934662</v>
          </cell>
          <cell r="AL97">
            <v>0.14145097136497498</v>
          </cell>
          <cell r="AM97">
            <v>6.7751511931419373E-2</v>
          </cell>
          <cell r="AN97">
            <v>4.6980205923318863E-2</v>
          </cell>
          <cell r="AO97">
            <v>1.0843774303793907E-2</v>
          </cell>
          <cell r="AP97">
            <v>7.6149497181177139E-3</v>
          </cell>
          <cell r="AQ97">
            <v>8.2605360075831413E-3</v>
          </cell>
          <cell r="AR97">
            <v>0.1054021492600441</v>
          </cell>
          <cell r="AS97">
            <v>8.0002255737781525E-2</v>
          </cell>
          <cell r="AT97">
            <v>3.2671436667442322E-2</v>
          </cell>
          <cell r="AU97">
            <v>2.9102453961968422E-2</v>
          </cell>
          <cell r="AV97">
            <v>7.6595023274421692E-3</v>
          </cell>
          <cell r="AW97">
            <v>5.1670391112565994E-3</v>
          </cell>
          <cell r="AX97">
            <v>5.4018250666558743E-3</v>
          </cell>
          <cell r="AY97">
            <v>5.0827734172344208E-2</v>
          </cell>
          <cell r="AZ97">
            <v>3.4664534032344818E-2</v>
          </cell>
          <cell r="BA97">
            <v>1.2037318199872971E-2</v>
          </cell>
          <cell r="BB97">
            <v>1.308473851531744E-2</v>
          </cell>
          <cell r="BC97">
            <v>4.2726178653538227E-3</v>
          </cell>
          <cell r="BD97">
            <v>2.7629307005554438E-3</v>
          </cell>
          <cell r="BE97">
            <v>2.5069275870919228E-3</v>
          </cell>
        </row>
        <row r="98">
          <cell r="P98">
            <v>0.47089329361915588</v>
          </cell>
          <cell r="Q98">
            <v>0.45993566513061523</v>
          </cell>
          <cell r="R98">
            <v>0.34330150485038757</v>
          </cell>
          <cell r="S98">
            <v>7.6562449336051941E-2</v>
          </cell>
          <cell r="T98">
            <v>1.4193215407431126E-2</v>
          </cell>
          <cell r="U98">
            <v>1.1107074096798897E-2</v>
          </cell>
          <cell r="V98">
            <v>1.4771426096558571E-2</v>
          </cell>
          <cell r="W98">
            <v>0.34686279296875</v>
          </cell>
          <cell r="X98">
            <v>0.33307024836540222</v>
          </cell>
          <cell r="Y98">
            <v>0.22730571031570435</v>
          </cell>
          <cell r="Z98">
            <v>7.0774473249912262E-2</v>
          </cell>
          <cell r="AA98">
            <v>1.2501083314418793E-2</v>
          </cell>
          <cell r="AB98">
            <v>9.4370432198047638E-3</v>
          </cell>
          <cell r="AC98">
            <v>1.3051925227046013E-2</v>
          </cell>
          <cell r="AD98">
            <v>0.18476948142051697</v>
          </cell>
          <cell r="AE98">
            <v>0.16896876692771912</v>
          </cell>
          <cell r="AF98">
            <v>8.9898832142353058E-2</v>
          </cell>
          <cell r="AG98">
            <v>5.4112352430820465E-2</v>
          </cell>
          <cell r="AH98">
            <v>9.3235420063138008E-3</v>
          </cell>
          <cell r="AI98">
            <v>6.5853926353156567E-3</v>
          </cell>
          <cell r="AJ98">
            <v>9.0486407279968262E-3</v>
          </cell>
          <cell r="AK98">
            <v>0.14462116360664368</v>
          </cell>
          <cell r="AL98">
            <v>0.12920187413692474</v>
          </cell>
          <cell r="AM98">
            <v>6.1834912747144699E-2</v>
          </cell>
          <cell r="AN98">
            <v>4.5870337635278702E-2</v>
          </cell>
          <cell r="AO98">
            <v>8.0754207447171211E-3</v>
          </cell>
          <cell r="AP98">
            <v>5.67240035161376E-3</v>
          </cell>
          <cell r="AQ98">
            <v>7.7488035894930363E-3</v>
          </cell>
          <cell r="AR98">
            <v>8.4530353546142578E-2</v>
          </cell>
          <cell r="AS98">
            <v>7.1396693587303162E-2</v>
          </cell>
          <cell r="AT98">
            <v>2.7658512815833092E-2</v>
          </cell>
          <cell r="AU98">
            <v>2.8675232082605362E-2</v>
          </cell>
          <cell r="AV98">
            <v>5.8310450986027718E-3</v>
          </cell>
          <cell r="AW98">
            <v>3.9252503775060177E-3</v>
          </cell>
          <cell r="AX98">
            <v>5.306650884449482E-3</v>
          </cell>
          <cell r="AY98">
            <v>3.9563849568367004E-2</v>
          </cell>
          <cell r="AZ98">
            <v>3.0810253694653511E-2</v>
          </cell>
          <cell r="BA98">
            <v>9.573628194630146E-3</v>
          </cell>
          <cell r="BB98">
            <v>1.2756756506860256E-2</v>
          </cell>
          <cell r="BC98">
            <v>3.4680741373449564E-3</v>
          </cell>
          <cell r="BD98">
            <v>2.153466222807765E-3</v>
          </cell>
          <cell r="BE98">
            <v>2.8583288658410311E-3</v>
          </cell>
        </row>
        <row r="99">
          <cell r="P99">
            <v>0.48602959513664246</v>
          </cell>
          <cell r="Q99">
            <v>0.4687226414680481</v>
          </cell>
          <cell r="R99">
            <v>0.3493058979511261</v>
          </cell>
          <cell r="S99">
            <v>7.7455095946788788E-2</v>
          </cell>
          <cell r="T99">
            <v>1.6103379428386688E-2</v>
          </cell>
          <cell r="U99">
            <v>9.7238607704639435E-3</v>
          </cell>
          <cell r="V99">
            <v>1.6134398058056831E-2</v>
          </cell>
          <cell r="W99">
            <v>0.36400893330574036</v>
          </cell>
          <cell r="X99">
            <v>0.34231111407279968</v>
          </cell>
          <cell r="Y99">
            <v>0.23431871831417084</v>
          </cell>
          <cell r="Z99">
            <v>7.0855468511581421E-2</v>
          </cell>
          <cell r="AA99">
            <v>1.4488812536001205E-2</v>
          </cell>
          <cell r="AB99">
            <v>8.4599526599049568E-3</v>
          </cell>
          <cell r="AC99">
            <v>1.4188162051141262E-2</v>
          </cell>
          <cell r="AD99">
            <v>0.20243123173713684</v>
          </cell>
          <cell r="AE99">
            <v>0.1772453635931015</v>
          </cell>
          <cell r="AF99">
            <v>9.5682382583618164E-2</v>
          </cell>
          <cell r="AG99">
            <v>5.4253872483968735E-2</v>
          </cell>
          <cell r="AH99">
            <v>1.1195527389645576E-2</v>
          </cell>
          <cell r="AI99">
            <v>6.3114580698311329E-3</v>
          </cell>
          <cell r="AJ99">
            <v>9.8021170124411583E-3</v>
          </cell>
          <cell r="AK99">
            <v>0.16147777438163757</v>
          </cell>
          <cell r="AL99">
            <v>0.13662372529506683</v>
          </cell>
          <cell r="AM99">
            <v>6.6770747303962708E-2</v>
          </cell>
          <cell r="AN99">
            <v>4.6050384640693665E-2</v>
          </cell>
          <cell r="AO99">
            <v>9.8752705380320549E-3</v>
          </cell>
          <cell r="AP99">
            <v>5.5366675369441509E-3</v>
          </cell>
          <cell r="AQ99">
            <v>8.3906520158052444E-3</v>
          </cell>
          <cell r="AR99">
            <v>9.8245419561862946E-2</v>
          </cell>
          <cell r="AS99">
            <v>7.6171271502971649E-2</v>
          </cell>
          <cell r="AT99">
            <v>3.0603533610701561E-2</v>
          </cell>
          <cell r="AU99">
            <v>2.8536140918731689E-2</v>
          </cell>
          <cell r="AV99">
            <v>7.4179326184093952E-3</v>
          </cell>
          <cell r="AW99">
            <v>3.9494084194302559E-3</v>
          </cell>
          <cell r="AX99">
            <v>5.6642573326826096E-3</v>
          </cell>
          <cell r="AY99">
            <v>4.8427887260913849E-2</v>
          </cell>
          <cell r="AZ99">
            <v>3.3147122710943222E-2</v>
          </cell>
          <cell r="BA99">
            <v>1.0470494627952576E-2</v>
          </cell>
          <cell r="BB99">
            <v>1.2531043030321598E-2</v>
          </cell>
          <cell r="BC99">
            <v>4.6264082193374634E-3</v>
          </cell>
          <cell r="BD99">
            <v>2.3389155976474285E-3</v>
          </cell>
          <cell r="BE99">
            <v>3.1802607700228691E-3</v>
          </cell>
        </row>
        <row r="100">
          <cell r="P100">
            <v>0.48779827356338501</v>
          </cell>
          <cell r="Q100">
            <v>0.47133606672286987</v>
          </cell>
          <cell r="R100">
            <v>0.35396361351013184</v>
          </cell>
          <cell r="S100">
            <v>7.7934145927429199E-2</v>
          </cell>
          <cell r="T100">
            <v>1.5524286776781082E-2</v>
          </cell>
          <cell r="U100">
            <v>8.1755323335528374E-3</v>
          </cell>
          <cell r="V100">
            <v>1.5738507732748985E-2</v>
          </cell>
          <cell r="W100">
            <v>0.36499983072280884</v>
          </cell>
          <cell r="X100">
            <v>0.34427616000175476</v>
          </cell>
          <cell r="Y100">
            <v>0.2378288209438324</v>
          </cell>
          <cell r="Z100">
            <v>7.1774952113628387E-2</v>
          </cell>
          <cell r="AA100">
            <v>1.3768775388598442E-2</v>
          </cell>
          <cell r="AB100">
            <v>7.1521722711622715E-3</v>
          </cell>
          <cell r="AC100">
            <v>1.3758081942796707E-2</v>
          </cell>
          <cell r="AD100">
            <v>0.20061212778091431</v>
          </cell>
          <cell r="AE100">
            <v>0.17650021612644196</v>
          </cell>
          <cell r="AF100">
            <v>9.7544901072978973E-2</v>
          </cell>
          <cell r="AG100">
            <v>5.4210033267736435E-2</v>
          </cell>
          <cell r="AH100">
            <v>1.0151614435017109E-2</v>
          </cell>
          <cell r="AI100">
            <v>5.3286016918718815E-3</v>
          </cell>
          <cell r="AJ100">
            <v>9.2650707811117172E-3</v>
          </cell>
          <cell r="AK100">
            <v>0.15864065289497375</v>
          </cell>
          <cell r="AL100">
            <v>0.13481296598911285</v>
          </cell>
          <cell r="AM100">
            <v>6.8107582628726959E-2</v>
          </cell>
          <cell r="AN100">
            <v>4.5438945293426514E-2</v>
          </cell>
          <cell r="AO100">
            <v>8.7969982996582985E-3</v>
          </cell>
          <cell r="AP100">
            <v>4.6057663857936859E-3</v>
          </cell>
          <cell r="AQ100">
            <v>7.8636668622493744E-3</v>
          </cell>
          <cell r="AR100">
            <v>9.4331130385398865E-2</v>
          </cell>
          <cell r="AS100">
            <v>7.3489241302013397E-2</v>
          </cell>
          <cell r="AT100">
            <v>3.0906766653060913E-2</v>
          </cell>
          <cell r="AU100">
            <v>2.7949502691626549E-2</v>
          </cell>
          <cell r="AV100">
            <v>6.1573842540383339E-3</v>
          </cell>
          <cell r="AW100">
            <v>3.2424367964267731E-3</v>
          </cell>
          <cell r="AX100">
            <v>5.2331546321511269E-3</v>
          </cell>
          <cell r="AY100">
            <v>4.3791338801383972E-2</v>
          </cell>
          <cell r="AZ100">
            <v>3.0191175639629364E-2</v>
          </cell>
          <cell r="BA100">
            <v>1.016562432050705E-2</v>
          </cell>
          <cell r="BB100">
            <v>1.2129913084208965E-2</v>
          </cell>
          <cell r="BC100">
            <v>3.4663919359445572E-3</v>
          </cell>
          <cell r="BD100">
            <v>1.7923981649801135E-3</v>
          </cell>
          <cell r="BE100">
            <v>2.6368482504040003E-3</v>
          </cell>
        </row>
        <row r="101">
          <cell r="P101">
            <v>0.51330661773681641</v>
          </cell>
          <cell r="Q101">
            <v>0.48647844791412354</v>
          </cell>
          <cell r="R101">
            <v>0.35334321856498718</v>
          </cell>
          <cell r="S101">
            <v>8.6392484605312347E-2</v>
          </cell>
          <cell r="T101">
            <v>2.1971641108393669E-2</v>
          </cell>
          <cell r="U101">
            <v>7.8411605209112167E-3</v>
          </cell>
          <cell r="V101">
            <v>1.6929944977164268E-2</v>
          </cell>
          <cell r="W101">
            <v>0.39511650800704956</v>
          </cell>
          <cell r="X101">
            <v>0.361737459897995</v>
          </cell>
          <cell r="Y101">
            <v>0.23997138440608978</v>
          </cell>
          <cell r="Z101">
            <v>7.9902887344360352E-2</v>
          </cell>
          <cell r="AA101">
            <v>1.9988503307104111E-2</v>
          </cell>
          <cell r="AB101">
            <v>6.9816792383790016E-3</v>
          </cell>
          <cell r="AC101">
            <v>1.4892998151481152E-2</v>
          </cell>
          <cell r="AD101">
            <v>0.23300531506538391</v>
          </cell>
          <cell r="AE101">
            <v>0.19438359141349792</v>
          </cell>
          <cell r="AF101">
            <v>0.10183295607566833</v>
          </cell>
          <cell r="AG101">
            <v>6.0892663896083832E-2</v>
          </cell>
          <cell r="AH101">
            <v>1.5928201377391815E-2</v>
          </cell>
          <cell r="AI101">
            <v>5.3622596897184849E-3</v>
          </cell>
          <cell r="AJ101">
            <v>1.0367518290877342E-2</v>
          </cell>
          <cell r="AK101">
            <v>0.18953017890453339</v>
          </cell>
          <cell r="AL101">
            <v>0.15153537690639496</v>
          </cell>
          <cell r="AM101">
            <v>7.2266928851604462E-2</v>
          </cell>
          <cell r="AN101">
            <v>5.1359090954065323E-2</v>
          </cell>
          <cell r="AO101">
            <v>1.4270015060901642E-2</v>
          </cell>
          <cell r="AP101">
            <v>4.7130808234214783E-3</v>
          </cell>
          <cell r="AQ101">
            <v>8.9262658730149269E-3</v>
          </cell>
          <cell r="AR101">
            <v>0.11914839595556259</v>
          </cell>
          <cell r="AS101">
            <v>8.6234763264656067E-2</v>
          </cell>
          <cell r="AT101">
            <v>3.4399557858705521E-2</v>
          </cell>
          <cell r="AU101">
            <v>3.1612645834684372E-2</v>
          </cell>
          <cell r="AV101">
            <v>1.0774300433695316E-2</v>
          </cell>
          <cell r="AW101">
            <v>3.4055723808705807E-3</v>
          </cell>
          <cell r="AX101">
            <v>6.0426900163292885E-3</v>
          </cell>
          <cell r="AY101">
            <v>5.8905452489852905E-2</v>
          </cell>
          <cell r="AZ101">
            <v>3.7753377109766006E-2</v>
          </cell>
          <cell r="BA101">
            <v>1.2332077138125896E-2</v>
          </cell>
          <cell r="BB101">
            <v>1.367330364882946E-2</v>
          </cell>
          <cell r="BC101">
            <v>6.6071357578039169E-3</v>
          </cell>
          <cell r="BD101">
            <v>1.9389975350350142E-3</v>
          </cell>
          <cell r="BE101">
            <v>3.2018630299717188E-3</v>
          </cell>
        </row>
        <row r="102">
          <cell r="P102">
            <v>0.49392867088317871</v>
          </cell>
          <cell r="Q102">
            <v>0.47594612836837769</v>
          </cell>
          <cell r="R102">
            <v>0.35111668705940247</v>
          </cell>
          <cell r="S102">
            <v>8.437858521938324E-2</v>
          </cell>
          <cell r="T102">
            <v>1.6497954726219177E-2</v>
          </cell>
          <cell r="U102">
            <v>6.9989939220249653E-3</v>
          </cell>
          <cell r="V102">
            <v>1.6953930258750916E-2</v>
          </cell>
          <cell r="W102">
            <v>0.37128371000289917</v>
          </cell>
          <cell r="X102">
            <v>0.34905627369880676</v>
          </cell>
          <cell r="Y102">
            <v>0.23592853546142578</v>
          </cell>
          <cell r="Z102">
            <v>7.7552877366542816E-2</v>
          </cell>
          <cell r="AA102">
            <v>1.4367447234690189E-2</v>
          </cell>
          <cell r="AB102">
            <v>6.2533332966268063E-3</v>
          </cell>
          <cell r="AC102">
            <v>1.4954096637666225E-2</v>
          </cell>
          <cell r="AD102">
            <v>0.20445489883422852</v>
          </cell>
          <cell r="AE102">
            <v>0.17968288064002991</v>
          </cell>
          <cell r="AF102">
            <v>9.5953509211540222E-2</v>
          </cell>
          <cell r="AG102">
            <v>5.8130953460931778E-2</v>
          </cell>
          <cell r="AH102">
            <v>1.0366844013333321E-2</v>
          </cell>
          <cell r="AI102">
            <v>4.743694793432951E-3</v>
          </cell>
          <cell r="AJ102">
            <v>1.0487881489098072E-2</v>
          </cell>
          <cell r="AK102">
            <v>0.16131599247455597</v>
          </cell>
          <cell r="AL102">
            <v>0.13731227815151215</v>
          </cell>
          <cell r="AM102">
            <v>6.6138915717601776E-2</v>
          </cell>
          <cell r="AN102">
            <v>4.8942267894744873E-2</v>
          </cell>
          <cell r="AO102">
            <v>8.8963769376277924E-3</v>
          </cell>
          <cell r="AP102">
            <v>4.2274217121303082E-3</v>
          </cell>
          <cell r="AQ102">
            <v>9.1073038056492805E-3</v>
          </cell>
          <cell r="AR102">
            <v>9.5951944589614868E-2</v>
          </cell>
          <cell r="AS102">
            <v>7.5323291122913361E-2</v>
          </cell>
          <cell r="AT102">
            <v>3.0140837654471397E-2</v>
          </cell>
          <cell r="AU102">
            <v>2.9871083796024323E-2</v>
          </cell>
          <cell r="AV102">
            <v>6.204056553542614E-3</v>
          </cell>
          <cell r="AW102">
            <v>3.0561264138668776E-3</v>
          </cell>
          <cell r="AX102">
            <v>6.0511855408549309E-3</v>
          </cell>
          <cell r="AY102">
            <v>4.4997464865446091E-2</v>
          </cell>
          <cell r="AZ102">
            <v>3.1601067632436752E-2</v>
          </cell>
          <cell r="BA102">
            <v>1.0291019454598427E-2</v>
          </cell>
          <cell r="BB102">
            <v>1.2977172620594501E-2</v>
          </cell>
          <cell r="BC102">
            <v>3.498883917927742E-3</v>
          </cell>
          <cell r="BD102">
            <v>1.7353228759020567E-3</v>
          </cell>
          <cell r="BE102">
            <v>3.0986699275672436E-3</v>
          </cell>
        </row>
        <row r="103">
          <cell r="P103">
            <v>0.50576639175415039</v>
          </cell>
          <cell r="Q103">
            <v>0.48119059205055237</v>
          </cell>
          <cell r="R103">
            <v>0.3520033061504364</v>
          </cell>
          <cell r="S103">
            <v>8.6111612617969513E-2</v>
          </cell>
          <cell r="T103">
            <v>1.8825052306056023E-2</v>
          </cell>
          <cell r="U103">
            <v>6.3248220831155777E-3</v>
          </cell>
          <cell r="V103">
            <v>1.7925798892974854E-2</v>
          </cell>
          <cell r="W103">
            <v>0.38552743196487427</v>
          </cell>
          <cell r="X103">
            <v>0.35523301362991333</v>
          </cell>
          <cell r="Y103">
            <v>0.2381436675786972</v>
          </cell>
          <cell r="Z103">
            <v>7.9089321196079254E-2</v>
          </cell>
          <cell r="AA103">
            <v>1.6608014702796936E-2</v>
          </cell>
          <cell r="AB103">
            <v>5.6705661118030548E-3</v>
          </cell>
          <cell r="AC103">
            <v>1.5721425414085388E-2</v>
          </cell>
          <cell r="AD103">
            <v>0.21958330273628235</v>
          </cell>
          <cell r="AE103">
            <v>0.18577000498771667</v>
          </cell>
          <cell r="AF103">
            <v>9.8581098020076752E-2</v>
          </cell>
          <cell r="AG103">
            <v>5.9510696679353714E-2</v>
          </cell>
          <cell r="AH103">
            <v>1.2017723172903061E-2</v>
          </cell>
          <cell r="AI103">
            <v>4.3107545934617519E-3</v>
          </cell>
          <cell r="AJ103">
            <v>1.1349724605679512E-2</v>
          </cell>
          <cell r="AK103">
            <v>0.17553383111953735</v>
          </cell>
          <cell r="AL103">
            <v>0.14265596866607666</v>
          </cell>
          <cell r="AM103">
            <v>6.846483051776886E-2</v>
          </cell>
          <cell r="AN103">
            <v>5.0230372697114944E-2</v>
          </cell>
          <cell r="AO103">
            <v>1.0243095457553864E-2</v>
          </cell>
          <cell r="AP103">
            <v>3.8347558584064245E-3</v>
          </cell>
          <cell r="AQ103">
            <v>9.8829213529825211E-3</v>
          </cell>
          <cell r="AR103">
            <v>0.10730064660310745</v>
          </cell>
          <cell r="AS103">
            <v>7.9067856073379517E-2</v>
          </cell>
          <cell r="AT103">
            <v>3.1765852123498917E-2</v>
          </cell>
          <cell r="AU103">
            <v>3.0797243118286133E-2</v>
          </cell>
          <cell r="AV103">
            <v>7.2150826454162598E-3</v>
          </cell>
          <cell r="AW103">
            <v>2.7680816128849983E-3</v>
          </cell>
          <cell r="AX103">
            <v>6.5216012299060822E-3</v>
          </cell>
          <cell r="AY103">
            <v>5.1557663828134537E-2</v>
          </cell>
          <cell r="AZ103">
            <v>3.334808349609375E-2</v>
          </cell>
          <cell r="BA103">
            <v>1.1109663173556328E-2</v>
          </cell>
          <cell r="BB103">
            <v>1.3155429624021053E-2</v>
          </cell>
          <cell r="BC103">
            <v>4.1035809554159641E-3</v>
          </cell>
          <cell r="BD103">
            <v>1.564665581099689E-3</v>
          </cell>
          <cell r="BE103">
            <v>3.414742648601532E-3</v>
          </cell>
        </row>
      </sheetData>
      <sheetData sheetId="126">
        <row r="2">
          <cell r="F2">
            <v>15323.942501483993</v>
          </cell>
          <cell r="R2">
            <v>62415.262482152219</v>
          </cell>
          <cell r="AD2">
            <v>275218.64881550585</v>
          </cell>
          <cell r="AP2">
            <v>1320404.0817720592</v>
          </cell>
          <cell r="AV2">
            <v>4221770.9922984205</v>
          </cell>
          <cell r="BH2">
            <v>10091.57361474308</v>
          </cell>
        </row>
        <row r="3">
          <cell r="F3">
            <v>14976.751148335687</v>
          </cell>
          <cell r="R3">
            <v>61297.521666300876</v>
          </cell>
          <cell r="AD3">
            <v>271946.96461002971</v>
          </cell>
          <cell r="AP3">
            <v>1288500.9557489015</v>
          </cell>
          <cell r="AV3">
            <v>4087467.6141851917</v>
          </cell>
          <cell r="BH3">
            <v>9829.9988685617755</v>
          </cell>
        </row>
        <row r="4">
          <cell r="F4">
            <v>14921.498836802055</v>
          </cell>
          <cell r="R4">
            <v>60205.608887331</v>
          </cell>
          <cell r="AD4">
            <v>262285.96009670605</v>
          </cell>
          <cell r="AP4">
            <v>1375670.3188576598</v>
          </cell>
          <cell r="AV4">
            <v>6505850.1748242574</v>
          </cell>
          <cell r="BH4">
            <v>9889.9310534099495</v>
          </cell>
        </row>
        <row r="5">
          <cell r="F5">
            <v>16282.680064127326</v>
          </cell>
          <cell r="R5">
            <v>68519.577694256761</v>
          </cell>
          <cell r="AD5">
            <v>314430.85830236558</v>
          </cell>
          <cell r="AP5">
            <v>1712068.8698642543</v>
          </cell>
          <cell r="AV5">
            <v>7785130.6844162866</v>
          </cell>
          <cell r="BH5">
            <v>10478.580327446278</v>
          </cell>
        </row>
        <row r="6">
          <cell r="F6">
            <v>16152.064933030275</v>
          </cell>
          <cell r="R6">
            <v>65428.231341880222</v>
          </cell>
          <cell r="AD6">
            <v>286491.56784247252</v>
          </cell>
          <cell r="AP6">
            <v>1357021.7069034681</v>
          </cell>
          <cell r="AV6">
            <v>5435497.7640243033</v>
          </cell>
          <cell r="BH6">
            <v>10676.935332046949</v>
          </cell>
        </row>
        <row r="7">
          <cell r="F7">
            <v>15257.37617676369</v>
          </cell>
          <cell r="R7">
            <v>61192.827971927407</v>
          </cell>
          <cell r="AD7">
            <v>243530.19273327137</v>
          </cell>
          <cell r="AP7">
            <v>1024758.9620996958</v>
          </cell>
          <cell r="AV7">
            <v>3744506.5747661521</v>
          </cell>
          <cell r="BH7">
            <v>10153.437088412167</v>
          </cell>
        </row>
        <row r="8">
          <cell r="F8">
            <v>15235.926848956084</v>
          </cell>
          <cell r="R8">
            <v>61424.610963949941</v>
          </cell>
          <cell r="AD8">
            <v>250033.41814018664</v>
          </cell>
          <cell r="AP8">
            <v>1010098.8896573782</v>
          </cell>
          <cell r="AV8">
            <v>3483739.9405991193</v>
          </cell>
          <cell r="BH8">
            <v>10103.850836178988</v>
          </cell>
        </row>
        <row r="9">
          <cell r="F9">
            <v>13635.559125872936</v>
          </cell>
          <cell r="R9">
            <v>53197.925328683807</v>
          </cell>
          <cell r="AD9">
            <v>202212.87879547226</v>
          </cell>
          <cell r="AP9">
            <v>730487.56713115936</v>
          </cell>
          <cell r="AV9">
            <v>2267454.6132322405</v>
          </cell>
          <cell r="BH9">
            <v>9239.7406588939502</v>
          </cell>
        </row>
        <row r="10">
          <cell r="F10">
            <v>12224.362907092935</v>
          </cell>
          <cell r="R10">
            <v>52786.090737004415</v>
          </cell>
          <cell r="AD10">
            <v>191163.55888434529</v>
          </cell>
          <cell r="AP10">
            <v>684803.02844396583</v>
          </cell>
          <cell r="AV10">
            <v>2063958.2904213869</v>
          </cell>
          <cell r="BH10">
            <v>7717.5042593249891</v>
          </cell>
        </row>
        <row r="11">
          <cell r="F11">
            <v>14069.160285865812</v>
          </cell>
          <cell r="R11">
            <v>61512.447715479415</v>
          </cell>
          <cell r="AD11">
            <v>239986.50829642444</v>
          </cell>
          <cell r="AP11">
            <v>933551.98131479998</v>
          </cell>
          <cell r="AV11">
            <v>3199553.1969898534</v>
          </cell>
          <cell r="BH11">
            <v>8797.6839047976337</v>
          </cell>
        </row>
        <row r="12">
          <cell r="F12">
            <v>15493.976622204756</v>
          </cell>
          <cell r="R12">
            <v>64239.96472113816</v>
          </cell>
          <cell r="AD12">
            <v>242364.42226137119</v>
          </cell>
          <cell r="AP12">
            <v>915137.87268493033</v>
          </cell>
          <cell r="AV12">
            <v>3095644.9692128869</v>
          </cell>
          <cell r="BH12">
            <v>10077.755722323263</v>
          </cell>
        </row>
        <row r="13">
          <cell r="F13">
            <v>15440.830777503674</v>
          </cell>
          <cell r="R13">
            <v>68568.163239888454</v>
          </cell>
          <cell r="AD13">
            <v>269026.83403869515</v>
          </cell>
          <cell r="AP13">
            <v>1047972.6171086413</v>
          </cell>
          <cell r="AV13">
            <v>3589916.2670954256</v>
          </cell>
          <cell r="BH13">
            <v>9537.7938372386998</v>
          </cell>
        </row>
        <row r="14">
          <cell r="F14">
            <v>16151.715613055765</v>
          </cell>
          <cell r="R14">
            <v>74869.786789855862</v>
          </cell>
          <cell r="AD14">
            <v>326983.48513986293</v>
          </cell>
          <cell r="AP14">
            <v>1376756.7611148169</v>
          </cell>
          <cell r="AV14">
            <v>5347588.3131811349</v>
          </cell>
          <cell r="BH14">
            <v>9627.485482300197</v>
          </cell>
        </row>
        <row r="15">
          <cell r="F15">
            <v>16209.06488254346</v>
          </cell>
          <cell r="R15">
            <v>74092.341917669532</v>
          </cell>
          <cell r="AD15">
            <v>322707.10572712118</v>
          </cell>
          <cell r="AP15">
            <v>1371125.5692276286</v>
          </cell>
          <cell r="AV15">
            <v>5452758.0048001241</v>
          </cell>
          <cell r="BH15">
            <v>9777.5896564183422</v>
          </cell>
        </row>
        <row r="16">
          <cell r="F16">
            <v>16454.60656411928</v>
          </cell>
          <cell r="R16">
            <v>76791.10842257319</v>
          </cell>
          <cell r="AD16">
            <v>345958.66050492885</v>
          </cell>
          <cell r="AP16">
            <v>1522699.7150996919</v>
          </cell>
          <cell r="AV16">
            <v>6177411.4599834392</v>
          </cell>
          <cell r="BH16">
            <v>9750.550802068843</v>
          </cell>
        </row>
        <row r="17">
          <cell r="F17">
            <v>17229.03034351104</v>
          </cell>
          <cell r="R17">
            <v>84919.670772724829</v>
          </cell>
          <cell r="AD17">
            <v>412467.28515971126</v>
          </cell>
          <cell r="AP17">
            <v>1988385.0906865487</v>
          </cell>
          <cell r="AV17">
            <v>8656752.675081864</v>
          </cell>
          <cell r="BH17">
            <v>9707.8480735983958</v>
          </cell>
        </row>
        <row r="18">
          <cell r="F18">
            <v>17716.954897586402</v>
          </cell>
          <cell r="R18">
            <v>82755.16620384081</v>
          </cell>
          <cell r="AD18">
            <v>396025.03029858816</v>
          </cell>
          <cell r="AP18">
            <v>1933572.6448053925</v>
          </cell>
          <cell r="AV18">
            <v>8841227.5241258591</v>
          </cell>
          <cell r="BH18">
            <v>10490.486974669246</v>
          </cell>
        </row>
        <row r="19">
          <cell r="F19">
            <v>15498.991995163629</v>
          </cell>
          <cell r="R19">
            <v>67987.033566796352</v>
          </cell>
          <cell r="AD19">
            <v>266943.37253324874</v>
          </cell>
          <cell r="AP19">
            <v>1096438.3723897226</v>
          </cell>
          <cell r="AV19">
            <v>4408769.2842004476</v>
          </cell>
          <cell r="BH19">
            <v>9666.9873760933278</v>
          </cell>
        </row>
        <row r="20">
          <cell r="F20">
            <v>14079.497528619047</v>
          </cell>
          <cell r="R20">
            <v>62714.587449181992</v>
          </cell>
          <cell r="AD20">
            <v>218210.51176221055</v>
          </cell>
          <cell r="AP20">
            <v>829760.65997682081</v>
          </cell>
          <cell r="AV20">
            <v>3167748.1035988424</v>
          </cell>
          <cell r="BH20">
            <v>8675.5986485564972</v>
          </cell>
        </row>
        <row r="21">
          <cell r="F21">
            <v>11920.64046426226</v>
          </cell>
          <cell r="R21">
            <v>55276.262284843382</v>
          </cell>
          <cell r="AD21">
            <v>185436.64916910668</v>
          </cell>
          <cell r="AP21">
            <v>711603.71646940522</v>
          </cell>
          <cell r="AV21">
            <v>2371573.8412849293</v>
          </cell>
          <cell r="BH21">
            <v>7103.3491508643565</v>
          </cell>
        </row>
        <row r="22">
          <cell r="F22">
            <v>11493.353067406475</v>
          </cell>
          <cell r="R22">
            <v>52411.775376479782</v>
          </cell>
          <cell r="AD22">
            <v>189181.59543413279</v>
          </cell>
          <cell r="AP22">
            <v>759580.40504506812</v>
          </cell>
          <cell r="AV22">
            <v>2694343.0047689304</v>
          </cell>
          <cell r="BH22">
            <v>6946.8616997316622</v>
          </cell>
        </row>
        <row r="23">
          <cell r="F23">
            <v>12401.558241476512</v>
          </cell>
          <cell r="R23">
            <v>56778.726226862367</v>
          </cell>
          <cell r="AD23">
            <v>203348.21492962478</v>
          </cell>
          <cell r="AP23">
            <v>760105.7229143728</v>
          </cell>
          <cell r="AV23">
            <v>2571144.8178498643</v>
          </cell>
          <cell r="BH23">
            <v>7470.7617986558607</v>
          </cell>
        </row>
        <row r="24">
          <cell r="F24">
            <v>13594.596502900149</v>
          </cell>
          <cell r="R24">
            <v>60487.77417824974</v>
          </cell>
          <cell r="AD24">
            <v>226707.36796412215</v>
          </cell>
          <cell r="AP24">
            <v>869005.70739189151</v>
          </cell>
          <cell r="AV24">
            <v>2974426.9236339959</v>
          </cell>
          <cell r="BH24">
            <v>8384.2434278613055</v>
          </cell>
        </row>
        <row r="25">
          <cell r="F25">
            <v>15135.417192384633</v>
          </cell>
          <cell r="R25">
            <v>70521.622462303887</v>
          </cell>
          <cell r="AD25">
            <v>291935.62257608678</v>
          </cell>
          <cell r="AP25">
            <v>1145029.5086806414</v>
          </cell>
          <cell r="AV25">
            <v>3839730.9604049521</v>
          </cell>
          <cell r="BH25">
            <v>8981.3943846158254</v>
          </cell>
        </row>
        <row r="26">
          <cell r="F26">
            <v>15562.005070215582</v>
          </cell>
          <cell r="R26">
            <v>68832.94540809418</v>
          </cell>
          <cell r="AD26">
            <v>266878.14097784541</v>
          </cell>
          <cell r="AP26">
            <v>1010668.3759377769</v>
          </cell>
          <cell r="AV26">
            <v>3383774.5936376206</v>
          </cell>
          <cell r="BH26">
            <v>9643.0116993401825</v>
          </cell>
        </row>
        <row r="27">
          <cell r="F27">
            <v>14429.449950826373</v>
          </cell>
          <cell r="R27">
            <v>63597.566281825442</v>
          </cell>
          <cell r="AD27">
            <v>227334.87550701914</v>
          </cell>
          <cell r="AP27">
            <v>849009.07757354842</v>
          </cell>
          <cell r="AV27">
            <v>3166560.3343775668</v>
          </cell>
          <cell r="BH27">
            <v>8966.3259140486989</v>
          </cell>
        </row>
        <row r="28">
          <cell r="F28">
            <v>15316.752639451663</v>
          </cell>
          <cell r="R28">
            <v>69718.619504561866</v>
          </cell>
          <cell r="AD28">
            <v>247755.48012499971</v>
          </cell>
          <cell r="AP28">
            <v>899343.28989722242</v>
          </cell>
          <cell r="AV28">
            <v>3007354.2334830123</v>
          </cell>
          <cell r="BH28">
            <v>9272.1007655505255</v>
          </cell>
        </row>
        <row r="29">
          <cell r="F29">
            <v>16050.519828234359</v>
          </cell>
          <cell r="R29">
            <v>72697.832013484789</v>
          </cell>
          <cell r="AD29">
            <v>264481.64912507194</v>
          </cell>
          <cell r="AP29">
            <v>963862.06402881769</v>
          </cell>
          <cell r="AV29">
            <v>3280106.2858043397</v>
          </cell>
          <cell r="BH29">
            <v>9756.3740298731991</v>
          </cell>
        </row>
        <row r="30">
          <cell r="F30">
            <v>18510.483265472911</v>
          </cell>
          <cell r="R30">
            <v>77615.08486905694</v>
          </cell>
          <cell r="AD30">
            <v>292198.4742382546</v>
          </cell>
          <cell r="AP30">
            <v>1074811.3931927385</v>
          </cell>
          <cell r="AV30">
            <v>3659852.6089171744</v>
          </cell>
          <cell r="BH30">
            <v>11943.305309519132</v>
          </cell>
        </row>
        <row r="31">
          <cell r="F31">
            <v>21911.793370096744</v>
          </cell>
          <cell r="R31">
            <v>79162.626166305607</v>
          </cell>
          <cell r="AD31">
            <v>294246.20548297203</v>
          </cell>
          <cell r="AP31">
            <v>1054306.3106088736</v>
          </cell>
          <cell r="AV31">
            <v>3387062.4271398401</v>
          </cell>
          <cell r="BH31">
            <v>15550.589726073531</v>
          </cell>
        </row>
        <row r="32">
          <cell r="F32">
            <v>25814.108829391276</v>
          </cell>
          <cell r="R32">
            <v>86967.47996465546</v>
          </cell>
          <cell r="AD32">
            <v>317758.10846136336</v>
          </cell>
          <cell r="AP32">
            <v>1100422.6554057563</v>
          </cell>
          <cell r="AV32">
            <v>3188364.6351952883</v>
          </cell>
          <cell r="BH32">
            <v>19019.28981436192</v>
          </cell>
        </row>
        <row r="33">
          <cell r="F33">
            <v>25341.937644114358</v>
          </cell>
          <cell r="R33">
            <v>82393.05328857305</v>
          </cell>
          <cell r="AD33">
            <v>285880.7345403686</v>
          </cell>
          <cell r="AP33">
            <v>951743.98453730589</v>
          </cell>
          <cell r="AV33">
            <v>2950402.3595147952</v>
          </cell>
          <cell r="BH33">
            <v>19002.924794730061</v>
          </cell>
        </row>
        <row r="34">
          <cell r="F34">
            <v>25139.600898256012</v>
          </cell>
          <cell r="R34">
            <v>86538.828611536446</v>
          </cell>
          <cell r="AD34">
            <v>314641.99302130716</v>
          </cell>
          <cell r="AP34">
            <v>1045601.5303135044</v>
          </cell>
          <cell r="AV34">
            <v>3176115.7251939462</v>
          </cell>
          <cell r="BH34">
            <v>18317.464485669294</v>
          </cell>
        </row>
        <row r="35">
          <cell r="F35">
            <v>24590.991733665727</v>
          </cell>
          <cell r="R35">
            <v>90247.836086048468</v>
          </cell>
          <cell r="AD35">
            <v>326495.88909491117</v>
          </cell>
          <cell r="AP35">
            <v>1079972.5036341057</v>
          </cell>
          <cell r="AV35">
            <v>3621853.2893334306</v>
          </cell>
          <cell r="BH35">
            <v>17295.786805623196</v>
          </cell>
        </row>
        <row r="36">
          <cell r="F36">
            <v>24116.776831334828</v>
          </cell>
          <cell r="R36">
            <v>82836.017211778657</v>
          </cell>
          <cell r="AD36">
            <v>288317.39834106079</v>
          </cell>
          <cell r="AP36">
            <v>944946.10039055615</v>
          </cell>
          <cell r="AV36">
            <v>3143660.9503200212</v>
          </cell>
          <cell r="BH36">
            <v>17592.416789063289</v>
          </cell>
        </row>
        <row r="37">
          <cell r="F37">
            <v>25034.443480169652</v>
          </cell>
          <cell r="R37">
            <v>87654.36954056831</v>
          </cell>
          <cell r="AD37">
            <v>306486.67817698698</v>
          </cell>
          <cell r="AP37">
            <v>1015182.4361514959</v>
          </cell>
          <cell r="AV37">
            <v>3268244.6754223504</v>
          </cell>
          <cell r="BH37">
            <v>18076.673917903128</v>
          </cell>
        </row>
        <row r="38">
          <cell r="F38">
            <v>24392.441525093331</v>
          </cell>
          <cell r="R38">
            <v>84766.164379256996</v>
          </cell>
          <cell r="AD38">
            <v>286049.18803515751</v>
          </cell>
          <cell r="AP38">
            <v>934564.57865049632</v>
          </cell>
          <cell r="AV38">
            <v>3030761.2002354534</v>
          </cell>
          <cell r="BH38">
            <v>17684.25009685292</v>
          </cell>
        </row>
        <row r="39">
          <cell r="F39">
            <v>26691.926241468387</v>
          </cell>
          <cell r="R39">
            <v>94925.476781998921</v>
          </cell>
          <cell r="AD39">
            <v>342178.08373702777</v>
          </cell>
          <cell r="AP39">
            <v>1171894.875573149</v>
          </cell>
          <cell r="AV39">
            <v>3255844.2123529688</v>
          </cell>
          <cell r="BH39">
            <v>19110.420625853883</v>
          </cell>
        </row>
        <row r="40">
          <cell r="F40">
            <v>27783.304135957598</v>
          </cell>
          <cell r="R40">
            <v>95067.663975816307</v>
          </cell>
          <cell r="AD40">
            <v>327484.72712388128</v>
          </cell>
          <cell r="AP40">
            <v>1080883.3171268613</v>
          </cell>
          <cell r="AV40">
            <v>3559235.0792605989</v>
          </cell>
          <cell r="BH40">
            <v>20307.264153751075</v>
          </cell>
        </row>
        <row r="41">
          <cell r="F41">
            <v>28504.395311212407</v>
          </cell>
          <cell r="R41">
            <v>94667.398225165132</v>
          </cell>
          <cell r="AD41">
            <v>307587.39484434196</v>
          </cell>
          <cell r="AP41">
            <v>977178.74144684314</v>
          </cell>
          <cell r="AV41">
            <v>3102615.862488606</v>
          </cell>
          <cell r="BH41">
            <v>21152.950542995437</v>
          </cell>
        </row>
        <row r="42">
          <cell r="F42">
            <v>29462.486024882743</v>
          </cell>
          <cell r="R42">
            <v>95184.30941732091</v>
          </cell>
          <cell r="AD42">
            <v>291734.14947358076</v>
          </cell>
          <cell r="AP42">
            <v>900124.59229382535</v>
          </cell>
          <cell r="AV42">
            <v>2848303.6015752875</v>
          </cell>
          <cell r="BH42">
            <v>22160.061203500725</v>
          </cell>
        </row>
        <row r="43">
          <cell r="F43">
            <v>29247.871778602221</v>
          </cell>
          <cell r="R43">
            <v>98378.464967694657</v>
          </cell>
          <cell r="AD43">
            <v>315103.75424693973</v>
          </cell>
          <cell r="AP43">
            <v>1021023.0523938725</v>
          </cell>
          <cell r="AV43">
            <v>3418340.4343277793</v>
          </cell>
          <cell r="BH43">
            <v>21566.694757591948</v>
          </cell>
        </row>
        <row r="44">
          <cell r="F44">
            <v>30982.246389708165</v>
          </cell>
          <cell r="R44">
            <v>105146.92327514708</v>
          </cell>
          <cell r="AD44">
            <v>342587.59977013798</v>
          </cell>
          <cell r="AP44">
            <v>1150980.7706131055</v>
          </cell>
          <cell r="AV44">
            <v>4078932.714432172</v>
          </cell>
          <cell r="BH44">
            <v>22741.726735770502</v>
          </cell>
        </row>
        <row r="45">
          <cell r="F45">
            <v>31943.914762394979</v>
          </cell>
          <cell r="R45">
            <v>106891.17405531333</v>
          </cell>
          <cell r="AD45">
            <v>340908.06858687254</v>
          </cell>
          <cell r="AP45">
            <v>1113663.7275358883</v>
          </cell>
          <cell r="AV45">
            <v>3825622.7138117142</v>
          </cell>
          <cell r="BH45">
            <v>23616.44150762627</v>
          </cell>
        </row>
        <row r="46">
          <cell r="F46">
            <v>31876.989565400414</v>
          </cell>
          <cell r="R46">
            <v>105157.69296086609</v>
          </cell>
          <cell r="AD46">
            <v>323901.11913942249</v>
          </cell>
          <cell r="AP46">
            <v>1014744.1085469828</v>
          </cell>
          <cell r="AV46">
            <v>3356224.0412713303</v>
          </cell>
          <cell r="BH46">
            <v>23734.689188126446</v>
          </cell>
        </row>
        <row r="47">
          <cell r="F47">
            <v>31144.869537834518</v>
          </cell>
          <cell r="R47">
            <v>104526.96448787025</v>
          </cell>
          <cell r="AD47">
            <v>317856.61068814207</v>
          </cell>
          <cell r="AP47">
            <v>1002381.8533131052</v>
          </cell>
          <cell r="AV47">
            <v>3368204.7543852669</v>
          </cell>
          <cell r="BH47">
            <v>22991.303432274985</v>
          </cell>
        </row>
        <row r="48">
          <cell r="F48">
            <v>33148.423908211866</v>
          </cell>
          <cell r="R48">
            <v>112716.66101983329</v>
          </cell>
          <cell r="AD48">
            <v>352946.00735855615</v>
          </cell>
          <cell r="AP48">
            <v>1143557.5566294619</v>
          </cell>
          <cell r="AV48">
            <v>3958335.9627979174</v>
          </cell>
          <cell r="BH48">
            <v>24307.508673587254</v>
          </cell>
        </row>
        <row r="49">
          <cell r="F49">
            <v>33359.673565544806</v>
          </cell>
          <cell r="R49">
            <v>111671.8275658091</v>
          </cell>
          <cell r="AD49">
            <v>334750.31173142145</v>
          </cell>
          <cell r="AP49">
            <v>1083871.0020286806</v>
          </cell>
          <cell r="AV49">
            <v>3919508.010030908</v>
          </cell>
          <cell r="BH49">
            <v>24658.323121070993</v>
          </cell>
        </row>
        <row r="50">
          <cell r="F50">
            <v>34095.328454662187</v>
          </cell>
          <cell r="R50">
            <v>116792.77299440255</v>
          </cell>
          <cell r="AD50">
            <v>362796.66651647934</v>
          </cell>
          <cell r="AP50">
            <v>1244916.525211327</v>
          </cell>
          <cell r="AV50">
            <v>4712973.1182886595</v>
          </cell>
          <cell r="BH50">
            <v>24906.72350580214</v>
          </cell>
        </row>
        <row r="51">
          <cell r="B51">
            <v>21496.340058460795</v>
          </cell>
          <cell r="C51">
            <v>23519.225327682776</v>
          </cell>
          <cell r="D51">
            <v>32708.843397454424</v>
          </cell>
          <cell r="E51">
            <v>10914.228435605903</v>
          </cell>
          <cell r="F51">
            <v>34260.286668152556</v>
          </cell>
          <cell r="M51">
            <v>68420.776615752082</v>
          </cell>
          <cell r="N51">
            <v>84821.220982594576</v>
          </cell>
          <cell r="O51">
            <v>68058.668853628507</v>
          </cell>
          <cell r="P51">
            <v>104715.53531590472</v>
          </cell>
          <cell r="Q51">
            <v>51035.099993471471</v>
          </cell>
          <cell r="R51">
            <v>117374.98244155287</v>
          </cell>
          <cell r="Y51">
            <v>203317.25772017046</v>
          </cell>
          <cell r="Z51">
            <v>236390.26186089116</v>
          </cell>
          <cell r="AA51">
            <v>191932.09572657637</v>
          </cell>
          <cell r="AB51">
            <v>286132.62794979999</v>
          </cell>
          <cell r="AC51">
            <v>153619.12147425339</v>
          </cell>
          <cell r="AD51">
            <v>344857.08978088282</v>
          </cell>
          <cell r="AK51">
            <v>658257.91957291716</v>
          </cell>
          <cell r="AL51">
            <v>716089.45057737082</v>
          </cell>
          <cell r="AM51">
            <v>587890.83561317448</v>
          </cell>
          <cell r="AN51">
            <v>796146.40820421069</v>
          </cell>
          <cell r="AO51">
            <v>588207.95238837483</v>
          </cell>
          <cell r="AP51">
            <v>1100149.3044237103</v>
          </cell>
          <cell r="AQ51">
            <v>2447175.3994299429</v>
          </cell>
          <cell r="AR51">
            <v>2498295.9371813694</v>
          </cell>
          <cell r="AS51">
            <v>2136231.9637678545</v>
          </cell>
          <cell r="AT51">
            <v>2591016.1461202255</v>
          </cell>
          <cell r="AU51">
            <v>2388849.9016385782</v>
          </cell>
          <cell r="AV51">
            <v>4044601.6194817484</v>
          </cell>
          <cell r="AW51">
            <v>7888.4543105676767</v>
          </cell>
          <cell r="AX51">
            <v>2749.8791250841737</v>
          </cell>
          <cell r="AY51">
            <v>10790.218667370504</v>
          </cell>
          <cell r="AZ51">
            <v>10425.780846462891</v>
          </cell>
          <cell r="BA51">
            <v>361.85825359434904</v>
          </cell>
          <cell r="BB51">
            <v>10049.449877255302</v>
          </cell>
          <cell r="BC51">
            <v>16282.513774317318</v>
          </cell>
          <cell r="BD51">
            <v>14460.242178001487</v>
          </cell>
          <cell r="BE51">
            <v>18570.398269244364</v>
          </cell>
          <cell r="BF51">
            <v>24708.099850959949</v>
          </cell>
          <cell r="BG51">
            <v>6456.3538180652831</v>
          </cell>
          <cell r="BH51">
            <v>25025.320471108076</v>
          </cell>
          <cell r="BI51">
            <v>26775.088104004368</v>
          </cell>
          <cell r="BJ51">
            <v>29098.195994148118</v>
          </cell>
          <cell r="BK51">
            <v>28295.622771586684</v>
          </cell>
          <cell r="BL51">
            <v>42560.998606581263</v>
          </cell>
          <cell r="BM51">
            <v>14074.47327365395</v>
          </cell>
          <cell r="BN51">
            <v>43745.15871342404</v>
          </cell>
        </row>
        <row r="52">
          <cell r="B52">
            <v>22433.55264276368</v>
          </cell>
          <cell r="C52">
            <v>24538.471547437832</v>
          </cell>
          <cell r="D52">
            <v>34083.939514490718</v>
          </cell>
          <cell r="E52">
            <v>11400.358607478312</v>
          </cell>
          <cell r="F52">
            <v>35753.647306262967</v>
          </cell>
          <cell r="M52">
            <v>71433.080021334288</v>
          </cell>
          <cell r="N52">
            <v>88460.977258295548</v>
          </cell>
          <cell r="O52">
            <v>70977.988116405322</v>
          </cell>
          <cell r="P52">
            <v>109229.49144980061</v>
          </cell>
          <cell r="Q52">
            <v>53259.339778068359</v>
          </cell>
          <cell r="R52">
            <v>120793.02839023258</v>
          </cell>
          <cell r="Y52">
            <v>212434.05694717134</v>
          </cell>
          <cell r="Z52">
            <v>247256.46381025034</v>
          </cell>
          <cell r="AA52">
            <v>199906.62018741033</v>
          </cell>
          <cell r="AB52">
            <v>298656.65482739778</v>
          </cell>
          <cell r="AC52">
            <v>161163.00193549291</v>
          </cell>
          <cell r="AD52">
            <v>354551.41163009033</v>
          </cell>
          <cell r="AK52">
            <v>696717.94997590955</v>
          </cell>
          <cell r="AL52">
            <v>754543.03349465306</v>
          </cell>
          <cell r="AM52">
            <v>620950.73645981017</v>
          </cell>
          <cell r="AN52">
            <v>838049.69255382253</v>
          </cell>
          <cell r="AO52">
            <v>623868.73745511263</v>
          </cell>
          <cell r="AP52">
            <v>1124774.8062222642</v>
          </cell>
          <cell r="AQ52">
            <v>2631164.3771457551</v>
          </cell>
          <cell r="AR52">
            <v>2680231.6249628337</v>
          </cell>
          <cell r="AS52">
            <v>2288292.4920783802</v>
          </cell>
          <cell r="AT52">
            <v>2777995.3463433981</v>
          </cell>
          <cell r="AU52">
            <v>2566859.4140109615</v>
          </cell>
          <cell r="AV52">
            <v>4098440.0334524019</v>
          </cell>
          <cell r="AW52">
            <v>8323.8106605920329</v>
          </cell>
          <cell r="AX52">
            <v>2964.2579010686559</v>
          </cell>
          <cell r="AY52">
            <v>11377.561314905524</v>
          </cell>
          <cell r="AZ52">
            <v>11026.345286603446</v>
          </cell>
          <cell r="BA52">
            <v>401.68325667338371</v>
          </cell>
          <cell r="BB52">
            <v>10373.555776408552</v>
          </cell>
          <cell r="BC52">
            <v>16989.16071181139</v>
          </cell>
          <cell r="BD52">
            <v>15097.172129926805</v>
          </cell>
          <cell r="BE52">
            <v>19378.525261996998</v>
          </cell>
          <cell r="BF52">
            <v>25734.433743900725</v>
          </cell>
          <cell r="BG52">
            <v>6749.3606996349727</v>
          </cell>
          <cell r="BH52">
            <v>26304.827185821898</v>
          </cell>
          <cell r="BI52">
            <v>27820.848275835582</v>
          </cell>
          <cell r="BJ52">
            <v>30263.314915999486</v>
          </cell>
          <cell r="BK52">
            <v>29379.730195861339</v>
          </cell>
          <cell r="BL52">
            <v>44119.544315522318</v>
          </cell>
          <cell r="BM52">
            <v>14683.957503336958</v>
          </cell>
          <cell r="BN52">
            <v>45545.406955636223</v>
          </cell>
        </row>
        <row r="53">
          <cell r="B53">
            <v>23370.765227066564</v>
          </cell>
          <cell r="C53">
            <v>25557.717767192884</v>
          </cell>
          <cell r="D53">
            <v>35459.035631527004</v>
          </cell>
          <cell r="E53">
            <v>11886.488779350721</v>
          </cell>
          <cell r="F53">
            <v>37028.436664344052</v>
          </cell>
          <cell r="M53">
            <v>74445.38342691648</v>
          </cell>
          <cell r="N53">
            <v>92100.733533996536</v>
          </cell>
          <cell r="O53">
            <v>73897.307379182137</v>
          </cell>
          <cell r="P53">
            <v>113743.44758369651</v>
          </cell>
          <cell r="Q53">
            <v>55483.579562665254</v>
          </cell>
          <cell r="R53">
            <v>127413.43747423783</v>
          </cell>
          <cell r="Y53">
            <v>221550.85617417219</v>
          </cell>
          <cell r="Z53">
            <v>258122.66575960949</v>
          </cell>
          <cell r="AA53">
            <v>207881.14464824426</v>
          </cell>
          <cell r="AB53">
            <v>311180.68170499557</v>
          </cell>
          <cell r="AC53">
            <v>168706.8823967324</v>
          </cell>
          <cell r="AD53">
            <v>377455.35294636537</v>
          </cell>
          <cell r="AK53">
            <v>735177.98037890194</v>
          </cell>
          <cell r="AL53">
            <v>792996.61641193531</v>
          </cell>
          <cell r="AM53">
            <v>654010.63730644586</v>
          </cell>
          <cell r="AN53">
            <v>879952.97690343438</v>
          </cell>
          <cell r="AO53">
            <v>659529.5225218503</v>
          </cell>
          <cell r="AP53">
            <v>1224064.3604107061</v>
          </cell>
          <cell r="AQ53">
            <v>2815153.3548615668</v>
          </cell>
          <cell r="AR53">
            <v>2862167.3127442985</v>
          </cell>
          <cell r="AS53">
            <v>2440353.0203889059</v>
          </cell>
          <cell r="AT53">
            <v>2964974.5465665711</v>
          </cell>
          <cell r="AU53">
            <v>2744868.9263833454</v>
          </cell>
          <cell r="AV53">
            <v>4629195.735952463</v>
          </cell>
          <cell r="AW53">
            <v>8759.1670106163911</v>
          </cell>
          <cell r="AX53">
            <v>3178.6366770531381</v>
          </cell>
          <cell r="AY53">
            <v>11964.903962440547</v>
          </cell>
          <cell r="AZ53">
            <v>11626.909726744003</v>
          </cell>
          <cell r="BA53">
            <v>441.50825975241838</v>
          </cell>
          <cell r="BB53">
            <v>10697.661675561802</v>
          </cell>
          <cell r="BC53">
            <v>17695.807649305461</v>
          </cell>
          <cell r="BD53">
            <v>15734.102081852123</v>
          </cell>
          <cell r="BE53">
            <v>20186.652254749632</v>
          </cell>
          <cell r="BF53">
            <v>26760.767636841501</v>
          </cell>
          <cell r="BG53">
            <v>7042.3675812046622</v>
          </cell>
          <cell r="BH53">
            <v>26985.658796578075</v>
          </cell>
          <cell r="BI53">
            <v>28866.6084476668</v>
          </cell>
          <cell r="BJ53">
            <v>31428.433837850855</v>
          </cell>
          <cell r="BK53">
            <v>30463.837620135993</v>
          </cell>
          <cell r="BL53">
            <v>45678.090024463381</v>
          </cell>
          <cell r="BM53">
            <v>15293.441733019967</v>
          </cell>
          <cell r="BN53">
            <v>47345.655197848413</v>
          </cell>
        </row>
        <row r="54">
          <cell r="B54">
            <v>24463.019248874916</v>
          </cell>
          <cell r="C54">
            <v>26758.763705201764</v>
          </cell>
          <cell r="D54">
            <v>37119.070269360644</v>
          </cell>
          <cell r="E54">
            <v>12439.990059832035</v>
          </cell>
          <cell r="F54">
            <v>39263.888426034682</v>
          </cell>
          <cell r="M54">
            <v>77649.019485134224</v>
          </cell>
          <cell r="N54">
            <v>95668.370977995946</v>
          </cell>
          <cell r="O54">
            <v>77023.996819754684</v>
          </cell>
          <cell r="P54">
            <v>117822.05557226136</v>
          </cell>
          <cell r="Q54">
            <v>57967.019040665626</v>
          </cell>
          <cell r="R54">
            <v>136563.8250742571</v>
          </cell>
          <cell r="Y54">
            <v>233240.64778681536</v>
          </cell>
          <cell r="Z54">
            <v>269794.95999826386</v>
          </cell>
          <cell r="AA54">
            <v>219448.51749338987</v>
          </cell>
          <cell r="AB54">
            <v>325029.52533124795</v>
          </cell>
          <cell r="AC54">
            <v>178485.1154117625</v>
          </cell>
          <cell r="AD54">
            <v>427658.84708889556</v>
          </cell>
          <cell r="AK54">
            <v>781830.85521397169</v>
          </cell>
          <cell r="AL54">
            <v>842541.24273557495</v>
          </cell>
          <cell r="AM54">
            <v>699887.52245435142</v>
          </cell>
          <cell r="AN54">
            <v>931697.65765287646</v>
          </cell>
          <cell r="AO54">
            <v>703844.91905184556</v>
          </cell>
          <cell r="AP54">
            <v>1435151.5308204181</v>
          </cell>
          <cell r="AQ54">
            <v>3000440.0046391804</v>
          </cell>
          <cell r="AR54">
            <v>3053504.9315629532</v>
          </cell>
          <cell r="AS54">
            <v>2616733.7414187398</v>
          </cell>
          <cell r="AT54">
            <v>3132503.7104839357</v>
          </cell>
          <cell r="AU54">
            <v>2955654.3383658607</v>
          </cell>
          <cell r="AV54">
            <v>5847772.9618641483</v>
          </cell>
          <cell r="AW54">
            <v>9376.8980179666778</v>
          </cell>
          <cell r="AX54">
            <v>3465.1094337028085</v>
          </cell>
          <cell r="AY54">
            <v>12768.575554268675</v>
          </cell>
          <cell r="AZ54">
            <v>12523.422606079599</v>
          </cell>
          <cell r="BA54">
            <v>518.53955588740337</v>
          </cell>
          <cell r="BB54">
            <v>11355.193146479234</v>
          </cell>
          <cell r="BC54">
            <v>18553.463667068325</v>
          </cell>
          <cell r="BD54">
            <v>16551.3135011948</v>
          </cell>
          <cell r="BE54">
            <v>21173.737803584772</v>
          </cell>
          <cell r="BF54">
            <v>28152.07190237167</v>
          </cell>
          <cell r="BG54">
            <v>7381.4312841838582</v>
          </cell>
          <cell r="BH54">
            <v>28452.784354009978</v>
          </cell>
          <cell r="BI54">
            <v>30024.170728445381</v>
          </cell>
          <cell r="BJ54">
            <v>32909.068585559784</v>
          </cell>
          <cell r="BK54">
            <v>31680.190615229891</v>
          </cell>
          <cell r="BL54">
            <v>47687.883522736767</v>
          </cell>
          <cell r="BM54">
            <v>15960.045944554426</v>
          </cell>
          <cell r="BN54">
            <v>49291.906233617963</v>
          </cell>
        </row>
        <row r="55">
          <cell r="B55">
            <v>25555.273270683268</v>
          </cell>
          <cell r="C55">
            <v>27959.809643210643</v>
          </cell>
          <cell r="D55">
            <v>38779.104907194283</v>
          </cell>
          <cell r="E55">
            <v>12993.491340313349</v>
          </cell>
          <cell r="F55">
            <v>40298.166259082529</v>
          </cell>
          <cell r="M55">
            <v>80852.655543351968</v>
          </cell>
          <cell r="N55">
            <v>99236.008421995371</v>
          </cell>
          <cell r="O55">
            <v>80150.686260327231</v>
          </cell>
          <cell r="P55">
            <v>121900.66356082623</v>
          </cell>
          <cell r="Q55">
            <v>60450.458518665997</v>
          </cell>
          <cell r="R55">
            <v>137965.4104262919</v>
          </cell>
          <cell r="Y55">
            <v>244930.43939945856</v>
          </cell>
          <cell r="Z55">
            <v>281467.25423691829</v>
          </cell>
          <cell r="AA55">
            <v>231015.89033853548</v>
          </cell>
          <cell r="AB55">
            <v>338878.36895750038</v>
          </cell>
          <cell r="AC55">
            <v>188263.34842679263</v>
          </cell>
          <cell r="AD55">
            <v>416304.66844524263</v>
          </cell>
          <cell r="AK55">
            <v>828483.73004904145</v>
          </cell>
          <cell r="AL55">
            <v>892085.86905921448</v>
          </cell>
          <cell r="AM55">
            <v>745764.4076022571</v>
          </cell>
          <cell r="AN55">
            <v>983442.33840231854</v>
          </cell>
          <cell r="AO55">
            <v>748160.3155818407</v>
          </cell>
          <cell r="AP55">
            <v>1378055.0308254724</v>
          </cell>
          <cell r="AQ55">
            <v>3185726.6544167935</v>
          </cell>
          <cell r="AR55">
            <v>3244842.5503816078</v>
          </cell>
          <cell r="AS55">
            <v>2793114.4624485737</v>
          </cell>
          <cell r="AT55">
            <v>3300032.8744012997</v>
          </cell>
          <cell r="AU55">
            <v>3166439.7503483761</v>
          </cell>
          <cell r="AV55">
            <v>5240204.397723495</v>
          </cell>
          <cell r="AW55">
            <v>9994.6290253169645</v>
          </cell>
          <cell r="AX55">
            <v>3751.5821903524788</v>
          </cell>
          <cell r="AY55">
            <v>13572.247146096803</v>
          </cell>
          <cell r="AZ55">
            <v>13419.935485415193</v>
          </cell>
          <cell r="BA55">
            <v>595.57085202238829</v>
          </cell>
          <cell r="BB55">
            <v>12012.724617396667</v>
          </cell>
          <cell r="BC55">
            <v>19411.119684831188</v>
          </cell>
          <cell r="BD55">
            <v>17368.524920537478</v>
          </cell>
          <cell r="BE55">
            <v>22160.823352419913</v>
          </cell>
          <cell r="BF55">
            <v>29543.376167901839</v>
          </cell>
          <cell r="BG55">
            <v>7720.4949871630533</v>
          </cell>
          <cell r="BH55">
            <v>29446.250240503712</v>
          </cell>
          <cell r="BI55">
            <v>31181.733009223964</v>
          </cell>
          <cell r="BJ55">
            <v>34389.703333268721</v>
          </cell>
          <cell r="BK55">
            <v>32896.543610323788</v>
          </cell>
          <cell r="BL55">
            <v>49697.677021010146</v>
          </cell>
          <cell r="BM55">
            <v>16626.650156088886</v>
          </cell>
          <cell r="BN55">
            <v>51238.157269387513</v>
          </cell>
        </row>
        <row r="56">
          <cell r="B56">
            <v>26683.959234646885</v>
          </cell>
          <cell r="C56">
            <v>29220.663742978359</v>
          </cell>
          <cell r="D56">
            <v>39553.712558039973</v>
          </cell>
          <cell r="E56">
            <v>14407.403658181707</v>
          </cell>
          <cell r="F56">
            <v>42052.853737683683</v>
          </cell>
          <cell r="M56">
            <v>85926.829108199585</v>
          </cell>
          <cell r="N56">
            <v>104150.01533031084</v>
          </cell>
          <cell r="O56">
            <v>85661.869339503421</v>
          </cell>
          <cell r="P56">
            <v>128012.53270833167</v>
          </cell>
          <cell r="Q56">
            <v>65176.854805732379</v>
          </cell>
          <cell r="R56">
            <v>146320.18354475783</v>
          </cell>
          <cell r="Y56">
            <v>269273.32613276248</v>
          </cell>
          <cell r="Z56">
            <v>307642.27638804395</v>
          </cell>
          <cell r="AA56">
            <v>256648.76243241085</v>
          </cell>
          <cell r="AB56">
            <v>368035.76262441598</v>
          </cell>
          <cell r="AC56">
            <v>210006.54469918998</v>
          </cell>
          <cell r="AD56">
            <v>455929.92571566132</v>
          </cell>
          <cell r="AK56">
            <v>940686.76888311899</v>
          </cell>
          <cell r="AL56">
            <v>1002524.7152152939</v>
          </cell>
          <cell r="AM56">
            <v>867438.12554997846</v>
          </cell>
          <cell r="AN56">
            <v>1106877.4207626553</v>
          </cell>
          <cell r="AO56">
            <v>854048.38258727186</v>
          </cell>
          <cell r="AP56">
            <v>1559769.7479986805</v>
          </cell>
          <cell r="AQ56">
            <v>3657898.9065869697</v>
          </cell>
          <cell r="AR56">
            <v>3714152.8486732705</v>
          </cell>
          <cell r="AS56">
            <v>3356216.4937896985</v>
          </cell>
          <cell r="AT56">
            <v>3859183.3576194528</v>
          </cell>
          <cell r="AU56">
            <v>3576870.453370885</v>
          </cell>
          <cell r="AV56">
            <v>6042674.7100089528</v>
          </cell>
          <cell r="AW56">
            <v>10506.683618194795</v>
          </cell>
          <cell r="AX56">
            <v>4371.209498807526</v>
          </cell>
          <cell r="AY56">
            <v>14161.455516606517</v>
          </cell>
          <cell r="AZ56">
            <v>13647.716458637487</v>
          </cell>
          <cell r="BA56">
            <v>972.90328987068631</v>
          </cell>
          <cell r="BB56">
            <v>12742.379515215503</v>
          </cell>
          <cell r="BC56">
            <v>20101.418137585475</v>
          </cell>
          <cell r="BD56">
            <v>18076.619668462004</v>
          </cell>
          <cell r="BE56">
            <v>22949.418676697798</v>
          </cell>
          <cell r="BF56">
            <v>29724.954763563117</v>
          </cell>
          <cell r="BG56">
            <v>8766.3535306760768</v>
          </cell>
          <cell r="BH56">
            <v>30467.594870230994</v>
          </cell>
          <cell r="BI56">
            <v>32094.836286823829</v>
          </cell>
          <cell r="BJ56">
            <v>35208.382380530107</v>
          </cell>
          <cell r="BK56">
            <v>33934.372626811899</v>
          </cell>
          <cell r="BL56">
            <v>49821.50264472016</v>
          </cell>
          <cell r="BM56">
            <v>18508.166331682816</v>
          </cell>
          <cell r="BN56">
            <v>52624.11406400038</v>
          </cell>
        </row>
        <row r="57">
          <cell r="B57">
            <v>27742.326895668488</v>
          </cell>
          <cell r="C57">
            <v>30246.559767825533</v>
          </cell>
          <cell r="D57">
            <v>40770.965741156018</v>
          </cell>
          <cell r="E57">
            <v>15146.879391977485</v>
          </cell>
          <cell r="F57">
            <v>43978.823672803104</v>
          </cell>
          <cell r="M57">
            <v>89429.099878077395</v>
          </cell>
          <cell r="N57">
            <v>108231.47843591425</v>
          </cell>
          <cell r="O57">
            <v>88944.341056736434</v>
          </cell>
          <cell r="P57">
            <v>132755.67838718658</v>
          </cell>
          <cell r="Q57">
            <v>67766.268294599489</v>
          </cell>
          <cell r="R57">
            <v>152915.94754676759</v>
          </cell>
          <cell r="Y57">
            <v>284010.65899991372</v>
          </cell>
          <cell r="Z57">
            <v>323641.07432334562</v>
          </cell>
          <cell r="AA57">
            <v>270433.11345068819</v>
          </cell>
          <cell r="AB57">
            <v>385548.40830951557</v>
          </cell>
          <cell r="AC57">
            <v>221446.36291117422</v>
          </cell>
          <cell r="AD57">
            <v>481923.05006008811</v>
          </cell>
          <cell r="AK57">
            <v>1020646.1437188021</v>
          </cell>
          <cell r="AL57">
            <v>1082123.0333613043</v>
          </cell>
          <cell r="AM57">
            <v>947715.68759097182</v>
          </cell>
          <cell r="AN57">
            <v>1187669.1265379966</v>
          </cell>
          <cell r="AO57">
            <v>926776.64164670813</v>
          </cell>
          <cell r="AP57">
            <v>1694541.6461424923</v>
          </cell>
          <cell r="AQ57">
            <v>4097721.155595372</v>
          </cell>
          <cell r="AR57">
            <v>4153121.2602585857</v>
          </cell>
          <cell r="AS57">
            <v>3805931.077935921</v>
          </cell>
          <cell r="AT57">
            <v>4315912.0736804232</v>
          </cell>
          <cell r="AU57">
            <v>3981504.5963347023</v>
          </cell>
          <cell r="AV57">
            <v>6805660.5113637606</v>
          </cell>
          <cell r="AW57">
            <v>10958.390566086306</v>
          </cell>
          <cell r="AX57">
            <v>4742.1244504015494</v>
          </cell>
          <cell r="AY57">
            <v>14636.984401584028</v>
          </cell>
          <cell r="AZ57">
            <v>14057.926310240497</v>
          </cell>
          <cell r="BA57">
            <v>1146.5864929182355</v>
          </cell>
          <cell r="BB57">
            <v>13540.911239778427</v>
          </cell>
          <cell r="BC57">
            <v>20888.241008734167</v>
          </cell>
          <cell r="BD57">
            <v>18799.087835641181</v>
          </cell>
          <cell r="BE57">
            <v>23724.584069057655</v>
          </cell>
          <cell r="BF57">
            <v>30550.442113819281</v>
          </cell>
          <cell r="BG57">
            <v>9300.2806250194844</v>
          </cell>
          <cell r="BH57">
            <v>31874.698797918161</v>
          </cell>
          <cell r="BI57">
            <v>33300.554062043986</v>
          </cell>
          <cell r="BJ57">
            <v>36370.29206719072</v>
          </cell>
          <cell r="BK57">
            <v>35084.083653399684</v>
          </cell>
          <cell r="BL57">
            <v>51166.086868292754</v>
          </cell>
          <cell r="BM57">
            <v>19492.398290146044</v>
          </cell>
          <cell r="BN57">
            <v>54791.933245592823</v>
          </cell>
        </row>
        <row r="58">
          <cell r="B58">
            <v>28042.005941084877</v>
          </cell>
          <cell r="C58">
            <v>30640.026475479444</v>
          </cell>
          <cell r="D58">
            <v>41432.219762310939</v>
          </cell>
          <cell r="E58">
            <v>15220.208235752858</v>
          </cell>
          <cell r="F58">
            <v>44614.749876569236</v>
          </cell>
          <cell r="M58">
            <v>88021.222168116074</v>
          </cell>
          <cell r="N58">
            <v>107824.07658056708</v>
          </cell>
          <cell r="O58">
            <v>87775.056322416815</v>
          </cell>
          <cell r="P58">
            <v>132729.14846744275</v>
          </cell>
          <cell r="Q58">
            <v>66572.610102421444</v>
          </cell>
          <cell r="R58">
            <v>151264.87245497704</v>
          </cell>
          <cell r="Y58">
            <v>266243.805951369</v>
          </cell>
          <cell r="Z58">
            <v>308220.92311826785</v>
          </cell>
          <cell r="AA58">
            <v>253811.4073270295</v>
          </cell>
          <cell r="AB58">
            <v>369586.81202206353</v>
          </cell>
          <cell r="AC58">
            <v>206141.9352722567</v>
          </cell>
          <cell r="AD58">
            <v>454549.30482190219</v>
          </cell>
          <cell r="AK58">
            <v>932359.52712540084</v>
          </cell>
          <cell r="AL58">
            <v>999404.26100844948</v>
          </cell>
          <cell r="AM58">
            <v>861075.40012441785</v>
          </cell>
          <cell r="AN58">
            <v>1105720.1706511825</v>
          </cell>
          <cell r="AO58">
            <v>841145.56256155833</v>
          </cell>
          <cell r="AP58">
            <v>1556201.2058049159</v>
          </cell>
          <cell r="AQ58">
            <v>3764439.667426418</v>
          </cell>
          <cell r="AR58">
            <v>3823967.7904782756</v>
          </cell>
          <cell r="AS58">
            <v>3473734.4280535164</v>
          </cell>
          <cell r="AT58">
            <v>3996479.5524460729</v>
          </cell>
          <cell r="AU58">
            <v>3645118.3804619731</v>
          </cell>
          <cell r="AV58">
            <v>6258168.5117969066</v>
          </cell>
          <cell r="AW58">
            <v>11205.362414913328</v>
          </cell>
          <cell r="AX58">
            <v>4904.0307573332993</v>
          </cell>
          <cell r="AY58">
            <v>14951.758149794832</v>
          </cell>
          <cell r="AZ58">
            <v>14399.263227617696</v>
          </cell>
          <cell r="BA58">
            <v>1199.1140472736272</v>
          </cell>
          <cell r="BB58">
            <v>14035.772313027897</v>
          </cell>
          <cell r="BC58">
            <v>21377.64858252585</v>
          </cell>
          <cell r="BD58">
            <v>19177.33142558685</v>
          </cell>
          <cell r="BE58">
            <v>24291.689825819733</v>
          </cell>
          <cell r="BF58">
            <v>31288.11657285185</v>
          </cell>
          <cell r="BG58">
            <v>9514.3858061230148</v>
          </cell>
          <cell r="BH58">
            <v>32764.736256746142</v>
          </cell>
          <cell r="BI58">
            <v>34093.0062920415</v>
          </cell>
          <cell r="BJ58">
            <v>37018.957260903779</v>
          </cell>
          <cell r="BK58">
            <v>35966.604420850861</v>
          </cell>
          <cell r="BL58">
            <v>52399.183254394542</v>
          </cell>
          <cell r="BM58">
            <v>19908.475504684753</v>
          </cell>
          <cell r="BN58">
            <v>56175.941186393953</v>
          </cell>
        </row>
        <row r="59">
          <cell r="B59">
            <v>27268.351747428926</v>
          </cell>
          <cell r="C59">
            <v>29910.709171881466</v>
          </cell>
          <cell r="D59">
            <v>40411.699887989445</v>
          </cell>
          <cell r="E59">
            <v>14511.709452978019</v>
          </cell>
          <cell r="F59">
            <v>43487.478912523358</v>
          </cell>
          <cell r="M59">
            <v>84324.209592113533</v>
          </cell>
          <cell r="N59">
            <v>104189.77152685093</v>
          </cell>
          <cell r="O59">
            <v>84424.746306832356</v>
          </cell>
          <cell r="P59">
            <v>128687.41035348359</v>
          </cell>
          <cell r="Q59">
            <v>62789.449326078306</v>
          </cell>
          <cell r="R59">
            <v>145582.68093133674</v>
          </cell>
          <cell r="Y59">
            <v>240112.73212618788</v>
          </cell>
          <cell r="Z59">
            <v>283453.69848840276</v>
          </cell>
          <cell r="AA59">
            <v>229873.92804322983</v>
          </cell>
          <cell r="AB59">
            <v>342970.37632871664</v>
          </cell>
          <cell r="AC59">
            <v>180480.07597021537</v>
          </cell>
          <cell r="AD59">
            <v>412932.76285278297</v>
          </cell>
          <cell r="AK59">
            <v>780588.78012574697</v>
          </cell>
          <cell r="AL59">
            <v>852999.17256101617</v>
          </cell>
          <cell r="AM59">
            <v>717548.75350687793</v>
          </cell>
          <cell r="AN59">
            <v>955691.3836208845</v>
          </cell>
          <cell r="AO59">
            <v>684764.76826133148</v>
          </cell>
          <cell r="AP59">
            <v>1312488.6448006537</v>
          </cell>
          <cell r="AQ59">
            <v>2945815.3334803418</v>
          </cell>
          <cell r="AR59">
            <v>3009211.2758729872</v>
          </cell>
          <cell r="AS59">
            <v>2695061.3250829005</v>
          </cell>
          <cell r="AT59">
            <v>3180302.4068067344</v>
          </cell>
          <cell r="AU59">
            <v>2799554.135140819</v>
          </cell>
          <cell r="AV59">
            <v>4902682.8682432538</v>
          </cell>
          <cell r="AW59">
            <v>10720.328243393273</v>
          </cell>
          <cell r="AX59">
            <v>4640.8717894062484</v>
          </cell>
          <cell r="AY59">
            <v>14406.504813334775</v>
          </cell>
          <cell r="AZ59">
            <v>13804.769817298167</v>
          </cell>
          <cell r="BA59">
            <v>1028.5340881191362</v>
          </cell>
          <cell r="BB59">
            <v>13563.731027845848</v>
          </cell>
          <cell r="BC59">
            <v>20928.811986908411</v>
          </cell>
          <cell r="BD59">
            <v>18721.527327493146</v>
          </cell>
          <cell r="BE59">
            <v>23853.593934664699</v>
          </cell>
          <cell r="BF59">
            <v>30603.287614045646</v>
          </cell>
          <cell r="BG59">
            <v>9147.5161337446516</v>
          </cell>
          <cell r="BH59">
            <v>32143.567577099649</v>
          </cell>
          <cell r="BI59">
            <v>33689.416666302335</v>
          </cell>
          <cell r="BJ59">
            <v>36322.346750101773</v>
          </cell>
          <cell r="BK59">
            <v>35662.455336327104</v>
          </cell>
          <cell r="BL59">
            <v>51601.434859980007</v>
          </cell>
          <cell r="BM59">
            <v>19296.243690776548</v>
          </cell>
          <cell r="BN59">
            <v>55368.363263666899</v>
          </cell>
        </row>
        <row r="60">
          <cell r="B60">
            <v>27169.516412501711</v>
          </cell>
          <cell r="C60">
            <v>29800.303982446705</v>
          </cell>
          <cell r="D60">
            <v>40166.562010942966</v>
          </cell>
          <cell r="E60">
            <v>14556.333524109488</v>
          </cell>
          <cell r="F60">
            <v>43339.605648000666</v>
          </cell>
          <cell r="M60">
            <v>84875.364854758343</v>
          </cell>
          <cell r="N60">
            <v>104536.32698590394</v>
          </cell>
          <cell r="O60">
            <v>84900.005299361379</v>
          </cell>
          <cell r="P60">
            <v>128938.2022216246</v>
          </cell>
          <cell r="Q60">
            <v>63172.331913518836</v>
          </cell>
          <cell r="R60">
            <v>146460.54271913116</v>
          </cell>
          <cell r="Y60">
            <v>241297.35582956456</v>
          </cell>
          <cell r="Z60">
            <v>284380.99128791783</v>
          </cell>
          <cell r="AA60">
            <v>230942.43220304494</v>
          </cell>
          <cell r="AB60">
            <v>343821.30382183508</v>
          </cell>
          <cell r="AC60">
            <v>182526.36728914821</v>
          </cell>
          <cell r="AD60">
            <v>414459.33710733318</v>
          </cell>
          <cell r="AK60">
            <v>782502.72020815499</v>
          </cell>
          <cell r="AL60">
            <v>854605.07547682431</v>
          </cell>
          <cell r="AM60">
            <v>720206.61351184314</v>
          </cell>
          <cell r="AN60">
            <v>959568.34910818306</v>
          </cell>
          <cell r="AO60">
            <v>685291.14744150324</v>
          </cell>
          <cell r="AP60">
            <v>1316030.7408859122</v>
          </cell>
          <cell r="AQ60">
            <v>2943164.2389630093</v>
          </cell>
          <cell r="AR60">
            <v>3009503.7367850719</v>
          </cell>
          <cell r="AS60">
            <v>2693493.6750788167</v>
          </cell>
          <cell r="AT60">
            <v>3186271.4209081396</v>
          </cell>
          <cell r="AU60">
            <v>2792088.3492647666</v>
          </cell>
          <cell r="AV60">
            <v>4904344.6482955804</v>
          </cell>
          <cell r="AW60">
            <v>10386.616972469617</v>
          </cell>
          <cell r="AX60">
            <v>4508.4177261628283</v>
          </cell>
          <cell r="AY60">
            <v>14028.394937745516</v>
          </cell>
          <cell r="AZ60">
            <v>13326.644710563158</v>
          </cell>
          <cell r="BA60">
            <v>961.17773345115506</v>
          </cell>
          <cell r="BB60">
            <v>13163.496538481177</v>
          </cell>
          <cell r="BC60">
            <v>20757.755474473201</v>
          </cell>
          <cell r="BD60">
            <v>18573.204126568133</v>
          </cell>
          <cell r="BE60">
            <v>23678.11494723396</v>
          </cell>
          <cell r="BF60">
            <v>30303.046431978339</v>
          </cell>
          <cell r="BG60">
            <v>9154.5559252862258</v>
          </cell>
          <cell r="BH60">
            <v>31881.723751208388</v>
          </cell>
          <cell r="BI60">
            <v>33721.678601977685</v>
          </cell>
          <cell r="BJ60">
            <v>36154.187127074765</v>
          </cell>
          <cell r="BK60">
            <v>35740.264959094515</v>
          </cell>
          <cell r="BL60">
            <v>51523.54858374731</v>
          </cell>
          <cell r="BM60">
            <v>19396.278665080066</v>
          </cell>
          <cell r="BN60">
            <v>55279.507767117415</v>
          </cell>
        </row>
        <row r="61">
          <cell r="B61">
            <v>28346.142977287051</v>
          </cell>
          <cell r="C61">
            <v>31014.632487212832</v>
          </cell>
          <cell r="D61">
            <v>41642.760587020079</v>
          </cell>
          <cell r="E61">
            <v>15596.80437993176</v>
          </cell>
          <cell r="F61">
            <v>45103.488628323277</v>
          </cell>
          <cell r="M61">
            <v>88800.438688059323</v>
          </cell>
          <cell r="N61">
            <v>108820.82829196476</v>
          </cell>
          <cell r="O61">
            <v>88614.568884800508</v>
          </cell>
          <cell r="P61">
            <v>133805.19003122146</v>
          </cell>
          <cell r="Q61">
            <v>67037.241866962926</v>
          </cell>
          <cell r="R61">
            <v>152543.51324584568</v>
          </cell>
          <cell r="Y61">
            <v>251313.8384890478</v>
          </cell>
          <cell r="Z61">
            <v>295779.07932513469</v>
          </cell>
          <cell r="AA61">
            <v>240154.63690550256</v>
          </cell>
          <cell r="AB61">
            <v>357777.68570329784</v>
          </cell>
          <cell r="AC61">
            <v>192022.88562389297</v>
          </cell>
          <cell r="AD61">
            <v>430309.82672803983</v>
          </cell>
          <cell r="AK61">
            <v>805397.64534185396</v>
          </cell>
          <cell r="AL61">
            <v>882205.49232149473</v>
          </cell>
          <cell r="AM61">
            <v>739211.03231179377</v>
          </cell>
          <cell r="AN61">
            <v>994268.89126390847</v>
          </cell>
          <cell r="AO61">
            <v>706532.64898217551</v>
          </cell>
          <cell r="AP61">
            <v>1354646.0093631339</v>
          </cell>
          <cell r="AQ61">
            <v>2980610.2274592211</v>
          </cell>
          <cell r="AR61">
            <v>3059716.0588767314</v>
          </cell>
          <cell r="AS61">
            <v>2700587.2265141481</v>
          </cell>
          <cell r="AT61">
            <v>3253413.4801569725</v>
          </cell>
          <cell r="AU61">
            <v>2844270.3140106918</v>
          </cell>
          <cell r="AV61">
            <v>4962359.6115207756</v>
          </cell>
          <cell r="AW61">
            <v>10766.308856798836</v>
          </cell>
          <cell r="AX61">
            <v>4833.2848384388053</v>
          </cell>
          <cell r="AY61">
            <v>14526.622217392473</v>
          </cell>
          <cell r="AZ61">
            <v>13832.753599391835</v>
          </cell>
          <cell r="BA61">
            <v>1193.3512296267559</v>
          </cell>
          <cell r="BB61">
            <v>13753.823285678825</v>
          </cell>
          <cell r="BC61">
            <v>21628.99900942346</v>
          </cell>
          <cell r="BD61">
            <v>19404.51127565619</v>
          </cell>
          <cell r="BE61">
            <v>24614.639554147536</v>
          </cell>
          <cell r="BF61">
            <v>31402.490648775478</v>
          </cell>
          <cell r="BG61">
            <v>9881.2002147060757</v>
          </cell>
          <cell r="BH61">
            <v>33165.708115265239</v>
          </cell>
          <cell r="BI61">
            <v>35207.361700204237</v>
          </cell>
          <cell r="BJ61">
            <v>37618.544322177913</v>
          </cell>
          <cell r="BK61">
            <v>37224.66122509136</v>
          </cell>
          <cell r="BL61">
            <v>53364.661960505029</v>
          </cell>
          <cell r="BM61">
            <v>20741.011446055225</v>
          </cell>
          <cell r="BN61">
            <v>57430.564152248233</v>
          </cell>
        </row>
        <row r="62">
          <cell r="B62">
            <v>29113.040610410877</v>
          </cell>
          <cell r="C62">
            <v>31942.410333209173</v>
          </cell>
          <cell r="D62">
            <v>43038.304240681144</v>
          </cell>
          <cell r="E62">
            <v>15883.375055009967</v>
          </cell>
          <cell r="F62">
            <v>46197.440370373552</v>
          </cell>
          <cell r="M62">
            <v>90692.025935855578</v>
          </cell>
          <cell r="N62">
            <v>111274.39690993344</v>
          </cell>
          <cell r="O62">
            <v>90619.89076278721</v>
          </cell>
          <cell r="P62">
            <v>138125.56700128093</v>
          </cell>
          <cell r="Q62">
            <v>67201.491755621435</v>
          </cell>
          <cell r="R62">
            <v>155661.19429530017</v>
          </cell>
          <cell r="Y62">
            <v>250707.45919264571</v>
          </cell>
          <cell r="Z62">
            <v>298117.57189330272</v>
          </cell>
          <cell r="AA62">
            <v>240065.12507212468</v>
          </cell>
          <cell r="AB62">
            <v>364698.06040868297</v>
          </cell>
          <cell r="AC62">
            <v>187003.28355037532</v>
          </cell>
          <cell r="AD62">
            <v>429420.96282006864</v>
          </cell>
          <cell r="AK62">
            <v>771693.32461645664</v>
          </cell>
          <cell r="AL62">
            <v>856714.23135197069</v>
          </cell>
          <cell r="AM62">
            <v>708159.64042894053</v>
          </cell>
          <cell r="AN62">
            <v>982465.38055449526</v>
          </cell>
          <cell r="AO62">
            <v>658476.39613289619</v>
          </cell>
          <cell r="AP62">
            <v>1299059.610864484</v>
          </cell>
          <cell r="AQ62">
            <v>2679393.9598997277</v>
          </cell>
          <cell r="AR62">
            <v>2779454.7903665071</v>
          </cell>
          <cell r="AS62">
            <v>2405524.2084903992</v>
          </cell>
          <cell r="AT62">
            <v>3006693.2316610869</v>
          </cell>
          <cell r="AU62">
            <v>2507086.3658772968</v>
          </cell>
          <cell r="AV62">
            <v>4443590.9692670917</v>
          </cell>
          <cell r="AW62">
            <v>11101.543102299132</v>
          </cell>
          <cell r="AX62">
            <v>5125.9686096748937</v>
          </cell>
          <cell r="AY62">
            <v>15086.319400548551</v>
          </cell>
          <cell r="AZ62">
            <v>14399.414681650316</v>
          </cell>
          <cell r="BA62">
            <v>1334.3537858319255</v>
          </cell>
          <cell r="BB62">
            <v>14152.751701572344</v>
          </cell>
          <cell r="BC62">
            <v>22270.931129805911</v>
          </cell>
          <cell r="BD62">
            <v>19984.001021575037</v>
          </cell>
          <cell r="BE62">
            <v>25422.690285478278</v>
          </cell>
          <cell r="BF62">
            <v>32473.052822836726</v>
          </cell>
          <cell r="BG62">
            <v>10181.36208827536</v>
          </cell>
          <cell r="BH62">
            <v>34034.801045381704</v>
          </cell>
          <cell r="BI62">
            <v>36232.666164189388</v>
          </cell>
          <cell r="BJ62">
            <v>38556.541536450219</v>
          </cell>
          <cell r="BK62">
            <v>38343.153891640424</v>
          </cell>
          <cell r="BL62">
            <v>55065.100499319728</v>
          </cell>
          <cell r="BM62">
            <v>21240.122466329649</v>
          </cell>
          <cell r="BN62">
            <v>58887.362725143408</v>
          </cell>
        </row>
        <row r="63">
          <cell r="B63">
            <v>28753.041705870444</v>
          </cell>
          <cell r="C63">
            <v>31628.258474041348</v>
          </cell>
          <cell r="D63">
            <v>42458.841640961415</v>
          </cell>
          <cell r="E63">
            <v>15745.244902789911</v>
          </cell>
          <cell r="F63">
            <v>45462.770814434181</v>
          </cell>
          <cell r="M63">
            <v>89305.416919925134</v>
          </cell>
          <cell r="N63">
            <v>109697.58573043406</v>
          </cell>
          <cell r="O63">
            <v>89716.744446060737</v>
          </cell>
          <cell r="P63">
            <v>137297.43708586652</v>
          </cell>
          <cell r="Q63">
            <v>65206.156751699302</v>
          </cell>
          <cell r="R63">
            <v>153105.66117136684</v>
          </cell>
          <cell r="Y63">
            <v>243256.67228500432</v>
          </cell>
          <cell r="Z63">
            <v>291523.01012586738</v>
          </cell>
          <cell r="AA63">
            <v>234722.58182675601</v>
          </cell>
          <cell r="AB63">
            <v>361804.11793856393</v>
          </cell>
          <cell r="AC63">
            <v>175597.76388835348</v>
          </cell>
          <cell r="AD63">
            <v>416786.64698902989</v>
          </cell>
          <cell r="AK63">
            <v>732082.19460468495</v>
          </cell>
          <cell r="AL63">
            <v>824982.61732200254</v>
          </cell>
          <cell r="AM63">
            <v>673612.65367814305</v>
          </cell>
          <cell r="AN63">
            <v>962688.33477671107</v>
          </cell>
          <cell r="AO63">
            <v>603383.67308863741</v>
          </cell>
          <cell r="AP63">
            <v>1231297.3556201889</v>
          </cell>
          <cell r="AQ63">
            <v>2442712.7163834921</v>
          </cell>
          <cell r="AR63">
            <v>2571010.4026863598</v>
          </cell>
          <cell r="AS63">
            <v>2180697.6391133447</v>
          </cell>
          <cell r="AT63">
            <v>2839607.2085768976</v>
          </cell>
          <cell r="AU63">
            <v>2229819.0071723936</v>
          </cell>
          <cell r="AV63">
            <v>4032597.0332968133</v>
          </cell>
          <cell r="AW63">
            <v>10886.548302118372</v>
          </cell>
          <cell r="AX63">
            <v>5129.1996930693758</v>
          </cell>
          <cell r="AY63">
            <v>14751.475555551269</v>
          </cell>
          <cell r="AZ63">
            <v>13915.069034482165</v>
          </cell>
          <cell r="BA63">
            <v>1392.0432527371015</v>
          </cell>
          <cell r="BB63">
            <v>13886.418971879591</v>
          </cell>
          <cell r="BC63">
            <v>22025.000015419922</v>
          </cell>
          <cell r="BD63">
            <v>19759.203480918932</v>
          </cell>
          <cell r="BE63">
            <v>25173.982254928076</v>
          </cell>
          <cell r="BF63">
            <v>31921.219924860852</v>
          </cell>
          <cell r="BG63">
            <v>10249.588030688865</v>
          </cell>
          <cell r="BH63">
            <v>33502.449663663887</v>
          </cell>
          <cell r="BI63">
            <v>35948.06465704686</v>
          </cell>
          <cell r="BJ63">
            <v>38046.708215730869</v>
          </cell>
          <cell r="BK63">
            <v>38202.115629149099</v>
          </cell>
          <cell r="BL63">
            <v>54428.908537834213</v>
          </cell>
          <cell r="BM63">
            <v>21321.519003128567</v>
          </cell>
          <cell r="BN63">
            <v>58022.488028394269</v>
          </cell>
        </row>
        <row r="64">
          <cell r="B64">
            <v>27352.386689362691</v>
          </cell>
          <cell r="C64">
            <v>29849.642024048713</v>
          </cell>
          <cell r="D64">
            <v>39659.830313094069</v>
          </cell>
          <cell r="E64">
            <v>15520.547908518009</v>
          </cell>
          <cell r="F64">
            <v>43162.22018804642</v>
          </cell>
          <cell r="M64">
            <v>84988.943651360212</v>
          </cell>
          <cell r="N64">
            <v>104271.84681858045</v>
          </cell>
          <cell r="O64">
            <v>85223.516047610028</v>
          </cell>
          <cell r="P64">
            <v>129470.38334827338</v>
          </cell>
          <cell r="Q64">
            <v>63105.718018376159</v>
          </cell>
          <cell r="R64">
            <v>145724.02895196236</v>
          </cell>
          <cell r="Y64">
            <v>227672.26088649634</v>
          </cell>
          <cell r="Z64">
            <v>273927.69335688656</v>
          </cell>
          <cell r="AA64">
            <v>219128.58266833151</v>
          </cell>
          <cell r="AB64">
            <v>339531.73391356476</v>
          </cell>
          <cell r="AC64">
            <v>165004.41273577628</v>
          </cell>
          <cell r="AD64">
            <v>389815.92932829342</v>
          </cell>
          <cell r="AK64">
            <v>671276.36760013539</v>
          </cell>
          <cell r="AL64">
            <v>766391.48126913747</v>
          </cell>
          <cell r="AM64">
            <v>616465.19884649373</v>
          </cell>
          <cell r="AN64">
            <v>896611.35149757541</v>
          </cell>
          <cell r="AO64">
            <v>549696.5625049565</v>
          </cell>
          <cell r="AP64">
            <v>1129225.2546710433</v>
          </cell>
          <cell r="AQ64">
            <v>2249367.0705890493</v>
          </cell>
          <cell r="AR64">
            <v>2387913.6402965304</v>
          </cell>
          <cell r="AS64">
            <v>1989976.8835147554</v>
          </cell>
          <cell r="AT64">
            <v>2653235.3205864956</v>
          </cell>
          <cell r="AU64">
            <v>2037188.5256100981</v>
          </cell>
          <cell r="AV64">
            <v>3714301.971630225</v>
          </cell>
          <cell r="AW64">
            <v>10155.202690304201</v>
          </cell>
          <cell r="AX64">
            <v>4917.3442805259274</v>
          </cell>
          <cell r="AY64">
            <v>13429.273540993059</v>
          </cell>
          <cell r="AZ64">
            <v>12448.019618247357</v>
          </cell>
          <cell r="BA64">
            <v>1493.8217594647415</v>
          </cell>
          <cell r="BB64">
            <v>13053.494198165861</v>
          </cell>
          <cell r="BC64">
            <v>20948.324804696302</v>
          </cell>
          <cell r="BD64">
            <v>18805.780008338494</v>
          </cell>
          <cell r="BE64">
            <v>23696.989354764119</v>
          </cell>
          <cell r="BF64">
            <v>29680.87997585192</v>
          </cell>
          <cell r="BG64">
            <v>10233.306785200437</v>
          </cell>
          <cell r="BH64">
            <v>31766.463658722419</v>
          </cell>
          <cell r="BI64">
            <v>34439.727447686426</v>
          </cell>
          <cell r="BJ64">
            <v>36166.324668104215</v>
          </cell>
          <cell r="BK64">
            <v>36531.634121977942</v>
          </cell>
          <cell r="BL64">
            <v>51221.955422857623</v>
          </cell>
          <cell r="BM64">
            <v>21157.663067370057</v>
          </cell>
          <cell r="BN64">
            <v>55157.675484418134</v>
          </cell>
        </row>
        <row r="65">
          <cell r="B65">
            <v>28372.569462192332</v>
          </cell>
          <cell r="C65">
            <v>30979.034754696968</v>
          </cell>
          <cell r="D65">
            <v>40883.911121142337</v>
          </cell>
          <cell r="E65">
            <v>16450.79536220475</v>
          </cell>
          <cell r="F65">
            <v>44605.376172721975</v>
          </cell>
          <cell r="M65">
            <v>88040.292300551271</v>
          </cell>
          <cell r="N65">
            <v>107717.07735581839</v>
          </cell>
          <cell r="O65">
            <v>88512.149819059283</v>
          </cell>
          <cell r="P65">
            <v>133887.27528654874</v>
          </cell>
          <cell r="Q65">
            <v>65631.021805093318</v>
          </cell>
          <cell r="R65">
            <v>150566.54106376728</v>
          </cell>
          <cell r="Y65">
            <v>235623.97659843205</v>
          </cell>
          <cell r="Z65">
            <v>282765.85445536068</v>
          </cell>
          <cell r="AA65">
            <v>227363.48754453656</v>
          </cell>
          <cell r="AB65">
            <v>350994.56650478131</v>
          </cell>
          <cell r="AC65">
            <v>171656.88810554903</v>
          </cell>
          <cell r="AD65">
            <v>401821.35905472317</v>
          </cell>
          <cell r="AK65">
            <v>699147.69991135923</v>
          </cell>
          <cell r="AL65">
            <v>797019.63898851222</v>
          </cell>
          <cell r="AM65">
            <v>643755.79297528707</v>
          </cell>
          <cell r="AN65">
            <v>935398.79048392724</v>
          </cell>
          <cell r="AO65">
            <v>572040.12215897779</v>
          </cell>
          <cell r="AP65">
            <v>1172899.5911873963</v>
          </cell>
          <cell r="AQ65">
            <v>2359983.8800980579</v>
          </cell>
          <cell r="AR65">
            <v>2502376.5955847162</v>
          </cell>
          <cell r="AS65">
            <v>2089707.7125176841</v>
          </cell>
          <cell r="AT65">
            <v>2772781.8121155845</v>
          </cell>
          <cell r="AU65">
            <v>2143470.8143135109</v>
          </cell>
          <cell r="AV65">
            <v>3892277.5569652631</v>
          </cell>
          <cell r="AW65">
            <v>10545.142352617548</v>
          </cell>
          <cell r="AX65">
            <v>5301.8183918345958</v>
          </cell>
          <cell r="AY65">
            <v>13865.659588714878</v>
          </cell>
          <cell r="AZ65">
            <v>12736.073554979921</v>
          </cell>
          <cell r="BA65">
            <v>1807.2382331451947</v>
          </cell>
          <cell r="BB65">
            <v>13580.291555956785</v>
          </cell>
          <cell r="BC65">
            <v>21742.822480152452</v>
          </cell>
          <cell r="BD65">
            <v>19556.513029567213</v>
          </cell>
          <cell r="BE65">
            <v>24586.466414212267</v>
          </cell>
          <cell r="BF65">
            <v>30550.203991652739</v>
          </cell>
          <cell r="BG65">
            <v>10986.325757439352</v>
          </cell>
          <cell r="BH65">
            <v>32831.91340705027</v>
          </cell>
          <cell r="BI65">
            <v>35739.922639571079</v>
          </cell>
          <cell r="BJ65">
            <v>37374.88132673299</v>
          </cell>
          <cell r="BK65">
            <v>37987.47494608401</v>
          </cell>
          <cell r="BL65">
            <v>52817.867037493765</v>
          </cell>
          <cell r="BM65">
            <v>22460.185162807044</v>
          </cell>
          <cell r="BN65">
            <v>56896.440720917126</v>
          </cell>
        </row>
        <row r="66">
          <cell r="B66">
            <v>29007.539001540688</v>
          </cell>
          <cell r="C66">
            <v>31621.684010829478</v>
          </cell>
          <cell r="D66">
            <v>41541.445745333098</v>
          </cell>
          <cell r="E66">
            <v>17076.986512965839</v>
          </cell>
          <cell r="F66">
            <v>45403.229240466077</v>
          </cell>
          <cell r="M66">
            <v>89999.840233118448</v>
          </cell>
          <cell r="N66">
            <v>109652.32699560882</v>
          </cell>
          <cell r="O66">
            <v>90455.763372793008</v>
          </cell>
          <cell r="P66">
            <v>136328.87569713875</v>
          </cell>
          <cell r="Q66">
            <v>67151.431349651</v>
          </cell>
          <cell r="R66">
            <v>153460.26859445733</v>
          </cell>
          <cell r="Y66">
            <v>242130.57558378074</v>
          </cell>
          <cell r="Z66">
            <v>289696.81234219985</v>
          </cell>
          <cell r="AA66">
            <v>233793.93716289412</v>
          </cell>
          <cell r="AB66">
            <v>360820.89427382941</v>
          </cell>
          <cell r="AC66">
            <v>175284.48832910648</v>
          </cell>
          <cell r="AD66">
            <v>411261.14043789421</v>
          </cell>
          <cell r="AK66">
            <v>723293.40784255846</v>
          </cell>
          <cell r="AL66">
            <v>825491.93470381259</v>
          </cell>
          <cell r="AM66">
            <v>666665.75797442265</v>
          </cell>
          <cell r="AN66">
            <v>972820.22367826186</v>
          </cell>
          <cell r="AO66">
            <v>586683.93539096427</v>
          </cell>
          <cell r="AP66">
            <v>1210803.8761260628</v>
          </cell>
          <cell r="AQ66">
            <v>2443989.8619823647</v>
          </cell>
          <cell r="AR66">
            <v>2592818.9297195366</v>
          </cell>
          <cell r="AS66">
            <v>2170852.4355362756</v>
          </cell>
          <cell r="AT66">
            <v>2890864.5622816947</v>
          </cell>
          <cell r="AU66">
            <v>2204741.9585221945</v>
          </cell>
          <cell r="AV66">
            <v>4021497.2902047606</v>
          </cell>
          <cell r="AW66">
            <v>10804.552060701959</v>
          </cell>
          <cell r="AX66">
            <v>5635.4279788578306</v>
          </cell>
          <cell r="AY66">
            <v>14132.538809845717</v>
          </cell>
          <cell r="AZ66">
            <v>12921.506533918955</v>
          </cell>
          <cell r="BA66">
            <v>2105.227775146931</v>
          </cell>
          <cell r="BB66">
            <v>13900.086456910063</v>
          </cell>
          <cell r="BC66">
            <v>22230.616642476496</v>
          </cell>
          <cell r="BD66">
            <v>20047.007002199789</v>
          </cell>
          <cell r="BE66">
            <v>25084.564081722416</v>
          </cell>
          <cell r="BF66">
            <v>31009.50908402136</v>
          </cell>
          <cell r="BG66">
            <v>11513.159308889704</v>
          </cell>
          <cell r="BH66">
            <v>33396.891534467046</v>
          </cell>
          <cell r="BI66">
            <v>36513.197369694666</v>
          </cell>
          <cell r="BJ66">
            <v>38061.480781377235</v>
          </cell>
          <cell r="BK66">
            <v>38774.595671568291</v>
          </cell>
          <cell r="BL66">
            <v>53619.512271649372</v>
          </cell>
          <cell r="BM66">
            <v>23273.073726068174</v>
          </cell>
          <cell r="BN66">
            <v>57767.897881413279</v>
          </cell>
        </row>
        <row r="67">
          <cell r="B67">
            <v>29821.542239654318</v>
          </cell>
          <cell r="C67">
            <v>32657.444661342688</v>
          </cell>
          <cell r="D67">
            <v>42473.201452151894</v>
          </cell>
          <cell r="E67">
            <v>17760.751812243856</v>
          </cell>
          <cell r="F67">
            <v>46489.466753136636</v>
          </cell>
          <cell r="M67">
            <v>93055.62622763461</v>
          </cell>
          <cell r="N67">
            <v>112481.18771595218</v>
          </cell>
          <cell r="O67">
            <v>93830.516263272177</v>
          </cell>
          <cell r="P67">
            <v>140263.156492162</v>
          </cell>
          <cell r="Q67">
            <v>69164.972413369178</v>
          </cell>
          <cell r="R67">
            <v>158081.91065311778</v>
          </cell>
          <cell r="Y67">
            <v>255903.72449952335</v>
          </cell>
          <cell r="Z67">
            <v>304494.40991702094</v>
          </cell>
          <cell r="AA67">
            <v>247223.09676252067</v>
          </cell>
          <cell r="AB67">
            <v>381343.67093707056</v>
          </cell>
          <cell r="AC67">
            <v>184220.68978407531</v>
          </cell>
          <cell r="AD67">
            <v>432743.67027752066</v>
          </cell>
          <cell r="AK67">
            <v>797910.77289489959</v>
          </cell>
          <cell r="AL67">
            <v>902809.83105085511</v>
          </cell>
          <cell r="AM67">
            <v>733196.10511041177</v>
          </cell>
          <cell r="AN67">
            <v>1068763.7335064968</v>
          </cell>
          <cell r="AO67">
            <v>640883.86439528211</v>
          </cell>
          <cell r="AP67">
            <v>1329032.8075022842</v>
          </cell>
          <cell r="AQ67">
            <v>2818923.7085554833</v>
          </cell>
          <cell r="AR67">
            <v>2978080.5153858545</v>
          </cell>
          <cell r="AS67">
            <v>2478489.5620907708</v>
          </cell>
          <cell r="AT67">
            <v>3340422.4144388656</v>
          </cell>
          <cell r="AU67">
            <v>2516286.3299322785</v>
          </cell>
          <cell r="AV67">
            <v>4617823.6681869403</v>
          </cell>
          <cell r="AW67">
            <v>11137.64430378199</v>
          </cell>
          <cell r="AX67">
            <v>6031.8722459634218</v>
          </cell>
          <cell r="AY67">
            <v>14660.89511190056</v>
          </cell>
          <cell r="AZ67">
            <v>13234.551537778219</v>
          </cell>
          <cell r="BA67">
            <v>2430.266290969163</v>
          </cell>
          <cell r="BB67">
            <v>14290.97876229744</v>
          </cell>
          <cell r="BC67">
            <v>22795.532907656507</v>
          </cell>
          <cell r="BD67">
            <v>20637.137186732332</v>
          </cell>
          <cell r="BE67">
            <v>25860.436705572738</v>
          </cell>
          <cell r="BF67">
            <v>31607.650892150774</v>
          </cell>
          <cell r="BG67">
            <v>12049.171745452149</v>
          </cell>
          <cell r="BH67">
            <v>34090.306319805393</v>
          </cell>
          <cell r="BI67">
            <v>37367.893662499657</v>
          </cell>
          <cell r="BJ67">
            <v>38893.718362693471</v>
          </cell>
          <cell r="BK67">
            <v>39859.863697662957</v>
          </cell>
          <cell r="BL67">
            <v>54574.025085116475</v>
          </cell>
          <cell r="BM67">
            <v>24072.803563555884</v>
          </cell>
          <cell r="BN67">
            <v>58839.465766690337</v>
          </cell>
        </row>
        <row r="68">
          <cell r="B68">
            <v>30679.409689107899</v>
          </cell>
          <cell r="C68">
            <v>33382.0197605254</v>
          </cell>
          <cell r="D68">
            <v>42757.351575961598</v>
          </cell>
          <cell r="E68">
            <v>18821.758940377935</v>
          </cell>
          <cell r="F68">
            <v>47639.711698125757</v>
          </cell>
          <cell r="M68">
            <v>97478.633084058645</v>
          </cell>
          <cell r="N68">
            <v>116568.78118813166</v>
          </cell>
          <cell r="O68">
            <v>97283.846107383521</v>
          </cell>
          <cell r="P68">
            <v>143938.02992501878</v>
          </cell>
          <cell r="Q68">
            <v>73502.924938910801</v>
          </cell>
          <cell r="R68">
            <v>164380.70081946006</v>
          </cell>
          <cell r="Y68">
            <v>285370.99870823591</v>
          </cell>
          <cell r="Z68">
            <v>333455.71866603999</v>
          </cell>
          <cell r="AA68">
            <v>270819.51500998868</v>
          </cell>
          <cell r="AB68">
            <v>412192.87983433419</v>
          </cell>
          <cell r="AC68">
            <v>211603.9043660223</v>
          </cell>
          <cell r="AD68">
            <v>478252.37832102017</v>
          </cell>
          <cell r="AK68">
            <v>995085.96577248117</v>
          </cell>
          <cell r="AL68">
            <v>1098084.6499987999</v>
          </cell>
          <cell r="AM68">
            <v>891310.53840313421</v>
          </cell>
          <cell r="AN68">
            <v>1275153.9926322368</v>
          </cell>
          <cell r="AO68">
            <v>824168.74076110078</v>
          </cell>
          <cell r="AP68">
            <v>1641195.2628473903</v>
          </cell>
          <cell r="AQ68">
            <v>4010573.5478096432</v>
          </cell>
          <cell r="AR68">
            <v>4169021.3692877735</v>
          </cell>
          <cell r="AS68">
            <v>3389219.9646471357</v>
          </cell>
          <cell r="AT68">
            <v>4506508.250610644</v>
          </cell>
          <cell r="AU68">
            <v>3726548.7349274182</v>
          </cell>
          <cell r="AV68">
            <v>6508980.7368711196</v>
          </cell>
          <cell r="AW68">
            <v>11451.883528252178</v>
          </cell>
          <cell r="AX68">
            <v>6365.5234237681116</v>
          </cell>
          <cell r="AY68">
            <v>15003.716452973895</v>
          </cell>
          <cell r="AZ68">
            <v>13149.771730687775</v>
          </cell>
          <cell r="BA68">
            <v>2746.1599057459766</v>
          </cell>
          <cell r="BB68">
            <v>14759.817651654839</v>
          </cell>
          <cell r="BC68">
            <v>23257.273756335595</v>
          </cell>
          <cell r="BD68">
            <v>21136.146189216372</v>
          </cell>
          <cell r="BE68">
            <v>26281.816833096716</v>
          </cell>
          <cell r="BF68">
            <v>31515.053981621902</v>
          </cell>
          <cell r="BG68">
            <v>12746.073829429837</v>
          </cell>
          <cell r="BH68">
            <v>34668.490684644166</v>
          </cell>
          <cell r="BI68">
            <v>38014.011541439868</v>
          </cell>
          <cell r="BJ68">
            <v>39599.42464602671</v>
          </cell>
          <cell r="BK68">
            <v>40379.442308250254</v>
          </cell>
          <cell r="BL68">
            <v>54471.656795289564</v>
          </cell>
          <cell r="BM68">
            <v>25245.966234034662</v>
          </cell>
          <cell r="BN68">
            <v>59554.331975880814</v>
          </cell>
        </row>
        <row r="69">
          <cell r="B69">
            <v>30387.486551203372</v>
          </cell>
          <cell r="C69">
            <v>32935.336708928073</v>
          </cell>
          <cell r="D69">
            <v>42237.510147580469</v>
          </cell>
          <cell r="E69">
            <v>18960.541757573126</v>
          </cell>
          <cell r="F69">
            <v>47104.826597766274</v>
          </cell>
          <cell r="M69">
            <v>97918.316762820905</v>
          </cell>
          <cell r="N69">
            <v>116502.6056584169</v>
          </cell>
          <cell r="O69">
            <v>97572.589107454798</v>
          </cell>
          <cell r="P69">
            <v>144418.11216166199</v>
          </cell>
          <cell r="Q69">
            <v>74173.691350939553</v>
          </cell>
          <cell r="R69">
            <v>164476.59657038824</v>
          </cell>
          <cell r="Y69">
            <v>285362.34681684477</v>
          </cell>
          <cell r="Z69">
            <v>332871.20830751985</v>
          </cell>
          <cell r="AA69">
            <v>272337.71226104506</v>
          </cell>
          <cell r="AB69">
            <v>415810.81176683854</v>
          </cell>
          <cell r="AC69">
            <v>208709.17473290866</v>
          </cell>
          <cell r="AD69">
            <v>476381.96186853707</v>
          </cell>
          <cell r="AK69">
            <v>975535.88302102778</v>
          </cell>
          <cell r="AL69">
            <v>1079691.4241429032</v>
          </cell>
          <cell r="AM69">
            <v>897428.88805915718</v>
          </cell>
          <cell r="AN69">
            <v>1288020.5625824004</v>
          </cell>
          <cell r="AO69">
            <v>781947.34871047339</v>
          </cell>
          <cell r="AP69">
            <v>1606988.7784349532</v>
          </cell>
          <cell r="AQ69">
            <v>3665187.2535045743</v>
          </cell>
          <cell r="AR69">
            <v>3832946.7008896582</v>
          </cell>
          <cell r="AS69">
            <v>3308347.3267114041</v>
          </cell>
          <cell r="AT69">
            <v>4392223.5192018505</v>
          </cell>
          <cell r="AU69">
            <v>3159250.9783283104</v>
          </cell>
          <cell r="AV69">
            <v>5988430.547609034</v>
          </cell>
          <cell r="AW69">
            <v>10847.789125318795</v>
          </cell>
          <cell r="AX69">
            <v>6113.8900997103938</v>
          </cell>
          <cell r="AY69">
            <v>14168.938265630852</v>
          </cell>
          <cell r="AZ69">
            <v>12466.287068920232</v>
          </cell>
          <cell r="BA69">
            <v>2683.0725451850276</v>
          </cell>
          <cell r="BB69">
            <v>14042.774011165442</v>
          </cell>
          <cell r="BC69">
            <v>22884.060972134754</v>
          </cell>
          <cell r="BD69">
            <v>20819.139983735204</v>
          </cell>
          <cell r="BE69">
            <v>25753.419775758433</v>
          </cell>
          <cell r="BF69">
            <v>30884.109923793629</v>
          </cell>
          <cell r="BG69">
            <v>12825.747358310193</v>
          </cell>
          <cell r="BH69">
            <v>34063.518823030499</v>
          </cell>
          <cell r="BI69">
            <v>37929.400780654702</v>
          </cell>
          <cell r="BJ69">
            <v>39200.702338766212</v>
          </cell>
          <cell r="BK69">
            <v>40234.021663417909</v>
          </cell>
          <cell r="BL69">
            <v>53906.388492385377</v>
          </cell>
          <cell r="BM69">
            <v>25504.090874716643</v>
          </cell>
          <cell r="BN69">
            <v>59089.44983786183</v>
          </cell>
        </row>
        <row r="70">
          <cell r="B70">
            <v>30082.270829793841</v>
          </cell>
          <cell r="C70">
            <v>32404.084827394272</v>
          </cell>
          <cell r="D70">
            <v>41506.682996763659</v>
          </cell>
          <cell r="E70">
            <v>19075.755438031785</v>
          </cell>
          <cell r="F70">
            <v>46585.993698495222</v>
          </cell>
          <cell r="M70">
            <v>96994.557118502125</v>
          </cell>
          <cell r="N70">
            <v>115836.83087340138</v>
          </cell>
          <cell r="O70">
            <v>96172.808870717039</v>
          </cell>
          <cell r="P70">
            <v>142645.70022202664</v>
          </cell>
          <cell r="Q70">
            <v>75368.201247325531</v>
          </cell>
          <cell r="R70">
            <v>162375.31063302621</v>
          </cell>
          <cell r="Y70">
            <v>280429.04437291878</v>
          </cell>
          <cell r="Z70">
            <v>327785.05998533708</v>
          </cell>
          <cell r="AA70">
            <v>266504.44927584147</v>
          </cell>
          <cell r="AB70">
            <v>407225.83062327816</v>
          </cell>
          <cell r="AC70">
            <v>212554.20099768971</v>
          </cell>
          <cell r="AD70">
            <v>465764.4240155631</v>
          </cell>
          <cell r="AK70">
            <v>986490.0468019332</v>
          </cell>
          <cell r="AL70">
            <v>1089965.3294725628</v>
          </cell>
          <cell r="AM70">
            <v>905060.66116444615</v>
          </cell>
          <cell r="AN70">
            <v>1293632.858006851</v>
          </cell>
          <cell r="AO70">
            <v>803639.35093492584</v>
          </cell>
          <cell r="AP70">
            <v>1620604.9755345648</v>
          </cell>
          <cell r="AQ70">
            <v>3783751.2013831227</v>
          </cell>
          <cell r="AR70">
            <v>3950312.2949591414</v>
          </cell>
          <cell r="AS70">
            <v>3430519.7573123653</v>
          </cell>
          <cell r="AT70">
            <v>4504830.0828581396</v>
          </cell>
          <cell r="AU70">
            <v>3292985.6399026369</v>
          </cell>
          <cell r="AV70">
            <v>6180657.594889448</v>
          </cell>
          <cell r="AW70">
            <v>10493.325529696705</v>
          </cell>
          <cell r="AX70">
            <v>5879.6105535314618</v>
          </cell>
          <cell r="AY70">
            <v>13519.809848651306</v>
          </cell>
          <cell r="AZ70">
            <v>11843.287306672408</v>
          </cell>
          <cell r="BA70">
            <v>2565.9261125472549</v>
          </cell>
          <cell r="BB70">
            <v>13732.408932914288</v>
          </cell>
          <cell r="BC70">
            <v>22647.572353270698</v>
          </cell>
          <cell r="BD70">
            <v>20553.98638050411</v>
          </cell>
          <cell r="BE70">
            <v>25318.671044802853</v>
          </cell>
          <cell r="BF70">
            <v>30269.014416178885</v>
          </cell>
          <cell r="BG70">
            <v>12821.039236999142</v>
          </cell>
          <cell r="BH70">
            <v>33720.514039102891</v>
          </cell>
          <cell r="BI70">
            <v>37840.38088273818</v>
          </cell>
          <cell r="BJ70">
            <v>38896.956164219919</v>
          </cell>
          <cell r="BK70">
            <v>40067.247539992284</v>
          </cell>
          <cell r="BL70">
            <v>53301.17330306198</v>
          </cell>
          <cell r="BM70">
            <v>25639.93064256401</v>
          </cell>
          <cell r="BN70">
            <v>58705.645421838635</v>
          </cell>
        </row>
        <row r="71">
          <cell r="B71">
            <v>29494.8064192696</v>
          </cell>
          <cell r="C71">
            <v>31618.392835552899</v>
          </cell>
          <cell r="D71">
            <v>40420.180389651105</v>
          </cell>
          <cell r="E71">
            <v>19189.752782740743</v>
          </cell>
          <cell r="F71">
            <v>45633.341158414434</v>
          </cell>
          <cell r="M71">
            <v>98530.398196002949</v>
          </cell>
          <cell r="N71">
            <v>117357.6152958953</v>
          </cell>
          <cell r="O71">
            <v>97338.259901163998</v>
          </cell>
          <cell r="P71">
            <v>145269.16630503294</v>
          </cell>
          <cell r="Q71">
            <v>77800.400683144369</v>
          </cell>
          <cell r="R71">
            <v>164393.85138630064</v>
          </cell>
          <cell r="Y71">
            <v>302380.83288310602</v>
          </cell>
          <cell r="Z71">
            <v>349694.25231547415</v>
          </cell>
          <cell r="AA71">
            <v>285492.88932736585</v>
          </cell>
          <cell r="AB71">
            <v>436724.8555871782</v>
          </cell>
          <cell r="AC71">
            <v>230092.14753224869</v>
          </cell>
          <cell r="AD71">
            <v>497568.88217001455</v>
          </cell>
          <cell r="AK71">
            <v>1168893.0095360484</v>
          </cell>
          <cell r="AL71">
            <v>1268613.1616052967</v>
          </cell>
          <cell r="AM71">
            <v>1073794.6512369162</v>
          </cell>
          <cell r="AN71">
            <v>1512470.6344490233</v>
          </cell>
          <cell r="AO71">
            <v>949506.15374006936</v>
          </cell>
          <cell r="AP71">
            <v>1900204.2194238722</v>
          </cell>
          <cell r="AQ71">
            <v>4818643.9387168754</v>
          </cell>
          <cell r="AR71">
            <v>4967593.3645929936</v>
          </cell>
          <cell r="AS71">
            <v>4420973.1509756492</v>
          </cell>
          <cell r="AT71">
            <v>5707042.7895750394</v>
          </cell>
          <cell r="AU71">
            <v>4144008.7609588089</v>
          </cell>
          <cell r="AV71">
            <v>7843942.9708865294</v>
          </cell>
          <cell r="AW71">
            <v>9637.7245275039641</v>
          </cell>
          <cell r="AX71">
            <v>5257.2334428481172</v>
          </cell>
          <cell r="AY71">
            <v>12326.472553496003</v>
          </cell>
          <cell r="AZ71">
            <v>10505.757950077268</v>
          </cell>
          <cell r="BA71">
            <v>2232.6441456548864</v>
          </cell>
          <cell r="BB71">
            <v>12630.788262942897</v>
          </cell>
          <cell r="BC71">
            <v>21824.185110743674</v>
          </cell>
          <cell r="BD71">
            <v>19732.27209964452</v>
          </cell>
          <cell r="BE71">
            <v>24316.185383818334</v>
          </cell>
          <cell r="BF71">
            <v>28770.29306571979</v>
          </cell>
          <cell r="BG71">
            <v>12677.458571584784</v>
          </cell>
          <cell r="BH71">
            <v>32437.728910871516</v>
          </cell>
          <cell r="BI71">
            <v>37057.260839793307</v>
          </cell>
          <cell r="BJ71">
            <v>37826.070420640026</v>
          </cell>
          <cell r="BK71">
            <v>39303.326421721235</v>
          </cell>
          <cell r="BL71">
            <v>51600.961960272951</v>
          </cell>
          <cell r="BM71">
            <v>25733.476603997147</v>
          </cell>
          <cell r="BN71">
            <v>57196.404720782288</v>
          </cell>
        </row>
        <row r="72">
          <cell r="B72">
            <v>29656.550195570093</v>
          </cell>
          <cell r="C72">
            <v>31748.333290113958</v>
          </cell>
          <cell r="D72">
            <v>40139.390783205054</v>
          </cell>
          <cell r="E72">
            <v>19738.384698752361</v>
          </cell>
          <cell r="F72">
            <v>45787.295582010389</v>
          </cell>
          <cell r="M72">
            <v>102171.18311959192</v>
          </cell>
          <cell r="N72">
            <v>120351.21685740877</v>
          </cell>
          <cell r="O72">
            <v>101286.95899019869</v>
          </cell>
          <cell r="P72">
            <v>149114.54124249352</v>
          </cell>
          <cell r="Q72">
            <v>80460.247468876187</v>
          </cell>
          <cell r="R72">
            <v>169818.38162219251</v>
          </cell>
          <cell r="Y72">
            <v>323929.67205252289</v>
          </cell>
          <cell r="Z72">
            <v>370993.10710814229</v>
          </cell>
          <cell r="AA72">
            <v>307516.71851162822</v>
          </cell>
          <cell r="AB72">
            <v>464298.56570352905</v>
          </cell>
          <cell r="AC72">
            <v>244658.2285760777</v>
          </cell>
          <cell r="AD72">
            <v>531309.66613297118</v>
          </cell>
          <cell r="AK72">
            <v>1289728.0166930449</v>
          </cell>
          <cell r="AL72">
            <v>1385768.6306198463</v>
          </cell>
          <cell r="AM72">
            <v>1199065.8120010006</v>
          </cell>
          <cell r="AN72">
            <v>1669728.6806737918</v>
          </cell>
          <cell r="AO72">
            <v>1027921.4305263277</v>
          </cell>
          <cell r="AP72">
            <v>2098195.5245206384</v>
          </cell>
          <cell r="AQ72">
            <v>5225166.8096699817</v>
          </cell>
          <cell r="AR72">
            <v>5377449.7627137136</v>
          </cell>
          <cell r="AS72">
            <v>4890294.4404338822</v>
          </cell>
          <cell r="AT72">
            <v>6336307.6195017658</v>
          </cell>
          <cell r="AU72">
            <v>4333917.9307330856</v>
          </cell>
          <cell r="AV72">
            <v>8520963.9631303586</v>
          </cell>
          <cell r="AW72">
            <v>9259.5406626731692</v>
          </cell>
          <cell r="AX72">
            <v>5183.2837912478872</v>
          </cell>
          <cell r="AY72">
            <v>11785.370044956626</v>
          </cell>
          <cell r="AZ72">
            <v>9772.5011445652544</v>
          </cell>
          <cell r="BA72">
            <v>2464.6721406644756</v>
          </cell>
          <cell r="BB72">
            <v>12091.303782815285</v>
          </cell>
          <cell r="BC72">
            <v>21599.368759567667</v>
          </cell>
          <cell r="BD72">
            <v>19579.365010921356</v>
          </cell>
          <cell r="BE72">
            <v>24021.819323437878</v>
          </cell>
          <cell r="BF72">
            <v>28031.040732172994</v>
          </cell>
          <cell r="BG72">
            <v>12991.511057627489</v>
          </cell>
          <cell r="BH72">
            <v>32006.06379976793</v>
          </cell>
          <cell r="BI72">
            <v>37024.153880685793</v>
          </cell>
          <cell r="BJ72">
            <v>37574.466535513187</v>
          </cell>
          <cell r="BK72">
            <v>39317.380921539443</v>
          </cell>
          <cell r="BL72">
            <v>50854.215216682671</v>
          </cell>
          <cell r="BM72">
            <v>26150.059703831263</v>
          </cell>
          <cell r="BN72">
            <v>56899.513820958739</v>
          </cell>
        </row>
        <row r="73">
          <cell r="B73">
            <v>30787.1807180207</v>
          </cell>
          <cell r="C73">
            <v>32896.010074459591</v>
          </cell>
          <cell r="D73">
            <v>41375.075116456544</v>
          </cell>
          <cell r="E73">
            <v>20691.04847482585</v>
          </cell>
          <cell r="F73">
            <v>47458.545712818261</v>
          </cell>
          <cell r="M73">
            <v>106746.68319616163</v>
          </cell>
          <cell r="N73">
            <v>125226.05733803342</v>
          </cell>
          <cell r="O73">
            <v>105609.74437166905</v>
          </cell>
          <cell r="P73">
            <v>154283.28148695533</v>
          </cell>
          <cell r="Q73">
            <v>84825.756483751844</v>
          </cell>
          <cell r="R73">
            <v>177154.31488634</v>
          </cell>
          <cell r="Y73">
            <v>349663.88058473222</v>
          </cell>
          <cell r="Z73">
            <v>399159.82515615231</v>
          </cell>
          <cell r="AA73">
            <v>330661.52628397092</v>
          </cell>
          <cell r="AB73">
            <v>493032.59412490693</v>
          </cell>
          <cell r="AC73">
            <v>271225.1730858768</v>
          </cell>
          <cell r="AD73">
            <v>570686.509035978</v>
          </cell>
          <cell r="AK73">
            <v>1472949.8803795062</v>
          </cell>
          <cell r="AL73">
            <v>1572951.8777325661</v>
          </cell>
          <cell r="AM73">
            <v>1373169.785941642</v>
          </cell>
          <cell r="AN73">
            <v>1872691.1200990626</v>
          </cell>
          <cell r="AO73">
            <v>1217493.4939579307</v>
          </cell>
          <cell r="AP73">
            <v>2358968.6785187786</v>
          </cell>
          <cell r="AQ73">
            <v>6247422.1367765125</v>
          </cell>
          <cell r="AR73">
            <v>6434295.9404763402</v>
          </cell>
          <cell r="AS73">
            <v>5828284.7872987837</v>
          </cell>
          <cell r="AT73">
            <v>7435094.6106141759</v>
          </cell>
          <cell r="AU73">
            <v>5309707.8220697874</v>
          </cell>
          <cell r="AV73">
            <v>10171316.059951713</v>
          </cell>
          <cell r="AW73">
            <v>9697.0645089376685</v>
          </cell>
          <cell r="AX73">
            <v>5549.0862020422755</v>
          </cell>
          <cell r="AY73">
            <v>12275.655660685748</v>
          </cell>
          <cell r="AZ73">
            <v>10294.17456988467</v>
          </cell>
          <cell r="BA73">
            <v>2673.4828758633753</v>
          </cell>
          <cell r="BB73">
            <v>12670.25304450299</v>
          </cell>
          <cell r="BC73">
            <v>22347.235998227261</v>
          </cell>
          <cell r="BD73">
            <v>20293.97220468595</v>
          </cell>
          <cell r="BE73">
            <v>24816.70626365854</v>
          </cell>
          <cell r="BF73">
            <v>28829.718853067792</v>
          </cell>
          <cell r="BG73">
            <v>13564.969807167407</v>
          </cell>
          <cell r="BH73">
            <v>33047.904693538068</v>
          </cell>
          <cell r="BI73">
            <v>38159.950359839255</v>
          </cell>
          <cell r="BJ73">
            <v>38725.079707990553</v>
          </cell>
          <cell r="BK73">
            <v>40493.019517374531</v>
          </cell>
          <cell r="BL73">
            <v>51999.149207046699</v>
          </cell>
          <cell r="BM73">
            <v>27179.328471297446</v>
          </cell>
          <cell r="BN73">
            <v>58519.969254831922</v>
          </cell>
        </row>
        <row r="74">
          <cell r="B74">
            <v>31725.172819894749</v>
          </cell>
          <cell r="C74">
            <v>33798.327686669647</v>
          </cell>
          <cell r="D74">
            <v>42611.139080754387</v>
          </cell>
          <cell r="E74">
            <v>21347.835385360569</v>
          </cell>
          <cell r="F74">
            <v>48783.875468082777</v>
          </cell>
          <cell r="M74">
            <v>112212.39389326832</v>
          </cell>
          <cell r="N74">
            <v>130499.13843674643</v>
          </cell>
          <cell r="O74">
            <v>110571.56717911542</v>
          </cell>
          <cell r="P74">
            <v>160839.32105769656</v>
          </cell>
          <cell r="Q74">
            <v>88787.579751388679</v>
          </cell>
          <cell r="R74">
            <v>185751.78820889792</v>
          </cell>
          <cell r="Y74">
            <v>380534.99833694252</v>
          </cell>
          <cell r="Z74">
            <v>428504.94765819993</v>
          </cell>
          <cell r="AA74">
            <v>355608.21706151369</v>
          </cell>
          <cell r="AB74">
            <v>528701.21304775914</v>
          </cell>
          <cell r="AC74">
            <v>294358.0411028199</v>
          </cell>
          <cell r="AD74">
            <v>618912.26297858777</v>
          </cell>
          <cell r="AK74">
            <v>1599852.8311134607</v>
          </cell>
          <cell r="AL74">
            <v>1692749.5718694872</v>
          </cell>
          <cell r="AM74">
            <v>1471660.4294564312</v>
          </cell>
          <cell r="AN74">
            <v>2037259.3302152089</v>
          </cell>
          <cell r="AO74">
            <v>1339206.1654942234</v>
          </cell>
          <cell r="AP74">
            <v>2581957.3929801933</v>
          </cell>
          <cell r="AQ74">
            <v>6671508.2152460823</v>
          </cell>
          <cell r="AR74">
            <v>6853580.6269668397</v>
          </cell>
          <cell r="AS74">
            <v>6202117.6319317995</v>
          </cell>
          <cell r="AT74">
            <v>7809504.4171843985</v>
          </cell>
          <cell r="AU74">
            <v>5796897.4905472919</v>
          </cell>
          <cell r="AV74">
            <v>10825500.403000642</v>
          </cell>
          <cell r="AW74">
            <v>9891.1979782219314</v>
          </cell>
          <cell r="AX74">
            <v>5737.5135519858841</v>
          </cell>
          <cell r="AY74">
            <v>12442.366677993587</v>
          </cell>
          <cell r="AZ74">
            <v>10606.026650696263</v>
          </cell>
          <cell r="BA74">
            <v>2817.3461155387499</v>
          </cell>
          <cell r="BB74">
            <v>12883.633247389211</v>
          </cell>
          <cell r="BC74">
            <v>22782.148256186578</v>
          </cell>
          <cell r="BD74">
            <v>20750.287751355674</v>
          </cell>
          <cell r="BE74">
            <v>25267.967743064561</v>
          </cell>
          <cell r="BF74">
            <v>29474.674416649701</v>
          </cell>
          <cell r="BG74">
            <v>13854.530455801891</v>
          </cell>
          <cell r="BH74">
            <v>33565.218496881098</v>
          </cell>
          <cell r="BI74">
            <v>38895.836103642381</v>
          </cell>
          <cell r="BJ74">
            <v>39516.255500567917</v>
          </cell>
          <cell r="BK74">
            <v>41299.96907440327</v>
          </cell>
          <cell r="BL74">
            <v>53060.48412409149</v>
          </cell>
          <cell r="BM74">
            <v>27651.010881130813</v>
          </cell>
          <cell r="BN74">
            <v>59417.200058745962</v>
          </cell>
        </row>
        <row r="75">
          <cell r="B75">
            <v>33742.898189352774</v>
          </cell>
          <cell r="C75">
            <v>35911.762973393634</v>
          </cell>
          <cell r="D75">
            <v>44701.193215171581</v>
          </cell>
          <cell r="E75">
            <v>23409.178766337143</v>
          </cell>
          <cell r="F75">
            <v>51681.252177656919</v>
          </cell>
          <cell r="M75">
            <v>128387.00748690407</v>
          </cell>
          <cell r="N75">
            <v>145750.80049895382</v>
          </cell>
          <cell r="O75">
            <v>126326.88840279076</v>
          </cell>
          <cell r="P75">
            <v>178861.63379425273</v>
          </cell>
          <cell r="Q75">
            <v>102549.53106328509</v>
          </cell>
          <cell r="R75">
            <v>210358.96381119089</v>
          </cell>
          <cell r="Y75">
            <v>491628.72275488719</v>
          </cell>
          <cell r="Z75">
            <v>535119.8865039167</v>
          </cell>
          <cell r="AA75">
            <v>464515.41341754381</v>
          </cell>
          <cell r="AB75">
            <v>646246.38469570025</v>
          </cell>
          <cell r="AC75">
            <v>393008.42900772055</v>
          </cell>
          <cell r="AD75">
            <v>790921.98610686488</v>
          </cell>
          <cell r="AK75">
            <v>2289190.4497529417</v>
          </cell>
          <cell r="AL75">
            <v>2370376.9052268718</v>
          </cell>
          <cell r="AM75">
            <v>2167215.2596105952</v>
          </cell>
          <cell r="AN75">
            <v>2779991.1842014291</v>
          </cell>
          <cell r="AO75">
            <v>1957500.9201454285</v>
          </cell>
          <cell r="AP75">
            <v>3664335.5814157124</v>
          </cell>
          <cell r="AQ75">
            <v>10524741.958874255</v>
          </cell>
          <cell r="AR75">
            <v>10676458.097928701</v>
          </cell>
          <cell r="AS75">
            <v>10030189.798999008</v>
          </cell>
          <cell r="AT75">
            <v>12200117.815438708</v>
          </cell>
          <cell r="AU75">
            <v>9082440.7112050876</v>
          </cell>
          <cell r="AV75">
            <v>17097028.667833287</v>
          </cell>
          <cell r="AW75">
            <v>9799.9804056406319</v>
          </cell>
          <cell r="AX75">
            <v>5876.2208008666039</v>
          </cell>
          <cell r="AY75">
            <v>12494.885083775964</v>
          </cell>
          <cell r="AZ75">
            <v>10465.9074673661</v>
          </cell>
          <cell r="BA75">
            <v>3069.2405097117676</v>
          </cell>
          <cell r="BB75">
            <v>12625.822724435993</v>
          </cell>
          <cell r="BC75">
            <v>23226.886045180403</v>
          </cell>
          <cell r="BD75">
            <v>21297.575710508212</v>
          </cell>
          <cell r="BE75">
            <v>25865.637925682844</v>
          </cell>
          <cell r="BF75">
            <v>29794.477595273678</v>
          </cell>
          <cell r="BG75">
            <v>14615.806288898486</v>
          </cell>
          <cell r="BH75">
            <v>34050.39532948647</v>
          </cell>
          <cell r="BI75">
            <v>40010.518094605133</v>
          </cell>
          <cell r="BJ75">
            <v>40574.269347560221</v>
          </cell>
          <cell r="BK75">
            <v>42579.078978066442</v>
          </cell>
          <cell r="BL75">
            <v>53955.190255158159</v>
          </cell>
          <cell r="BM75">
            <v>29049.013512881877</v>
          </cell>
          <cell r="BN75">
            <v>60831.111085799559</v>
          </cell>
        </row>
        <row r="76">
          <cell r="B76">
            <v>32907.258141691498</v>
          </cell>
          <cell r="C76">
            <v>35484.183957703543</v>
          </cell>
          <cell r="D76">
            <v>44042.171068351738</v>
          </cell>
          <cell r="E76">
            <v>22413.413437047238</v>
          </cell>
          <cell r="F76">
            <v>50113.205834492757</v>
          </cell>
          <cell r="M76">
            <v>117738.39614657754</v>
          </cell>
          <cell r="N76">
            <v>135214.99096011469</v>
          </cell>
          <cell r="O76">
            <v>118638.49962045034</v>
          </cell>
          <cell r="P76">
            <v>171216.03434732722</v>
          </cell>
          <cell r="Q76">
            <v>89154.212589415853</v>
          </cell>
          <cell r="R76">
            <v>193489.22050226433</v>
          </cell>
          <cell r="Y76">
            <v>395531.51519958937</v>
          </cell>
          <cell r="Z76">
            <v>446780.2027984634</v>
          </cell>
          <cell r="AA76">
            <v>388989.19521310623</v>
          </cell>
          <cell r="AB76">
            <v>582770.6747421528</v>
          </cell>
          <cell r="AC76">
            <v>271186.11950253131</v>
          </cell>
          <cell r="AD76">
            <v>644501.16114136716</v>
          </cell>
          <cell r="AK76">
            <v>1532733.1023185805</v>
          </cell>
          <cell r="AL76">
            <v>1690119.10487858</v>
          </cell>
          <cell r="AM76">
            <v>1485753.9071446492</v>
          </cell>
          <cell r="AN76">
            <v>2133669.6280625826</v>
          </cell>
          <cell r="AO76">
            <v>1109193.5975469465</v>
          </cell>
          <cell r="AP76">
            <v>2486317.5810989724</v>
          </cell>
          <cell r="AQ76">
            <v>5985618.2447141614</v>
          </cell>
          <cell r="AR76">
            <v>6351528.9014662951</v>
          </cell>
          <cell r="AS76">
            <v>5758146.5630074097</v>
          </cell>
          <cell r="AT76">
            <v>7769631.3608389879</v>
          </cell>
          <cell r="AU76">
            <v>4649211.70757866</v>
          </cell>
          <cell r="AV76">
            <v>9665858.3365098927</v>
          </cell>
          <cell r="AW76">
            <v>9956.387712867494</v>
          </cell>
          <cell r="AX76">
            <v>6234.2495131957658</v>
          </cell>
          <cell r="AY76">
            <v>12731.875157404571</v>
          </cell>
          <cell r="AZ76">
            <v>10770.911499075208</v>
          </cell>
          <cell r="BA76">
            <v>3496.2310573711684</v>
          </cell>
          <cell r="BB76">
            <v>12870.955837067722</v>
          </cell>
          <cell r="BC76">
            <v>23481.576141148602</v>
          </cell>
          <cell r="BD76">
            <v>21539.732272977806</v>
          </cell>
          <cell r="BE76">
            <v>26244.815550731673</v>
          </cell>
          <cell r="BF76">
            <v>29911.741815132238</v>
          </cell>
          <cell r="BG76">
            <v>14997.769086784059</v>
          </cell>
          <cell r="BH76">
            <v>34182.537538073695</v>
          </cell>
          <cell r="BI76">
            <v>40388.061676499987</v>
          </cell>
          <cell r="BJ76">
            <v>40671.585722705357</v>
          </cell>
          <cell r="BK76">
            <v>43135.991042390553</v>
          </cell>
          <cell r="BL76">
            <v>53837.77971020354</v>
          </cell>
          <cell r="BM76">
            <v>29374.691623550174</v>
          </cell>
          <cell r="BN76">
            <v>60822.01466433116</v>
          </cell>
        </row>
        <row r="77">
          <cell r="B77">
            <v>34763.894938770798</v>
          </cell>
          <cell r="C77">
            <v>37476.818419155912</v>
          </cell>
          <cell r="D77">
            <v>46297.751499286416</v>
          </cell>
          <cell r="E77">
            <v>23857.557231497482</v>
          </cell>
          <cell r="F77">
            <v>52605.437680103329</v>
          </cell>
          <cell r="M77">
            <v>132717.26692270915</v>
          </cell>
          <cell r="N77">
            <v>149263.00605373253</v>
          </cell>
          <cell r="O77">
            <v>133895.79787248332</v>
          </cell>
          <cell r="P77">
            <v>191162.89199925787</v>
          </cell>
          <cell r="Q77">
            <v>98519.756319892811</v>
          </cell>
          <cell r="R77">
            <v>215814.03183393241</v>
          </cell>
          <cell r="Y77">
            <v>513945.56590322655</v>
          </cell>
          <cell r="Z77">
            <v>565015.47785408515</v>
          </cell>
          <cell r="AA77">
            <v>506158.04668077262</v>
          </cell>
          <cell r="AB77">
            <v>744272.78928342275</v>
          </cell>
          <cell r="AC77">
            <v>344947.40276886971</v>
          </cell>
          <cell r="AD77">
            <v>826024.31408583536</v>
          </cell>
          <cell r="AK77">
            <v>2249539.2187557961</v>
          </cell>
          <cell r="AL77">
            <v>2422289.0704331216</v>
          </cell>
          <cell r="AM77">
            <v>2182510.0194213982</v>
          </cell>
          <cell r="AN77">
            <v>3058577.4069797304</v>
          </cell>
          <cell r="AO77">
            <v>1628451.9567678529</v>
          </cell>
          <cell r="AP77">
            <v>3612445.0433853278</v>
          </cell>
          <cell r="AQ77">
            <v>9455355.4178652707</v>
          </cell>
          <cell r="AR77">
            <v>9966356.6739399433</v>
          </cell>
          <cell r="AS77">
            <v>9089730.0846624132</v>
          </cell>
          <cell r="AT77">
            <v>12141562.333886003</v>
          </cell>
          <cell r="AU77">
            <v>7392325.3402711982</v>
          </cell>
          <cell r="AV77">
            <v>15178239.659476977</v>
          </cell>
          <cell r="AW77">
            <v>10164.859361815068</v>
          </cell>
          <cell r="AX77">
            <v>6525.04747583259</v>
          </cell>
          <cell r="AY77">
            <v>13081.030503827224</v>
          </cell>
          <cell r="AZ77">
            <v>11006.327045160826</v>
          </cell>
          <cell r="BA77">
            <v>3778.4867227784107</v>
          </cell>
          <cell r="BB77">
            <v>13058.108804631343</v>
          </cell>
          <cell r="BC77">
            <v>23880.186940555421</v>
          </cell>
          <cell r="BD77">
            <v>22041.77148155282</v>
          </cell>
          <cell r="BE77">
            <v>26763.598479897315</v>
          </cell>
          <cell r="BF77">
            <v>30201.624777067369</v>
          </cell>
          <cell r="BG77">
            <v>15561.75733278689</v>
          </cell>
          <cell r="BH77">
            <v>34471.149440788984</v>
          </cell>
          <cell r="BI77">
            <v>41024.346413980864</v>
          </cell>
          <cell r="BJ77">
            <v>41437.676488703117</v>
          </cell>
          <cell r="BK77">
            <v>43866.808449984928</v>
          </cell>
          <cell r="BL77">
            <v>54195.746941950558</v>
          </cell>
          <cell r="BM77">
            <v>30290.845595297495</v>
          </cell>
          <cell r="BN77">
            <v>61237.450235986049</v>
          </cell>
        </row>
        <row r="78">
          <cell r="B78">
            <v>34814.476713739954</v>
          </cell>
          <cell r="C78">
            <v>37504.844250053764</v>
          </cell>
          <cell r="D78">
            <v>45767.764337806359</v>
          </cell>
          <cell r="E78">
            <v>24404.777516631857</v>
          </cell>
          <cell r="F78">
            <v>52264.078070396696</v>
          </cell>
          <cell r="M78">
            <v>130672.08098446434</v>
          </cell>
          <cell r="N78">
            <v>147036.85323505494</v>
          </cell>
          <cell r="O78">
            <v>131940.76587273431</v>
          </cell>
          <cell r="P78">
            <v>186675.20124825742</v>
          </cell>
          <cell r="Q78">
            <v>99085.634009100511</v>
          </cell>
          <cell r="R78">
            <v>211797.34829363012</v>
          </cell>
          <cell r="Y78">
            <v>479971.05238110054</v>
          </cell>
          <cell r="Z78">
            <v>530830.82655432506</v>
          </cell>
          <cell r="AA78">
            <v>472600.8922777804</v>
          </cell>
          <cell r="AB78">
            <v>690827.77824546257</v>
          </cell>
          <cell r="AC78">
            <v>331345.90211200714</v>
          </cell>
          <cell r="AD78">
            <v>770061.72825819312</v>
          </cell>
          <cell r="AK78">
            <v>1994829.877465826</v>
          </cell>
          <cell r="AL78">
            <v>2151105.9986835388</v>
          </cell>
          <cell r="AM78">
            <v>1924764.8696372386</v>
          </cell>
          <cell r="AN78">
            <v>2693408.9616869674</v>
          </cell>
          <cell r="AO78">
            <v>1460499.9225634041</v>
          </cell>
          <cell r="AP78">
            <v>3185207.7850601831</v>
          </cell>
          <cell r="AQ78">
            <v>8201783.1647732249</v>
          </cell>
          <cell r="AR78">
            <v>8589269.376748357</v>
          </cell>
          <cell r="AS78">
            <v>7794012.0234763073</v>
          </cell>
          <cell r="AT78">
            <v>10392737.904578019</v>
          </cell>
          <cell r="AU78">
            <v>6441928.4428012688</v>
          </cell>
          <cell r="AV78">
            <v>13051712.266350944</v>
          </cell>
          <cell r="AW78">
            <v>10344.943847647079</v>
          </cell>
          <cell r="AX78">
            <v>6887.9774293294904</v>
          </cell>
          <cell r="AY78">
            <v>13229.237065793048</v>
          </cell>
          <cell r="AZ78">
            <v>11086.18634258659</v>
          </cell>
          <cell r="BA78">
            <v>4213.036311645239</v>
          </cell>
          <cell r="BB78">
            <v>13180.408993585235</v>
          </cell>
          <cell r="BC78">
            <v>24163.631794770576</v>
          </cell>
          <cell r="BD78">
            <v>22345.323766927177</v>
          </cell>
          <cell r="BE78">
            <v>27011.964069755926</v>
          </cell>
          <cell r="BF78">
            <v>30111.382458867352</v>
          </cell>
          <cell r="BG78">
            <v>16106.904573024229</v>
          </cell>
          <cell r="BH78">
            <v>34538.159156704096</v>
          </cell>
          <cell r="BI78">
            <v>41436.991728674962</v>
          </cell>
          <cell r="BJ78">
            <v>41667.006688924295</v>
          </cell>
          <cell r="BK78">
            <v>44240.372824709528</v>
          </cell>
          <cell r="BL78">
            <v>53892.877604218302</v>
          </cell>
          <cell r="BM78">
            <v>30974.239899747965</v>
          </cell>
          <cell r="BN78">
            <v>61235.346860602665</v>
          </cell>
        </row>
        <row r="79">
          <cell r="B79">
            <v>34589.88392163859</v>
          </cell>
          <cell r="C79">
            <v>37373.152125214328</v>
          </cell>
          <cell r="D79">
            <v>45206.936194812159</v>
          </cell>
          <cell r="E79">
            <v>24496.608335003297</v>
          </cell>
          <cell r="F79">
            <v>51611.420318644407</v>
          </cell>
          <cell r="M79">
            <v>129384.66392840205</v>
          </cell>
          <cell r="N79">
            <v>145284.99197051363</v>
          </cell>
          <cell r="O79">
            <v>131552.36982312257</v>
          </cell>
          <cell r="P79">
            <v>185357.39613871995</v>
          </cell>
          <cell r="Q79">
            <v>97592.584286888072</v>
          </cell>
          <cell r="R79">
            <v>208886.46672555109</v>
          </cell>
          <cell r="Y79">
            <v>470850.82030383841</v>
          </cell>
          <cell r="Z79">
            <v>522890.12244998111</v>
          </cell>
          <cell r="AA79">
            <v>470243.46457517269</v>
          </cell>
          <cell r="AB79">
            <v>689152.9102425637</v>
          </cell>
          <cell r="AC79">
            <v>313642.12762037735</v>
          </cell>
          <cell r="AD79">
            <v>753104.35228218744</v>
          </cell>
          <cell r="AK79">
            <v>1918825.7568604113</v>
          </cell>
          <cell r="AL79">
            <v>2089391.923533872</v>
          </cell>
          <cell r="AM79">
            <v>1879267.0608702749</v>
          </cell>
          <cell r="AN79">
            <v>2646798.2540175756</v>
          </cell>
          <cell r="AO79">
            <v>1358817.9444914341</v>
          </cell>
          <cell r="AP79">
            <v>3052726.2569566607</v>
          </cell>
          <cell r="AQ79">
            <v>7719901.7191071538</v>
          </cell>
          <cell r="AR79">
            <v>8162683.9532439625</v>
          </cell>
          <cell r="AS79">
            <v>7456783.5935387835</v>
          </cell>
          <cell r="AT79">
            <v>10028175.974674206</v>
          </cell>
          <cell r="AU79">
            <v>5903019.1800009981</v>
          </cell>
          <cell r="AV79">
            <v>12246618.33576368</v>
          </cell>
          <cell r="AW79">
            <v>10279.951460392558</v>
          </cell>
          <cell r="AX79">
            <v>6893.8563360974485</v>
          </cell>
          <cell r="AY79">
            <v>13133.937656247357</v>
          </cell>
          <cell r="AZ79">
            <v>10832.565545635051</v>
          </cell>
          <cell r="BA79">
            <v>4349.2549777025588</v>
          </cell>
          <cell r="BB79">
            <v>12895.527379809171</v>
          </cell>
          <cell r="BC79">
            <v>24057.130587553758</v>
          </cell>
          <cell r="BD79">
            <v>22290.427471763578</v>
          </cell>
          <cell r="BE79">
            <v>26908.79460322452</v>
          </cell>
          <cell r="BF79">
            <v>29634.662867711289</v>
          </cell>
          <cell r="BG79">
            <v>16374.833229238318</v>
          </cell>
          <cell r="BH79">
            <v>34136.415162321442</v>
          </cell>
          <cell r="BI79">
            <v>41278.604496505257</v>
          </cell>
          <cell r="BJ79">
            <v>41536.141391346238</v>
          </cell>
          <cell r="BK79">
            <v>44127.365786945978</v>
          </cell>
          <cell r="BL79">
            <v>53137.284520306588</v>
          </cell>
          <cell r="BM79">
            <v>31406.806043658027</v>
          </cell>
          <cell r="BN79">
            <v>60687.524890461777</v>
          </cell>
        </row>
        <row r="80">
          <cell r="B80">
            <v>33472.924633401257</v>
          </cell>
          <cell r="C80">
            <v>36267.273557622604</v>
          </cell>
          <cell r="D80">
            <v>43532.025810631298</v>
          </cell>
          <cell r="E80">
            <v>23909.23721539239</v>
          </cell>
          <cell r="F80">
            <v>50049.875954030394</v>
          </cell>
          <cell r="M80">
            <v>123882.39342929522</v>
          </cell>
          <cell r="N80">
            <v>139752.89837276959</v>
          </cell>
          <cell r="O80">
            <v>126464.63747486509</v>
          </cell>
          <cell r="P80">
            <v>178229.04646968094</v>
          </cell>
          <cell r="Q80">
            <v>94154.481231048441</v>
          </cell>
          <cell r="R80">
            <v>200654.11742105521</v>
          </cell>
          <cell r="Y80">
            <v>423753.00137581397</v>
          </cell>
          <cell r="Z80">
            <v>476435.31868175732</v>
          </cell>
          <cell r="AA80">
            <v>424804.50686233502</v>
          </cell>
          <cell r="AB80">
            <v>624889.55358429218</v>
          </cell>
          <cell r="AC80">
            <v>283421.30078830791</v>
          </cell>
          <cell r="AD80">
            <v>682808.1346513622</v>
          </cell>
          <cell r="AK80">
            <v>1625459.0934961543</v>
          </cell>
          <cell r="AL80">
            <v>1788044.9430903255</v>
          </cell>
          <cell r="AM80">
            <v>1598445.5322822731</v>
          </cell>
          <cell r="AN80">
            <v>2276179.0310184108</v>
          </cell>
          <cell r="AO80">
            <v>1145718.5294092521</v>
          </cell>
          <cell r="AP80">
            <v>2602585.7723939437</v>
          </cell>
          <cell r="AQ80">
            <v>6302200.2427064385</v>
          </cell>
          <cell r="AR80">
            <v>6707668.5427642977</v>
          </cell>
          <cell r="AS80">
            <v>6148840.403791287</v>
          </cell>
          <cell r="AT80">
            <v>8333116.878888539</v>
          </cell>
          <cell r="AU80">
            <v>4723939.6690753065</v>
          </cell>
          <cell r="AV80">
            <v>10026624.980403336</v>
          </cell>
          <cell r="AW80">
            <v>9782.2360229167989</v>
          </cell>
          <cell r="AX80">
            <v>6542.9637279008912</v>
          </cell>
          <cell r="AY80">
            <v>12498.142084688227</v>
          </cell>
          <cell r="AZ80">
            <v>10096.741576930388</v>
          </cell>
          <cell r="BA80">
            <v>4175.6474189582332</v>
          </cell>
          <cell r="BB80">
            <v>12406.081929041198</v>
          </cell>
          <cell r="BC80">
            <v>23427.42810052415</v>
          </cell>
          <cell r="BD80">
            <v>21664.038662360326</v>
          </cell>
          <cell r="BE80">
            <v>26245.344233484549</v>
          </cell>
          <cell r="BF80">
            <v>28565.690181848007</v>
          </cell>
          <cell r="BG80">
            <v>16104.210102541716</v>
          </cell>
          <cell r="BH80">
            <v>33316.071346583187</v>
          </cell>
          <cell r="BI80">
            <v>40483.918197533327</v>
          </cell>
          <cell r="BJ80">
            <v>40565.382330434622</v>
          </cell>
          <cell r="BK80">
            <v>43429.346919479947</v>
          </cell>
          <cell r="BL80">
            <v>51651.875937995035</v>
          </cell>
          <cell r="BM80">
            <v>31014.913457021066</v>
          </cell>
          <cell r="BN80">
            <v>59453.558118510671</v>
          </cell>
        </row>
        <row r="81">
          <cell r="B81">
            <v>33783.833408739687</v>
          </cell>
          <cell r="C81">
            <v>36760.608137043266</v>
          </cell>
          <cell r="D81">
            <v>44008.860756020789</v>
          </cell>
          <cell r="E81">
            <v>24161.053997916428</v>
          </cell>
          <cell r="F81">
            <v>50538.57984276252</v>
          </cell>
          <cell r="M81">
            <v>129876.22485733012</v>
          </cell>
          <cell r="N81">
            <v>145429.74750236262</v>
          </cell>
          <cell r="O81">
            <v>133409.87397979765</v>
          </cell>
          <cell r="P81">
            <v>187535.91436440832</v>
          </cell>
          <cell r="Q81">
            <v>97297.142176075504</v>
          </cell>
          <cell r="R81">
            <v>209678.34975577192</v>
          </cell>
          <cell r="Y81">
            <v>472775.42359083489</v>
          </cell>
          <cell r="Z81">
            <v>526308.77962462732</v>
          </cell>
          <cell r="AA81">
            <v>479479.23157660896</v>
          </cell>
          <cell r="AB81">
            <v>708394.83783472027</v>
          </cell>
          <cell r="AC81">
            <v>303929.20671115641</v>
          </cell>
          <cell r="AD81">
            <v>758325.96508595266</v>
          </cell>
          <cell r="AK81">
            <v>1940587.8689352877</v>
          </cell>
          <cell r="AL81">
            <v>2129190.7839764445</v>
          </cell>
          <cell r="AM81">
            <v>1936915.3229995372</v>
          </cell>
          <cell r="AN81">
            <v>2814329.6901320689</v>
          </cell>
          <cell r="AO81">
            <v>1265469.4950649797</v>
          </cell>
          <cell r="AP81">
            <v>3100173.7613068507</v>
          </cell>
          <cell r="AQ81">
            <v>7949924.0192798292</v>
          </cell>
          <cell r="AR81">
            <v>8552311.8966507055</v>
          </cell>
          <cell r="AS81">
            <v>7862402.6453177081</v>
          </cell>
          <cell r="AT81">
            <v>11144123.542952515</v>
          </cell>
          <cell r="AU81">
            <v>5416209.9213153115</v>
          </cell>
          <cell r="AV81">
            <v>12640602.039642245</v>
          </cell>
          <cell r="AW81">
            <v>9312.1037145482624</v>
          </cell>
          <cell r="AX81">
            <v>6211.1957065815723</v>
          </cell>
          <cell r="AY81">
            <v>12102.000823646287</v>
          </cell>
          <cell r="AZ81">
            <v>9517.7267913611067</v>
          </cell>
          <cell r="BA81">
            <v>3974.0555428172515</v>
          </cell>
          <cell r="BB81">
            <v>11911.299198170622</v>
          </cell>
          <cell r="BC81">
            <v>23106.90102556298</v>
          </cell>
          <cell r="BD81">
            <v>21378.731842781588</v>
          </cell>
          <cell r="BE81">
            <v>26021.800821181663</v>
          </cell>
          <cell r="BF81">
            <v>28061.410355088836</v>
          </cell>
          <cell r="BG81">
            <v>16034.821978120968</v>
          </cell>
          <cell r="BH81">
            <v>32856.383185761479</v>
          </cell>
          <cell r="BI81">
            <v>40350.397664331373</v>
          </cell>
          <cell r="BJ81">
            <v>40338.152013031613</v>
          </cell>
          <cell r="BK81">
            <v>43421.550818100892</v>
          </cell>
          <cell r="BL81">
            <v>51241.014809748507</v>
          </cell>
          <cell r="BM81">
            <v>31110.780022250619</v>
          </cell>
          <cell r="BN81">
            <v>59037.738170250035</v>
          </cell>
        </row>
        <row r="82">
          <cell r="B82">
            <v>33423.507323976475</v>
          </cell>
          <cell r="C82">
            <v>36584.166914132984</v>
          </cell>
          <cell r="D82">
            <v>43996.090315739006</v>
          </cell>
          <cell r="E82">
            <v>23586.416915397644</v>
          </cell>
          <cell r="F82">
            <v>49995.87691960443</v>
          </cell>
          <cell r="M82">
            <v>127960.05210764606</v>
          </cell>
          <cell r="N82">
            <v>144846.34607022218</v>
          </cell>
          <cell r="O82">
            <v>131557.81178727676</v>
          </cell>
          <cell r="P82">
            <v>187591.50388731124</v>
          </cell>
          <cell r="Q82">
            <v>95544.516183956977</v>
          </cell>
          <cell r="R82">
            <v>207025.23362009283</v>
          </cell>
          <cell r="Y82">
            <v>452145.63066067098</v>
          </cell>
          <cell r="Z82">
            <v>508417.3064290706</v>
          </cell>
          <cell r="AA82">
            <v>457543.04120986426</v>
          </cell>
          <cell r="AB82">
            <v>675468.04827730462</v>
          </cell>
          <cell r="AC82">
            <v>298840.98944151029</v>
          </cell>
          <cell r="AD82">
            <v>729997.2315377529</v>
          </cell>
          <cell r="AK82">
            <v>1831010.1703272876</v>
          </cell>
          <cell r="AL82">
            <v>2002694.2840093004</v>
          </cell>
          <cell r="AM82">
            <v>1815820.7998255687</v>
          </cell>
          <cell r="AN82">
            <v>2612964.8887977866</v>
          </cell>
          <cell r="AO82">
            <v>1247555.6843888729</v>
          </cell>
          <cell r="AP82">
            <v>2925174.84762984</v>
          </cell>
          <cell r="AQ82">
            <v>7458491.5180815337</v>
          </cell>
          <cell r="AR82">
            <v>7947171.6628062055</v>
          </cell>
          <cell r="AS82">
            <v>7304839.9947793642</v>
          </cell>
          <cell r="AT82">
            <v>10186260.541662401</v>
          </cell>
          <cell r="AU82">
            <v>5290585.5177291641</v>
          </cell>
          <cell r="AV82">
            <v>11848842.527354026</v>
          </cell>
          <cell r="AW82">
            <v>9143.7546006730026</v>
          </cell>
          <cell r="AX82">
            <v>6043.773670966817</v>
          </cell>
          <cell r="AY82">
            <v>12195.495685975931</v>
          </cell>
          <cell r="AZ82">
            <v>9579.1448644631582</v>
          </cell>
          <cell r="BA82">
            <v>3751.3462177537745</v>
          </cell>
          <cell r="BB82">
            <v>11687.08383227384</v>
          </cell>
          <cell r="BC82">
            <v>22919.446792457635</v>
          </cell>
          <cell r="BD82">
            <v>21043.191907726952</v>
          </cell>
          <cell r="BE82">
            <v>26031.5397060059</v>
          </cell>
          <cell r="BF82">
            <v>28041.044363342091</v>
          </cell>
          <cell r="BG82">
            <v>15591.072552224381</v>
          </cell>
          <cell r="BH82">
            <v>32548.170619550165</v>
          </cell>
          <cell r="BI82">
            <v>40139.062032188427</v>
          </cell>
          <cell r="BJ82">
            <v>39792.46470367712</v>
          </cell>
          <cell r="BK82">
            <v>43326.594731043355</v>
          </cell>
          <cell r="BL82">
            <v>51118.418736940752</v>
          </cell>
          <cell r="BM82">
            <v>30390.730470312639</v>
          </cell>
          <cell r="BN82">
            <v>58624.529103645567</v>
          </cell>
        </row>
        <row r="83">
          <cell r="B83">
            <v>33915.084280585514</v>
          </cell>
          <cell r="C83">
            <v>37192.967159752756</v>
          </cell>
          <cell r="D83">
            <v>44596.151461565525</v>
          </cell>
          <cell r="E83">
            <v>23928.6992580148</v>
          </cell>
          <cell r="F83">
            <v>50719.656491650319</v>
          </cell>
          <cell r="M83">
            <v>129829.6658892031</v>
          </cell>
          <cell r="N83">
            <v>147444.17823662178</v>
          </cell>
          <cell r="O83">
            <v>133451.8776792335</v>
          </cell>
          <cell r="P83">
            <v>189653.59749462953</v>
          </cell>
          <cell r="Q83">
            <v>98136.925859221825</v>
          </cell>
          <cell r="R83">
            <v>210127.46805440972</v>
          </cell>
          <cell r="Y83">
            <v>459431.58565172617</v>
          </cell>
          <cell r="Z83">
            <v>515982.29468157876</v>
          </cell>
          <cell r="AA83">
            <v>463804.65029217768</v>
          </cell>
          <cell r="AB83">
            <v>674864.36363421357</v>
          </cell>
          <cell r="AC83">
            <v>314714.85970605258</v>
          </cell>
          <cell r="AD83">
            <v>741345.58935468353</v>
          </cell>
          <cell r="AK83">
            <v>1861290.2961850755</v>
          </cell>
          <cell r="AL83">
            <v>2018099.9314917957</v>
          </cell>
          <cell r="AM83">
            <v>1843060.9061279332</v>
          </cell>
          <cell r="AN83">
            <v>2558826.7488653092</v>
          </cell>
          <cell r="AO83">
            <v>1339946.0488434921</v>
          </cell>
          <cell r="AP83">
            <v>2966793.0241056513</v>
          </cell>
          <cell r="AQ83">
            <v>7570718.1043368503</v>
          </cell>
          <cell r="AR83">
            <v>7970269.4245268675</v>
          </cell>
          <cell r="AS83">
            <v>7421170.7175418269</v>
          </cell>
          <cell r="AT83">
            <v>9858139.1760717388</v>
          </cell>
          <cell r="AU83">
            <v>5763493.3408795036</v>
          </cell>
          <cell r="AV83">
            <v>12013244.874660263</v>
          </cell>
          <cell r="AW83">
            <v>9348.5199612449906</v>
          </cell>
          <cell r="AX83">
            <v>6191.7186031465544</v>
          </cell>
          <cell r="AY83">
            <v>12553.968955066111</v>
          </cell>
          <cell r="AZ83">
            <v>9879.6229100327382</v>
          </cell>
          <cell r="BA83">
            <v>3793.5991800101351</v>
          </cell>
          <cell r="BB83">
            <v>11957.04210753503</v>
          </cell>
          <cell r="BC83">
            <v>23257.908546294664</v>
          </cell>
          <cell r="BD83">
            <v>21300.740507692593</v>
          </cell>
          <cell r="BE83">
            <v>26497.532657588228</v>
          </cell>
          <cell r="BF83">
            <v>28478.657457891746</v>
          </cell>
          <cell r="BG83">
            <v>15683.340746769574</v>
          </cell>
          <cell r="BH83">
            <v>33007.677429121497</v>
          </cell>
          <cell r="BI83">
            <v>40644.644277606756</v>
          </cell>
          <cell r="BJ83">
            <v>40187.017888375143</v>
          </cell>
          <cell r="BK83">
            <v>43926.987285740885</v>
          </cell>
          <cell r="BL83">
            <v>51727.450642715514</v>
          </cell>
          <cell r="BM83">
            <v>30545.51770521887</v>
          </cell>
          <cell r="BN83">
            <v>59320.971581104583</v>
          </cell>
        </row>
        <row r="84">
          <cell r="B84">
            <v>35123.214308322262</v>
          </cell>
          <cell r="C84">
            <v>38342.187723573894</v>
          </cell>
          <cell r="D84">
            <v>45802.119915277945</v>
          </cell>
          <cell r="E84">
            <v>25207.813734214873</v>
          </cell>
          <cell r="F84">
            <v>52577.276492503705</v>
          </cell>
          <cell r="M84">
            <v>137259.15558636974</v>
          </cell>
          <cell r="N84">
            <v>153391.85438865382</v>
          </cell>
          <cell r="O84">
            <v>141047.06461643465</v>
          </cell>
          <cell r="P84">
            <v>197168.01184215461</v>
          </cell>
          <cell r="Q84">
            <v>104249.69067156959</v>
          </cell>
          <cell r="R84">
            <v>222214.66750762795</v>
          </cell>
          <cell r="Y84">
            <v>501468.91537602781</v>
          </cell>
          <cell r="Z84">
            <v>558935.62228872941</v>
          </cell>
          <cell r="AA84">
            <v>506980.3460656727</v>
          </cell>
          <cell r="AB84">
            <v>736170.39509213285</v>
          </cell>
          <cell r="AC84">
            <v>342666.26886994689</v>
          </cell>
          <cell r="AD84">
            <v>808782.72570817219</v>
          </cell>
          <cell r="AK84">
            <v>2075296.8674579202</v>
          </cell>
          <cell r="AL84">
            <v>2244031.938332614</v>
          </cell>
          <cell r="AM84">
            <v>2058785.7966684443</v>
          </cell>
          <cell r="AN84">
            <v>2877392.3429014939</v>
          </cell>
          <cell r="AO84">
            <v>1471560.4286878805</v>
          </cell>
          <cell r="AP84">
            <v>3312464.0547247832</v>
          </cell>
          <cell r="AQ84">
            <v>8351668.1971833808</v>
          </cell>
          <cell r="AR84">
            <v>8845139.131853722</v>
          </cell>
          <cell r="AS84">
            <v>8158890.4483840847</v>
          </cell>
          <cell r="AT84">
            <v>11019665.740090381</v>
          </cell>
          <cell r="AU84">
            <v>6261482.2063985029</v>
          </cell>
          <cell r="AV84">
            <v>13301913.774592262</v>
          </cell>
          <cell r="AW84">
            <v>9587.8211055464271</v>
          </cell>
          <cell r="AX84">
            <v>6591.7575925443434</v>
          </cell>
          <cell r="AY84">
            <v>12702.017965845205</v>
          </cell>
          <cell r="AZ84">
            <v>10370.228665662733</v>
          </cell>
          <cell r="BA84">
            <v>4145.9641098623251</v>
          </cell>
          <cell r="BB84">
            <v>12322.76783943167</v>
          </cell>
          <cell r="BC84">
            <v>23774.776388539209</v>
          </cell>
          <cell r="BD84">
            <v>21982.254299396533</v>
          </cell>
          <cell r="BE84">
            <v>26930.534735478246</v>
          </cell>
          <cell r="BF84">
            <v>28983.687478958316</v>
          </cell>
          <cell r="BG84">
            <v>16425.382963397686</v>
          </cell>
          <cell r="BH84">
            <v>33728.677490823233</v>
          </cell>
          <cell r="BI84">
            <v>41508.47049228019</v>
          </cell>
          <cell r="BJ84">
            <v>41220.375182961776</v>
          </cell>
          <cell r="BK84">
            <v>44716.18069751955</v>
          </cell>
          <cell r="BL84">
            <v>52250.510995577788</v>
          </cell>
          <cell r="BM84">
            <v>31774.656530316879</v>
          </cell>
          <cell r="BN84">
            <v>60486.06455506268</v>
          </cell>
        </row>
        <row r="85">
          <cell r="B85">
            <v>36809.115530940049</v>
          </cell>
          <cell r="C85">
            <v>39971.704428565878</v>
          </cell>
          <cell r="D85">
            <v>47836.859778245176</v>
          </cell>
          <cell r="E85">
            <v>26586.434871353806</v>
          </cell>
          <cell r="F85">
            <v>54995.280105007383</v>
          </cell>
          <cell r="M85">
            <v>148950.87336911506</v>
          </cell>
          <cell r="N85">
            <v>164738.16492507124</v>
          </cell>
          <cell r="O85">
            <v>152255.90135715925</v>
          </cell>
          <cell r="P85">
            <v>211274.13019052276</v>
          </cell>
          <cell r="Q85">
            <v>113089.01654799109</v>
          </cell>
          <cell r="R85">
            <v>239475.71118499158</v>
          </cell>
          <cell r="Y85">
            <v>576873.43678884348</v>
          </cell>
          <cell r="Z85">
            <v>635470.52567084692</v>
          </cell>
          <cell r="AA85">
            <v>580009.13652853423</v>
          </cell>
          <cell r="AB85">
            <v>831364.80717808276</v>
          </cell>
          <cell r="AC85">
            <v>401082.78916559508</v>
          </cell>
          <cell r="AD85">
            <v>924848.11413996201</v>
          </cell>
          <cell r="AK85">
            <v>2539020.9696243624</v>
          </cell>
          <cell r="AL85">
            <v>2715058.2927261516</v>
          </cell>
          <cell r="AM85">
            <v>2509393.2379289074</v>
          </cell>
          <cell r="AN85">
            <v>3456933.4825714231</v>
          </cell>
          <cell r="AO85">
            <v>1840931.8112062595</v>
          </cell>
          <cell r="AP85">
            <v>4038465.3635382135</v>
          </cell>
          <cell r="AQ85">
            <v>10892283.998864619</v>
          </cell>
          <cell r="AR85">
            <v>11426412.586042371</v>
          </cell>
          <cell r="AS85">
            <v>10572938.996106314</v>
          </cell>
          <cell r="AT85">
            <v>14110124.626369972</v>
          </cell>
          <cell r="AU85">
            <v>8335034.9719522456</v>
          </cell>
          <cell r="AV85">
            <v>17288035.587895449</v>
          </cell>
          <cell r="AW85">
            <v>9882.4039380420563</v>
          </cell>
          <cell r="AX85">
            <v>6888.7119400803867</v>
          </cell>
          <cell r="AY85">
            <v>13005.02936576719</v>
          </cell>
          <cell r="AZ85">
            <v>10675.759710273227</v>
          </cell>
          <cell r="BA85">
            <v>4436.9759211826276</v>
          </cell>
          <cell r="BB85">
            <v>12733.415090354989</v>
          </cell>
          <cell r="BC85">
            <v>24348.920215587274</v>
          </cell>
          <cell r="BD85">
            <v>22594.776709369926</v>
          </cell>
          <cell r="BE85">
            <v>27495.682547611061</v>
          </cell>
          <cell r="BF85">
            <v>29677.163065769884</v>
          </cell>
          <cell r="BG85">
            <v>16975.036907282993</v>
          </cell>
          <cell r="BH85">
            <v>34497.454429453574</v>
          </cell>
          <cell r="BI85">
            <v>42432.065562518794</v>
          </cell>
          <cell r="BJ85">
            <v>42227.357670981852</v>
          </cell>
          <cell r="BK85">
            <v>45608.999024915895</v>
          </cell>
          <cell r="BL85">
            <v>53428.917260140704</v>
          </cell>
          <cell r="BM85">
            <v>32647.613139908448</v>
          </cell>
          <cell r="BN85">
            <v>61702.503603326804</v>
          </cell>
        </row>
        <row r="86">
          <cell r="B86">
            <v>39031.272248178604</v>
          </cell>
          <cell r="C86">
            <v>42208.823603701458</v>
          </cell>
          <cell r="D86">
            <v>50421.732279027368</v>
          </cell>
          <cell r="E86">
            <v>28507.473089644056</v>
          </cell>
          <cell r="F86">
            <v>58279.43199292296</v>
          </cell>
          <cell r="M86">
            <v>162858.63774495004</v>
          </cell>
          <cell r="N86">
            <v>178496.80407684416</v>
          </cell>
          <cell r="O86">
            <v>166187.04623220264</v>
          </cell>
          <cell r="P86">
            <v>228689.80088173845</v>
          </cell>
          <cell r="Q86">
            <v>123996.33652554204</v>
          </cell>
          <cell r="R86">
            <v>260491.70794644466</v>
          </cell>
          <cell r="Y86">
            <v>662600.18473445892</v>
          </cell>
          <cell r="Z86">
            <v>721644.19859365036</v>
          </cell>
          <cell r="AA86">
            <v>665904.36524950981</v>
          </cell>
          <cell r="AB86">
            <v>941427.46948044922</v>
          </cell>
          <cell r="AC86">
            <v>467708.5041154396</v>
          </cell>
          <cell r="AD86">
            <v>1056433.1067829563</v>
          </cell>
          <cell r="AK86">
            <v>3036178.9639766817</v>
          </cell>
          <cell r="AL86">
            <v>3223499.0903349994</v>
          </cell>
          <cell r="AM86">
            <v>3006657.5408308255</v>
          </cell>
          <cell r="AN86">
            <v>4115271.159738238</v>
          </cell>
          <cell r="AO86">
            <v>2211536.2010131972</v>
          </cell>
          <cell r="AP86">
            <v>4817478.8486132221</v>
          </cell>
          <cell r="AQ86">
            <v>13160385.959517531</v>
          </cell>
          <cell r="AR86">
            <v>13835171.365843836</v>
          </cell>
          <cell r="AS86">
            <v>12867753.170617256</v>
          </cell>
          <cell r="AT86">
            <v>17209787.909274992</v>
          </cell>
          <cell r="AU86">
            <v>10022046.999534408</v>
          </cell>
          <cell r="AV86">
            <v>20930627.253514703</v>
          </cell>
          <cell r="AW86">
            <v>10333.683021975527</v>
          </cell>
          <cell r="AX86">
            <v>7346.7740943082063</v>
          </cell>
          <cell r="AY86">
            <v>13541.051280840207</v>
          </cell>
          <cell r="AZ86">
            <v>11161.202784667434</v>
          </cell>
          <cell r="BA86">
            <v>4878.7676765672368</v>
          </cell>
          <cell r="BB86">
            <v>13373.548847464679</v>
          </cell>
          <cell r="BC86">
            <v>25272.676081870661</v>
          </cell>
          <cell r="BD86">
            <v>23535.102044993539</v>
          </cell>
          <cell r="BE86">
            <v>28433.465533867995</v>
          </cell>
          <cell r="BF86">
            <v>30614.169100948366</v>
          </cell>
          <cell r="BG86">
            <v>17897.599374544276</v>
          </cell>
          <cell r="BH86">
            <v>35811.401331420544</v>
          </cell>
          <cell r="BI86">
            <v>43946.417406739572</v>
          </cell>
          <cell r="BJ86">
            <v>43770.511983350196</v>
          </cell>
          <cell r="BK86">
            <v>47048.983350152717</v>
          </cell>
          <cell r="BL86">
            <v>54930.376996299521</v>
          </cell>
          <cell r="BM86">
            <v>34171.13899701558</v>
          </cell>
          <cell r="BN86">
            <v>63858.716936365381</v>
          </cell>
        </row>
        <row r="87">
          <cell r="B87">
            <v>41448.065243190591</v>
          </cell>
          <cell r="C87">
            <v>44628.307057473998</v>
          </cell>
          <cell r="D87">
            <v>53380.545962113945</v>
          </cell>
          <cell r="E87">
            <v>30412.312311214937</v>
          </cell>
          <cell r="F87">
            <v>61839.302270726446</v>
          </cell>
          <cell r="M87">
            <v>176822.3417263655</v>
          </cell>
          <cell r="N87">
            <v>192841.74969819121</v>
          </cell>
          <cell r="O87">
            <v>180028.14516480782</v>
          </cell>
          <cell r="P87">
            <v>246417.47325637119</v>
          </cell>
          <cell r="Q87">
            <v>135244.28780967338</v>
          </cell>
          <cell r="R87">
            <v>281799.14496231265</v>
          </cell>
          <cell r="Y87">
            <v>749653.41592701932</v>
          </cell>
          <cell r="Z87">
            <v>811082.57599019411</v>
          </cell>
          <cell r="AA87">
            <v>750922.97982736747</v>
          </cell>
          <cell r="AB87">
            <v>1056038.8295827801</v>
          </cell>
          <cell r="AC87">
            <v>533853.6976291039</v>
          </cell>
          <cell r="AD87">
            <v>1188321.9730244745</v>
          </cell>
          <cell r="AK87">
            <v>3552718.2702715495</v>
          </cell>
          <cell r="AL87">
            <v>3760193.0960822441</v>
          </cell>
          <cell r="AM87">
            <v>3519657.6150574903</v>
          </cell>
          <cell r="AN87">
            <v>4795429.5761474362</v>
          </cell>
          <cell r="AO87">
            <v>2602816.8460852564</v>
          </cell>
          <cell r="AP87">
            <v>5622004.1790653141</v>
          </cell>
          <cell r="AQ87">
            <v>15566408.339870337</v>
          </cell>
          <cell r="AR87">
            <v>16407790.205311883</v>
          </cell>
          <cell r="AS87">
            <v>15179442.430600155</v>
          </cell>
          <cell r="AT87">
            <v>20371688.733265936</v>
          </cell>
          <cell r="AU87">
            <v>11927567.741036866</v>
          </cell>
          <cell r="AV87">
            <v>24755211.906345621</v>
          </cell>
          <cell r="AW87">
            <v>10924.52381950601</v>
          </cell>
          <cell r="AX87">
            <v>7802.8628426353653</v>
          </cell>
          <cell r="AY87">
            <v>14157.038223402711</v>
          </cell>
          <cell r="AZ87">
            <v>11705.521806764</v>
          </cell>
          <cell r="BA87">
            <v>5234.5156814144129</v>
          </cell>
          <cell r="BB87">
            <v>14176.701445701172</v>
          </cell>
          <cell r="BC87">
            <v>26406.478967282263</v>
          </cell>
          <cell r="BD87">
            <v>24626.544748190518</v>
          </cell>
          <cell r="BE87">
            <v>29583.880601103574</v>
          </cell>
          <cell r="BF87">
            <v>31931.99848497425</v>
          </cell>
          <cell r="BG87">
            <v>18764.315033608444</v>
          </cell>
          <cell r="BH87">
            <v>37399.319749439099</v>
          </cell>
          <cell r="BI87">
            <v>45758.922902002567</v>
          </cell>
          <cell r="BJ87">
            <v>45656.147130134443</v>
          </cell>
          <cell r="BK87">
            <v>48867.433573229653</v>
          </cell>
          <cell r="BL87">
            <v>57215.094332737055</v>
          </cell>
          <cell r="BM87">
            <v>35676.564223850975</v>
          </cell>
          <cell r="BN87">
            <v>66427.592629111503</v>
          </cell>
        </row>
        <row r="88">
          <cell r="B88">
            <v>43488.40104346125</v>
          </cell>
          <cell r="C88">
            <v>46823.876184839093</v>
          </cell>
          <cell r="D88">
            <v>56443.679257835443</v>
          </cell>
          <cell r="E88">
            <v>31575.971719768437</v>
          </cell>
          <cell r="F88">
            <v>64991.151027801759</v>
          </cell>
          <cell r="M88">
            <v>190077.71470572377</v>
          </cell>
          <cell r="N88">
            <v>206537.56578339709</v>
          </cell>
          <cell r="O88">
            <v>194475.2203075579</v>
          </cell>
          <cell r="P88">
            <v>266603.71268101444</v>
          </cell>
          <cell r="Q88">
            <v>142434.92411847631</v>
          </cell>
          <cell r="R88">
            <v>302606.67187279661</v>
          </cell>
          <cell r="Y88">
            <v>831054.99018987769</v>
          </cell>
          <cell r="Z88">
            <v>897038.72322412673</v>
          </cell>
          <cell r="AA88">
            <v>841678.48033599788</v>
          </cell>
          <cell r="AB88">
            <v>1182126.9406547085</v>
          </cell>
          <cell r="AC88">
            <v>579159.3762216653</v>
          </cell>
          <cell r="AD88">
            <v>1316255.9786064527</v>
          </cell>
          <cell r="AK88">
            <v>4035084.2862090003</v>
          </cell>
          <cell r="AL88">
            <v>4273356.9336385448</v>
          </cell>
          <cell r="AM88">
            <v>4065382.8439805866</v>
          </cell>
          <cell r="AN88">
            <v>5570145.1235477934</v>
          </cell>
          <cell r="AO88">
            <v>2854247.0264323228</v>
          </cell>
          <cell r="AP88">
            <v>6381653.6416847249</v>
          </cell>
          <cell r="AQ88">
            <v>17973907.795440897</v>
          </cell>
          <cell r="AR88">
            <v>19046912.018068824</v>
          </cell>
          <cell r="AS88">
            <v>17955985.385395255</v>
          </cell>
          <cell r="AT88">
            <v>24280648.730862007</v>
          </cell>
          <cell r="AU88">
            <v>13166883.174369419</v>
          </cell>
          <cell r="AV88">
            <v>28572899.96709412</v>
          </cell>
          <cell r="AW88">
            <v>11259.221624876885</v>
          </cell>
          <cell r="AX88">
            <v>8189.7737441549198</v>
          </cell>
          <cell r="AY88">
            <v>14495.03638199733</v>
          </cell>
          <cell r="AZ88">
            <v>12472.886590166438</v>
          </cell>
          <cell r="BA88">
            <v>5421.1878402659913</v>
          </cell>
          <cell r="BB88">
            <v>14704.646453957679</v>
          </cell>
          <cell r="BC88">
            <v>27200.699525432083</v>
          </cell>
          <cell r="BD88">
            <v>25371.827183468387</v>
          </cell>
          <cell r="BE88">
            <v>30418.171282314786</v>
          </cell>
          <cell r="BF88">
            <v>33092.564433037776</v>
          </cell>
          <cell r="BG88">
            <v>19258.310342134224</v>
          </cell>
          <cell r="BH88">
            <v>38589.426489468999</v>
          </cell>
          <cell r="BI88">
            <v>47127.546901126079</v>
          </cell>
          <cell r="BJ88">
            <v>46849.393982610207</v>
          </cell>
          <cell r="BK88">
            <v>50322.089907711612</v>
          </cell>
          <cell r="BL88">
            <v>58867.161736626957</v>
          </cell>
          <cell r="BM88">
            <v>36554.713469469527</v>
          </cell>
          <cell r="BN88">
            <v>68445.401533858152</v>
          </cell>
        </row>
        <row r="89">
          <cell r="B89">
            <v>45483.21886427515</v>
          </cell>
          <cell r="C89">
            <v>48894.304310873755</v>
          </cell>
          <cell r="D89">
            <v>58751.39912489905</v>
          </cell>
          <cell r="E89">
            <v>33257.513581096049</v>
          </cell>
          <cell r="F89">
            <v>67720.518161541142</v>
          </cell>
          <cell r="M89">
            <v>204244.37755562243</v>
          </cell>
          <cell r="N89">
            <v>220507.63828100893</v>
          </cell>
          <cell r="O89">
            <v>209495.56810235183</v>
          </cell>
          <cell r="P89">
            <v>284961.69838590169</v>
          </cell>
          <cell r="Q89">
            <v>152744.70667200821</v>
          </cell>
          <cell r="R89">
            <v>323100.29349951877</v>
          </cell>
          <cell r="Y89">
            <v>929973.93052352604</v>
          </cell>
          <cell r="Z89">
            <v>998366.23424187745</v>
          </cell>
          <cell r="AA89">
            <v>947854.02731721278</v>
          </cell>
          <cell r="AB89">
            <v>1320192.7243771383</v>
          </cell>
          <cell r="AC89">
            <v>644809.48134594341</v>
          </cell>
          <cell r="AD89">
            <v>1463457.9045555233</v>
          </cell>
          <cell r="AK89">
            <v>4713821.7267998736</v>
          </cell>
          <cell r="AL89">
            <v>4988843.9758495567</v>
          </cell>
          <cell r="AM89">
            <v>4797645.5763788735</v>
          </cell>
          <cell r="AN89">
            <v>6528907.6762452768</v>
          </cell>
          <cell r="AO89">
            <v>3318567.2964053713</v>
          </cell>
          <cell r="AP89">
            <v>7415508.136840879</v>
          </cell>
          <cell r="AQ89">
            <v>21789567.057927035</v>
          </cell>
          <cell r="AR89">
            <v>23129258.943106312</v>
          </cell>
          <cell r="AS89">
            <v>22016978.487660255</v>
          </cell>
          <cell r="AT89">
            <v>29413141.40974072</v>
          </cell>
          <cell r="AU89">
            <v>16047707.070987297</v>
          </cell>
          <cell r="AV89">
            <v>34581478.662030406</v>
          </cell>
          <cell r="AW89">
            <v>11480.362096789348</v>
          </cell>
          <cell r="AX89">
            <v>8398.5714265193619</v>
          </cell>
          <cell r="AY89">
            <v>14687.488552292265</v>
          </cell>
          <cell r="AZ89">
            <v>12631.979999358347</v>
          </cell>
          <cell r="BA89">
            <v>5622.0154343486329</v>
          </cell>
          <cell r="BB89">
            <v>14970.631281465559</v>
          </cell>
          <cell r="BC89">
            <v>27843.090120792109</v>
          </cell>
          <cell r="BD89">
            <v>26036.061151304715</v>
          </cell>
          <cell r="BE89">
            <v>31049.719445153973</v>
          </cell>
          <cell r="BF89">
            <v>33616.921429232098</v>
          </cell>
          <cell r="BG89">
            <v>19981.158793216917</v>
          </cell>
          <cell r="BH89">
            <v>39344.987568432509</v>
          </cell>
          <cell r="BI89">
            <v>48296.50015079556</v>
          </cell>
          <cell r="BJ89">
            <v>48082.923307286423</v>
          </cell>
          <cell r="BK89">
            <v>51502.508061231099</v>
          </cell>
          <cell r="BL89">
            <v>59848.098216574268</v>
          </cell>
          <cell r="BM89">
            <v>37930.087991802269</v>
          </cell>
          <cell r="BN89">
            <v>69812.932927141184</v>
          </cell>
        </row>
        <row r="90">
          <cell r="B90">
            <v>42628.765650065114</v>
          </cell>
          <cell r="C90">
            <v>46100.071986257521</v>
          </cell>
          <cell r="D90">
            <v>54894.554466301684</v>
          </cell>
          <cell r="E90">
            <v>31310.077666962548</v>
          </cell>
          <cell r="F90">
            <v>63001.43399565341</v>
          </cell>
          <cell r="M90">
            <v>179714.16674403159</v>
          </cell>
          <cell r="N90">
            <v>196510.61667193283</v>
          </cell>
          <cell r="O90">
            <v>184562.84926383165</v>
          </cell>
          <cell r="P90">
            <v>253317.56946954355</v>
          </cell>
          <cell r="Q90">
            <v>135925.26852004827</v>
          </cell>
          <cell r="R90">
            <v>284631.45927516109</v>
          </cell>
          <cell r="Y90">
            <v>735021.41790390201</v>
          </cell>
          <cell r="Z90">
            <v>806478.88153373857</v>
          </cell>
          <cell r="AA90">
            <v>743074.84728477348</v>
          </cell>
          <cell r="AB90">
            <v>1070788.3931136262</v>
          </cell>
          <cell r="AC90">
            <v>505891.8473728954</v>
          </cell>
          <cell r="AD90">
            <v>1159091.5768795675</v>
          </cell>
          <cell r="AK90">
            <v>3400688.7377529708</v>
          </cell>
          <cell r="AL90">
            <v>3663891.6785967811</v>
          </cell>
          <cell r="AM90">
            <v>3386145.3874519975</v>
          </cell>
          <cell r="AN90">
            <v>4821128.1675826842</v>
          </cell>
          <cell r="AO90">
            <v>2348492.9290427617</v>
          </cell>
          <cell r="AP90">
            <v>5345623.6923675817</v>
          </cell>
          <cell r="AQ90">
            <v>15025288.7446182</v>
          </cell>
          <cell r="AR90">
            <v>16109236.041187994</v>
          </cell>
          <cell r="AS90">
            <v>14737960.262886345</v>
          </cell>
          <cell r="AT90">
            <v>20721805.840181295</v>
          </cell>
          <cell r="AU90">
            <v>10800646.838433525</v>
          </cell>
          <cell r="AV90">
            <v>23639747.342276402</v>
          </cell>
          <cell r="AW90">
            <v>11141.044668337185</v>
          </cell>
          <cell r="AX90">
            <v>8006.9852379049835</v>
          </cell>
          <cell r="AY90">
            <v>14335.940359398699</v>
          </cell>
          <cell r="AZ90">
            <v>12020.191920941472</v>
          </cell>
          <cell r="BA90">
            <v>5317.0721245559253</v>
          </cell>
          <cell r="BB90">
            <v>14343.924137142005</v>
          </cell>
          <cell r="BC90">
            <v>27397.054417402171</v>
          </cell>
          <cell r="BD90">
            <v>25530.78220319092</v>
          </cell>
          <cell r="BE90">
            <v>30715.318955415951</v>
          </cell>
          <cell r="BF90">
            <v>32847.552799274818</v>
          </cell>
          <cell r="BG90">
            <v>19686.16757217524</v>
          </cell>
          <cell r="BH90">
            <v>38375.875631263661</v>
          </cell>
          <cell r="BI90">
            <v>47717.066603733387</v>
          </cell>
          <cell r="BJ90">
            <v>47435.528409798331</v>
          </cell>
          <cell r="BK90">
            <v>51189.542200437514</v>
          </cell>
          <cell r="BL90">
            <v>58881.753897191498</v>
          </cell>
          <cell r="BM90">
            <v>37647.536881699394</v>
          </cell>
          <cell r="BN90">
            <v>68415.814998915739</v>
          </cell>
        </row>
        <row r="91">
          <cell r="B91">
            <v>40599.402257156275</v>
          </cell>
          <cell r="C91">
            <v>44071.309366390939</v>
          </cell>
          <cell r="D91">
            <v>52038.973308893183</v>
          </cell>
          <cell r="E91">
            <v>30100.74124870322</v>
          </cell>
          <cell r="F91">
            <v>59619.068880578438</v>
          </cell>
          <cell r="M91">
            <v>167196.43192286851</v>
          </cell>
          <cell r="N91">
            <v>183840.61738955998</v>
          </cell>
          <cell r="O91">
            <v>171833.24667979509</v>
          </cell>
          <cell r="P91">
            <v>235764.42315816734</v>
          </cell>
          <cell r="Q91">
            <v>128679.7836075618</v>
          </cell>
          <cell r="R91">
            <v>264265.94729636074</v>
          </cell>
          <cell r="Y91">
            <v>646488.09319359576</v>
          </cell>
          <cell r="Z91">
            <v>715937.05393940804</v>
          </cell>
          <cell r="AA91">
            <v>651253.83298769139</v>
          </cell>
          <cell r="AB91">
            <v>951665.01162754011</v>
          </cell>
          <cell r="AC91">
            <v>447053.27195461671</v>
          </cell>
          <cell r="AD91">
            <v>1019839.9476743031</v>
          </cell>
          <cell r="AK91">
            <v>2838034.5837417962</v>
          </cell>
          <cell r="AL91">
            <v>3074318.8165023094</v>
          </cell>
          <cell r="AM91">
            <v>2799661.7218990098</v>
          </cell>
          <cell r="AN91">
            <v>4046049.0365964826</v>
          </cell>
          <cell r="AO91">
            <v>1950388.5888156374</v>
          </cell>
          <cell r="AP91">
            <v>4449325.3402476003</v>
          </cell>
          <cell r="AQ91">
            <v>12173573.248382643</v>
          </cell>
          <cell r="AR91">
            <v>13064904.322457006</v>
          </cell>
          <cell r="AS91">
            <v>11764889.39675987</v>
          </cell>
          <cell r="AT91">
            <v>16875776.031897668</v>
          </cell>
          <cell r="AU91">
            <v>8664894.0882464442</v>
          </cell>
          <cell r="AV91">
            <v>19083586.555933863</v>
          </cell>
          <cell r="AW91">
            <v>10480.986612490675</v>
          </cell>
          <cell r="AX91">
            <v>7397.1850646061175</v>
          </cell>
          <cell r="AY91">
            <v>13633.985528668281</v>
          </cell>
          <cell r="AZ91">
            <v>11196.954275529444</v>
          </cell>
          <cell r="BA91">
            <v>4857.6376752793185</v>
          </cell>
          <cell r="BB91">
            <v>13307.343573836968</v>
          </cell>
          <cell r="BC91">
            <v>26533.065627632692</v>
          </cell>
          <cell r="BD91">
            <v>24683.711686889194</v>
          </cell>
          <cell r="BE91">
            <v>29875.538553790466</v>
          </cell>
          <cell r="BF91">
            <v>31625.034436751605</v>
          </cell>
          <cell r="BG91">
            <v>19147.514319941158</v>
          </cell>
          <cell r="BH91">
            <v>36880.526834380391</v>
          </cell>
          <cell r="BI91">
            <v>46598.164396560205</v>
          </cell>
          <cell r="BJ91">
            <v>46291.869964743033</v>
          </cell>
          <cell r="BK91">
            <v>50177.479835193204</v>
          </cell>
          <cell r="BL91">
            <v>57160.134638279298</v>
          </cell>
          <cell r="BM91">
            <v>37009.86012576845</v>
          </cell>
          <cell r="BN91">
            <v>66347.005910059685</v>
          </cell>
        </row>
        <row r="92">
          <cell r="B92">
            <v>40519.337872366094</v>
          </cell>
          <cell r="C92">
            <v>43920.370507937245</v>
          </cell>
          <cell r="D92">
            <v>51533.053567693642</v>
          </cell>
          <cell r="E92">
            <v>30358.00674859307</v>
          </cell>
          <cell r="F92">
            <v>59339.855963131071</v>
          </cell>
          <cell r="M92">
            <v>169464.08601057608</v>
          </cell>
          <cell r="N92">
            <v>186119.86261278382</v>
          </cell>
          <cell r="O92">
            <v>173730.18559205145</v>
          </cell>
          <cell r="P92">
            <v>237338.64722224092</v>
          </cell>
          <cell r="Q92">
            <v>132066.10604948158</v>
          </cell>
          <cell r="R92">
            <v>267455.10283365077</v>
          </cell>
          <cell r="Y92">
            <v>671667.96854461695</v>
          </cell>
          <cell r="Z92">
            <v>739802.40965028212</v>
          </cell>
          <cell r="AA92">
            <v>673701.65441239474</v>
          </cell>
          <cell r="AB92">
            <v>973886.45772086177</v>
          </cell>
          <cell r="AC92">
            <v>472923.09839453438</v>
          </cell>
          <cell r="AD92">
            <v>1055791.8640830298</v>
          </cell>
          <cell r="AK92">
            <v>3035386.9210220096</v>
          </cell>
          <cell r="AL92">
            <v>3264112.5229505529</v>
          </cell>
          <cell r="AM92">
            <v>2984079.4121974325</v>
          </cell>
          <cell r="AN92">
            <v>4238235.3803563649</v>
          </cell>
          <cell r="AO92">
            <v>2151385.2227933714</v>
          </cell>
          <cell r="AP92">
            <v>4740551.3198540537</v>
          </cell>
          <cell r="AQ92">
            <v>13496757.419113453</v>
          </cell>
          <cell r="AR92">
            <v>14344325.401092226</v>
          </cell>
          <cell r="AS92">
            <v>13055517.58913913</v>
          </cell>
          <cell r="AT92">
            <v>18190775.133493178</v>
          </cell>
          <cell r="AU92">
            <v>9922767.9691614695</v>
          </cell>
          <cell r="AV92">
            <v>21054220.848203961</v>
          </cell>
          <cell r="AW92">
            <v>10148.976873600064</v>
          </cell>
          <cell r="AX92">
            <v>7083.7188881153979</v>
          </cell>
          <cell r="AY92">
            <v>13202.91068914364</v>
          </cell>
          <cell r="AZ92">
            <v>10555.438101220605</v>
          </cell>
          <cell r="BA92">
            <v>4719.1010725655105</v>
          </cell>
          <cell r="BB92">
            <v>12807.771967668292</v>
          </cell>
          <cell r="BC92">
            <v>26192.143634787197</v>
          </cell>
          <cell r="BD92">
            <v>24341.501790097445</v>
          </cell>
          <cell r="BE92">
            <v>29497.057720813438</v>
          </cell>
          <cell r="BF92">
            <v>30887.987606077284</v>
          </cell>
          <cell r="BG92">
            <v>19057.106826272127</v>
          </cell>
          <cell r="BH92">
            <v>36215.939644184436</v>
          </cell>
          <cell r="BI92">
            <v>46246.102086271116</v>
          </cell>
          <cell r="BJ92">
            <v>45913.730417575011</v>
          </cell>
          <cell r="BK92">
            <v>49864.74151040068</v>
          </cell>
          <cell r="BL92">
            <v>56303.674487148113</v>
          </cell>
          <cell r="BM92">
            <v>36979.614018405387</v>
          </cell>
          <cell r="BN92">
            <v>65476.149239829625</v>
          </cell>
        </row>
        <row r="93">
          <cell r="B93">
            <v>42706.822029417759</v>
          </cell>
          <cell r="C93">
            <v>45921.241233479173</v>
          </cell>
          <cell r="D93">
            <v>54216.924115714733</v>
          </cell>
          <cell r="E93">
            <v>32108.8360054515</v>
          </cell>
          <cell r="F93">
            <v>62349.233922193984</v>
          </cell>
          <cell r="M93">
            <v>186822.49128404164</v>
          </cell>
          <cell r="N93">
            <v>203361.92514059748</v>
          </cell>
          <cell r="O93">
            <v>189877.19365543759</v>
          </cell>
          <cell r="P93">
            <v>259228.30718790708</v>
          </cell>
          <cell r="Q93">
            <v>145216.07800775309</v>
          </cell>
          <cell r="R93">
            <v>292722.39116084564</v>
          </cell>
          <cell r="Y93">
            <v>801498.43367323244</v>
          </cell>
          <cell r="Z93">
            <v>869529.17909010954</v>
          </cell>
          <cell r="AA93">
            <v>795247.76520147035</v>
          </cell>
          <cell r="AB93">
            <v>1141640.0760515062</v>
          </cell>
          <cell r="AC93">
            <v>568706.05791113025</v>
          </cell>
          <cell r="AD93">
            <v>1247936.8140948145</v>
          </cell>
          <cell r="AK93">
            <v>3846790.63233425</v>
          </cell>
          <cell r="AL93">
            <v>4086553.627991626</v>
          </cell>
          <cell r="AM93">
            <v>3753711.3713851608</v>
          </cell>
          <cell r="AN93">
            <v>5296698.5940433973</v>
          </cell>
          <cell r="AO93">
            <v>2753274.9910606812</v>
          </cell>
          <cell r="AP93">
            <v>5974233.5899613537</v>
          </cell>
          <cell r="AQ93">
            <v>17603896.027636062</v>
          </cell>
          <cell r="AR93">
            <v>18557179.214332789</v>
          </cell>
          <cell r="AS93">
            <v>16970319.105924774</v>
          </cell>
          <cell r="AT93">
            <v>23632758.269208036</v>
          </cell>
          <cell r="AU93">
            <v>12937808.468705142</v>
          </cell>
          <cell r="AV93">
            <v>27371781.671133097</v>
          </cell>
          <cell r="AW93">
            <v>10364.120133740103</v>
          </cell>
          <cell r="AX93">
            <v>7296.5792833013575</v>
          </cell>
          <cell r="AY93">
            <v>13398.954278258145</v>
          </cell>
          <cell r="AZ93">
            <v>10761.82877967941</v>
          </cell>
          <cell r="BA93">
            <v>4951.8931054802715</v>
          </cell>
          <cell r="BB93">
            <v>12994.83714986294</v>
          </cell>
          <cell r="BC93">
            <v>26693.969890015109</v>
          </cell>
          <cell r="BD93">
            <v>24856.255017064461</v>
          </cell>
          <cell r="BE93">
            <v>29926.135408817125</v>
          </cell>
          <cell r="BF93">
            <v>31437.881552137795</v>
          </cell>
          <cell r="BG93">
            <v>19541.364671862433</v>
          </cell>
          <cell r="BH93">
            <v>36752.216451232693</v>
          </cell>
          <cell r="BI93">
            <v>47106.282085358878</v>
          </cell>
          <cell r="BJ93">
            <v>46805.849684268338</v>
          </cell>
          <cell r="BK93">
            <v>50585.111822015861</v>
          </cell>
          <cell r="BL93">
            <v>57282.947517710774</v>
          </cell>
          <cell r="BM93">
            <v>37778.204129840138</v>
          </cell>
          <cell r="BN93">
            <v>66448.940577944886</v>
          </cell>
        </row>
        <row r="94">
          <cell r="B94">
            <v>44849.260098981147</v>
          </cell>
          <cell r="C94">
            <v>47843.691317793571</v>
          </cell>
          <cell r="D94">
            <v>56840.567927292657</v>
          </cell>
          <cell r="E94">
            <v>33809.785338433569</v>
          </cell>
          <cell r="F94">
            <v>65364.598535660116</v>
          </cell>
          <cell r="M94">
            <v>204999.50048485943</v>
          </cell>
          <cell r="N94">
            <v>221109.15158159027</v>
          </cell>
          <cell r="O94">
            <v>207176.87079745196</v>
          </cell>
          <cell r="P94">
            <v>282255.69325639564</v>
          </cell>
          <cell r="Q94">
            <v>158252.31369671351</v>
          </cell>
          <cell r="R94">
            <v>319597.17485965014</v>
          </cell>
          <cell r="Y94">
            <v>938323.21949518798</v>
          </cell>
          <cell r="Z94">
            <v>1005318.8965065372</v>
          </cell>
          <cell r="AA94">
            <v>925000.67659257888</v>
          </cell>
          <cell r="AB94">
            <v>1315803.583587134</v>
          </cell>
          <cell r="AC94">
            <v>670837.90115981863</v>
          </cell>
          <cell r="AD94">
            <v>1452004.8040645223</v>
          </cell>
          <cell r="AK94">
            <v>4702637.1326150866</v>
          </cell>
          <cell r="AL94">
            <v>4945359.2084253542</v>
          </cell>
          <cell r="AM94">
            <v>4559602.7088450389</v>
          </cell>
          <cell r="AN94">
            <v>6407408.7563198106</v>
          </cell>
          <cell r="AO94">
            <v>3378963.6158813643</v>
          </cell>
          <cell r="AP94">
            <v>7269425.149584258</v>
          </cell>
          <cell r="AQ94">
            <v>21848460.343640603</v>
          </cell>
          <cell r="AR94">
            <v>22840918.224779684</v>
          </cell>
          <cell r="AS94">
            <v>20905815.565310415</v>
          </cell>
          <cell r="AT94">
            <v>29230701.803895809</v>
          </cell>
          <cell r="AU94">
            <v>15909869.108547406</v>
          </cell>
          <cell r="AV94">
            <v>33896715.367021173</v>
          </cell>
          <cell r="AW94">
            <v>10670.757223593284</v>
          </cell>
          <cell r="AX94">
            <v>7666.8017068718509</v>
          </cell>
          <cell r="AY94">
            <v>13601.423869930148</v>
          </cell>
          <cell r="AZ94">
            <v>11150.48040185649</v>
          </cell>
          <cell r="BA94">
            <v>5266.149361668261</v>
          </cell>
          <cell r="BB94">
            <v>13293.835725489767</v>
          </cell>
          <cell r="BC94">
            <v>27054.788944994671</v>
          </cell>
          <cell r="BD94">
            <v>25264.827712024577</v>
          </cell>
          <cell r="BE94">
            <v>30140.004708942633</v>
          </cell>
          <cell r="BF94">
            <v>31794.442890725662</v>
          </cell>
          <cell r="BG94">
            <v>19982.837743069133</v>
          </cell>
          <cell r="BH94">
            <v>37116.534499661226</v>
          </cell>
          <cell r="BI94">
            <v>47534.828596746396</v>
          </cell>
          <cell r="BJ94">
            <v>47262.360218465488</v>
          </cell>
          <cell r="BK94">
            <v>50813.230757708247</v>
          </cell>
          <cell r="BL94">
            <v>57599.396001812122</v>
          </cell>
          <cell r="BM94">
            <v>38378.698219820224</v>
          </cell>
          <cell r="BN94">
            <v>66894.907967375548</v>
          </cell>
        </row>
        <row r="95">
          <cell r="B95">
            <v>46386.634458872526</v>
          </cell>
          <cell r="C95">
            <v>49118.936362868662</v>
          </cell>
          <cell r="D95">
            <v>58564.863563023166</v>
          </cell>
          <cell r="E95">
            <v>35176.744246568436</v>
          </cell>
          <cell r="F95">
            <v>67304.70566682372</v>
          </cell>
          <cell r="M95">
            <v>215892.66384859971</v>
          </cell>
          <cell r="N95">
            <v>231910.52810022348</v>
          </cell>
          <cell r="O95">
            <v>216689.12936534648</v>
          </cell>
          <cell r="P95">
            <v>295128.06519233575</v>
          </cell>
          <cell r="Q95">
            <v>167280.88815770979</v>
          </cell>
          <cell r="R95">
            <v>334718.39580146829</v>
          </cell>
          <cell r="Y95">
            <v>1010037.1600644325</v>
          </cell>
          <cell r="Z95">
            <v>1076934.095470883</v>
          </cell>
          <cell r="AA95">
            <v>987177.7088127085</v>
          </cell>
          <cell r="AB95">
            <v>1399862.2533776001</v>
          </cell>
          <cell r="AC95">
            <v>729268.18610648124</v>
          </cell>
          <cell r="AD95">
            <v>1554759.2021577</v>
          </cell>
          <cell r="AK95">
            <v>5126467.2197026126</v>
          </cell>
          <cell r="AL95">
            <v>5372365.8185641905</v>
          </cell>
          <cell r="AM95">
            <v>4913829.6621831385</v>
          </cell>
          <cell r="AN95">
            <v>6875477.7766182022</v>
          </cell>
          <cell r="AO95">
            <v>3756931.2320034755</v>
          </cell>
          <cell r="AP95">
            <v>7881136.848661446</v>
          </cell>
          <cell r="AQ95">
            <v>23967925.619962238</v>
          </cell>
          <cell r="AR95">
            <v>24924074.298235614</v>
          </cell>
          <cell r="AS95">
            <v>22555508.643503908</v>
          </cell>
          <cell r="AT95">
            <v>31341832.306266617</v>
          </cell>
          <cell r="AU95">
            <v>18002607.70680603</v>
          </cell>
          <cell r="AV95">
            <v>37033459.097764373</v>
          </cell>
          <cell r="AW95">
            <v>10843.013384138787</v>
          </cell>
          <cell r="AX95">
            <v>7879.521524007353</v>
          </cell>
          <cell r="AY95">
            <v>13659.075140299588</v>
          </cell>
          <cell r="AZ95">
            <v>11365.011770944322</v>
          </cell>
          <cell r="BA95">
            <v>5464.5216492478539</v>
          </cell>
          <cell r="BB95">
            <v>13418.444678168016</v>
          </cell>
          <cell r="BC95">
            <v>27552.631193347279</v>
          </cell>
          <cell r="BD95">
            <v>25772.868498722415</v>
          </cell>
          <cell r="BE95">
            <v>30500.026029260003</v>
          </cell>
          <cell r="BF95">
            <v>32280.063381988424</v>
          </cell>
          <cell r="BG95">
            <v>20498.506034219394</v>
          </cell>
          <cell r="BH95">
            <v>37592.073429640979</v>
          </cell>
          <cell r="BI95">
            <v>48439.6534548579</v>
          </cell>
          <cell r="BJ95">
            <v>48139.552217116245</v>
          </cell>
          <cell r="BK95">
            <v>51551.214640460523</v>
          </cell>
          <cell r="BL95">
            <v>58423.877895793557</v>
          </cell>
          <cell r="BM95">
            <v>39290.986515433826</v>
          </cell>
          <cell r="BN95">
            <v>67809.109368982201</v>
          </cell>
        </row>
        <row r="96">
          <cell r="B96">
            <v>47898.965745867528</v>
          </cell>
          <cell r="C96">
            <v>50186.400128204332</v>
          </cell>
          <cell r="D96">
            <v>60106.583041248559</v>
          </cell>
          <cell r="E96">
            <v>36598.587300046827</v>
          </cell>
          <cell r="F96">
            <v>69629.067392699581</v>
          </cell>
          <cell r="M96">
            <v>226001.35246688363</v>
          </cell>
          <cell r="N96">
            <v>242047.34222890117</v>
          </cell>
          <cell r="O96">
            <v>225053.41760715502</v>
          </cell>
          <cell r="P96">
            <v>307378.17761958076</v>
          </cell>
          <cell r="Q96">
            <v>175389.93256264459</v>
          </cell>
          <cell r="R96">
            <v>350085.85337818816</v>
          </cell>
          <cell r="Y96">
            <v>1080571.9945675514</v>
          </cell>
          <cell r="Z96">
            <v>1149859.367539275</v>
          </cell>
          <cell r="AA96">
            <v>1047018.2782348149</v>
          </cell>
          <cell r="AB96">
            <v>1490190.8382645133</v>
          </cell>
          <cell r="AC96">
            <v>783686.09258216503</v>
          </cell>
          <cell r="AD96">
            <v>1662763.5316686735</v>
          </cell>
          <cell r="AK96">
            <v>5633687.5043718833</v>
          </cell>
          <cell r="AL96">
            <v>5895461.1037435373</v>
          </cell>
          <cell r="AM96">
            <v>5340577.3470991198</v>
          </cell>
          <cell r="AN96">
            <v>7542603.7276575929</v>
          </cell>
          <cell r="AO96">
            <v>4136394.8004820291</v>
          </cell>
          <cell r="AP96">
            <v>8657023.3876773212</v>
          </cell>
          <cell r="AQ96">
            <v>27461963.995648503</v>
          </cell>
          <cell r="AR96">
            <v>28517313.271184225</v>
          </cell>
          <cell r="AS96">
            <v>25591064.535694931</v>
          </cell>
          <cell r="AT96">
            <v>35988969.019006051</v>
          </cell>
          <cell r="AU96">
            <v>20560888.76333113</v>
          </cell>
          <cell r="AV96">
            <v>42403045.629616328</v>
          </cell>
          <cell r="AW96">
            <v>11026.104597893016</v>
          </cell>
          <cell r="AX96">
            <v>8039.8765009661729</v>
          </cell>
          <cell r="AY96">
            <v>13537.308754598391</v>
          </cell>
          <cell r="AZ96">
            <v>11380.952749270224</v>
          </cell>
          <cell r="BA96">
            <v>5728.6904401468255</v>
          </cell>
          <cell r="BB96">
            <v>13800.762495383777</v>
          </cell>
          <cell r="BC96">
            <v>28109.811665754631</v>
          </cell>
          <cell r="BD96">
            <v>26326.923914419349</v>
          </cell>
          <cell r="BE96">
            <v>30756.731519432033</v>
          </cell>
          <cell r="BF96">
            <v>32631.961421433865</v>
          </cell>
          <cell r="BG96">
            <v>21177.326715313735</v>
          </cell>
          <cell r="BH96">
            <v>38467.202283200844</v>
          </cell>
          <cell r="BI96">
            <v>49464.445500581656</v>
          </cell>
          <cell r="BJ96">
            <v>49185.733181235824</v>
          </cell>
          <cell r="BK96">
            <v>52281.009975474095</v>
          </cell>
          <cell r="BL96">
            <v>59195.722261638417</v>
          </cell>
          <cell r="BM96">
            <v>40488.122059272377</v>
          </cell>
          <cell r="BN96">
            <v>69300.252017972176</v>
          </cell>
        </row>
        <row r="97">
          <cell r="B97">
            <v>44450.397662903495</v>
          </cell>
          <cell r="C97">
            <v>47310.252651080831</v>
          </cell>
          <cell r="D97">
            <v>56213.565457550816</v>
          </cell>
          <cell r="E97">
            <v>33536.401883568018</v>
          </cell>
          <cell r="F97">
            <v>64194.742767875134</v>
          </cell>
          <cell r="M97">
            <v>201281.24584725845</v>
          </cell>
          <cell r="N97">
            <v>218254.93506812816</v>
          </cell>
          <cell r="O97">
            <v>203688.77002775879</v>
          </cell>
          <cell r="P97">
            <v>280368.96130884934</v>
          </cell>
          <cell r="Q97">
            <v>153963.01513647207</v>
          </cell>
          <cell r="R97">
            <v>312555.32664214348</v>
          </cell>
          <cell r="Y97">
            <v>885418.42518847517</v>
          </cell>
          <cell r="Z97">
            <v>960554.04988344212</v>
          </cell>
          <cell r="AA97">
            <v>872708.46288964537</v>
          </cell>
          <cell r="AB97">
            <v>1272867.9643392744</v>
          </cell>
          <cell r="AC97">
            <v>614808.71147980145</v>
          </cell>
          <cell r="AD97">
            <v>1365024.5899387577</v>
          </cell>
          <cell r="AK97">
            <v>4417563.0472505149</v>
          </cell>
          <cell r="AL97">
            <v>4690341.4941203902</v>
          </cell>
          <cell r="AM97">
            <v>4256030.7476427732</v>
          </cell>
          <cell r="AN97">
            <v>6154324.0278798863</v>
          </cell>
          <cell r="AO97">
            <v>3077066.1823505005</v>
          </cell>
          <cell r="AP97">
            <v>6766263.8589297114</v>
          </cell>
          <cell r="AQ97">
            <v>21265947.516213365</v>
          </cell>
          <cell r="AR97">
            <v>22356799.008126747</v>
          </cell>
          <cell r="AS97">
            <v>20109168.152617283</v>
          </cell>
          <cell r="AT97">
            <v>28910009.521971744</v>
          </cell>
          <cell r="AU97">
            <v>15147687.425599666</v>
          </cell>
          <cell r="AV97">
            <v>32628733.206675727</v>
          </cell>
          <cell r="AW97">
            <v>9978.2267307128914</v>
          </cell>
          <cell r="AX97">
            <v>7032.774696799851</v>
          </cell>
          <cell r="AY97">
            <v>12635.349171719685</v>
          </cell>
          <cell r="AZ97">
            <v>10107.92468367344</v>
          </cell>
          <cell r="BA97">
            <v>4852.7790090040435</v>
          </cell>
          <cell r="BB97">
            <v>12239.721666372932</v>
          </cell>
          <cell r="BC97">
            <v>27024.747864641835</v>
          </cell>
          <cell r="BD97">
            <v>25138.782395656312</v>
          </cell>
          <cell r="BE97">
            <v>29934.861831449944</v>
          </cell>
          <cell r="BF97">
            <v>31307.410362962088</v>
          </cell>
          <cell r="BG97">
            <v>20155.667077689788</v>
          </cell>
          <cell r="BH97">
            <v>36599.122337400877</v>
          </cell>
          <cell r="BI97">
            <v>48332.899282053011</v>
          </cell>
          <cell r="BJ97">
            <v>47771.292019226879</v>
          </cell>
          <cell r="BK97">
            <v>51559.252656112774</v>
          </cell>
          <cell r="BL97">
            <v>57806.767462072894</v>
          </cell>
          <cell r="BM97">
            <v>39284.277163546969</v>
          </cell>
          <cell r="BN97">
            <v>67048.373176185793</v>
          </cell>
        </row>
        <row r="98">
          <cell r="B98">
            <v>39923.277855090921</v>
          </cell>
          <cell r="C98">
            <v>42967.299178134723</v>
          </cell>
          <cell r="D98">
            <v>49820.846575381132</v>
          </cell>
          <cell r="E98">
            <v>30733.169747000262</v>
          </cell>
          <cell r="F98">
            <v>57850.675244132159</v>
          </cell>
          <cell r="M98">
            <v>173777.35184481691</v>
          </cell>
          <cell r="N98">
            <v>190455.09418054178</v>
          </cell>
          <cell r="O98">
            <v>177684.92262299263</v>
          </cell>
          <cell r="P98">
            <v>242534.15434712457</v>
          </cell>
          <cell r="Q98">
            <v>136395.81391970211</v>
          </cell>
          <cell r="R98">
            <v>272414.95003801555</v>
          </cell>
          <cell r="Y98">
            <v>685460.61290914344</v>
          </cell>
          <cell r="Z98">
            <v>757142.2840307625</v>
          </cell>
          <cell r="AA98">
            <v>683241.04988911794</v>
          </cell>
          <cell r="AB98">
            <v>1004989.6771622971</v>
          </cell>
          <cell r="AC98">
            <v>476656.40476082847</v>
          </cell>
          <cell r="AD98">
            <v>1068903.9264685037</v>
          </cell>
          <cell r="AK98">
            <v>3170601.1444979063</v>
          </cell>
          <cell r="AL98">
            <v>3409262.9224965735</v>
          </cell>
          <cell r="AM98">
            <v>3068234.02329086</v>
          </cell>
          <cell r="AN98">
            <v>4500201.863511052</v>
          </cell>
          <cell r="AO98">
            <v>2165224.6385912248</v>
          </cell>
          <cell r="AP98">
            <v>4890138.0312695689</v>
          </cell>
          <cell r="AQ98">
            <v>14893883.4511826</v>
          </cell>
          <cell r="AR98">
            <v>15781330.297851497</v>
          </cell>
          <cell r="AS98">
            <v>13999190.80430807</v>
          </cell>
          <cell r="AT98">
            <v>20468008.199955977</v>
          </cell>
          <cell r="AU98">
            <v>10456223.243982559</v>
          </cell>
          <cell r="AV98">
            <v>22887954.127872977</v>
          </cell>
          <cell r="AW98">
            <v>8348.7191954138143</v>
          </cell>
          <cell r="AX98">
            <v>5612.9973458468021</v>
          </cell>
          <cell r="AY98">
            <v>10909.962888818389</v>
          </cell>
          <cell r="AZ98">
            <v>7799.0521522219979</v>
          </cell>
          <cell r="BA98">
            <v>4062.5917278007141</v>
          </cell>
          <cell r="BB98">
            <v>10345.555087189119</v>
          </cell>
          <cell r="BC98">
            <v>25050.602967343584</v>
          </cell>
          <cell r="BD98">
            <v>23197.520485596378</v>
          </cell>
          <cell r="BE98">
            <v>27998.67435092829</v>
          </cell>
          <cell r="BF98">
            <v>28408.256822965195</v>
          </cell>
          <cell r="BG98">
            <v>18992.875950033387</v>
          </cell>
          <cell r="BH98">
            <v>34010.200267034001</v>
          </cell>
          <cell r="BI98">
            <v>45927.957682255816</v>
          </cell>
          <cell r="BJ98">
            <v>45178.174410283362</v>
          </cell>
          <cell r="BK98">
            <v>49359.563678565675</v>
          </cell>
          <cell r="BL98">
            <v>54169.762661394176</v>
          </cell>
          <cell r="BM98">
            <v>37655.731227824224</v>
          </cell>
          <cell r="BN98">
            <v>63591.006741840094</v>
          </cell>
        </row>
        <row r="99">
          <cell r="B99">
            <v>41060.79276301455</v>
          </cell>
          <cell r="C99">
            <v>43819.382734697378</v>
          </cell>
          <cell r="D99">
            <v>51028.990287107736</v>
          </cell>
          <cell r="E99">
            <v>31734.975727654739</v>
          </cell>
          <cell r="F99">
            <v>59159.68247799277</v>
          </cell>
          <cell r="M99">
            <v>184954.38971967713</v>
          </cell>
          <cell r="N99">
            <v>201420.92128943131</v>
          </cell>
          <cell r="O99">
            <v>188007.97511904285</v>
          </cell>
          <cell r="P99">
            <v>255728.3235717183</v>
          </cell>
          <cell r="Q99">
            <v>145192.67183789189</v>
          </cell>
          <cell r="R99">
            <v>287533.56523191143</v>
          </cell>
          <cell r="Y99">
            <v>775378.80198064272</v>
          </cell>
          <cell r="Z99">
            <v>847472.15283101518</v>
          </cell>
          <cell r="AA99">
            <v>769837.31449015706</v>
          </cell>
          <cell r="AB99">
            <v>1114868.3309685863</v>
          </cell>
          <cell r="AC99">
            <v>547964.300656999</v>
          </cell>
          <cell r="AD99">
            <v>1197576.7393197988</v>
          </cell>
          <cell r="AK99">
            <v>3801937.9801211841</v>
          </cell>
          <cell r="AL99">
            <v>4053019.0967590665</v>
          </cell>
          <cell r="AM99">
            <v>3690218.6398073034</v>
          </cell>
          <cell r="AN99">
            <v>5269301.5963261202</v>
          </cell>
          <cell r="AO99">
            <v>2680129.3253466808</v>
          </cell>
          <cell r="AP99">
            <v>5812167.8261969909</v>
          </cell>
          <cell r="AQ99">
            <v>18731838.052218553</v>
          </cell>
          <cell r="AR99">
            <v>19635923.47900366</v>
          </cell>
          <cell r="AS99">
            <v>17866380.859825011</v>
          </cell>
          <cell r="AT99">
            <v>24952754.616511401</v>
          </cell>
          <cell r="AU99">
            <v>13691101.522774579</v>
          </cell>
          <cell r="AV99">
            <v>28649784.334356938</v>
          </cell>
          <cell r="AW99">
            <v>8387.248505721489</v>
          </cell>
          <cell r="AX99">
            <v>5705.0785911872235</v>
          </cell>
          <cell r="AY99">
            <v>10748.938764595958</v>
          </cell>
          <cell r="AZ99">
            <v>7855.7901657477205</v>
          </cell>
          <cell r="BA99">
            <v>4130.9943629019426</v>
          </cell>
          <cell r="BB99">
            <v>10338.836845258744</v>
          </cell>
          <cell r="BC99">
            <v>25072.615323385366</v>
          </cell>
          <cell r="BD99">
            <v>23243.000704523787</v>
          </cell>
          <cell r="BE99">
            <v>27798.428025325655</v>
          </cell>
          <cell r="BF99">
            <v>28284.619922151003</v>
          </cell>
          <cell r="BG99">
            <v>19128.565048739503</v>
          </cell>
          <cell r="BH99">
            <v>33784.806616446243</v>
          </cell>
          <cell r="BI99">
            <v>45929.323845465209</v>
          </cell>
          <cell r="BJ99">
            <v>45165.403346194493</v>
          </cell>
          <cell r="BK99">
            <v>49110.289601237775</v>
          </cell>
          <cell r="BL99">
            <v>53820.657117655115</v>
          </cell>
          <cell r="BM99">
            <v>37875.52840603645</v>
          </cell>
          <cell r="BN99">
            <v>63092.268830430621</v>
          </cell>
        </row>
        <row r="100">
          <cell r="B100">
            <v>41268.847112616968</v>
          </cell>
          <cell r="C100">
            <v>43901.66526663486</v>
          </cell>
          <cell r="D100">
            <v>51682.856002337481</v>
          </cell>
          <cell r="E100">
            <v>31601.49024382175</v>
          </cell>
          <cell r="F100">
            <v>59212.233164927362</v>
          </cell>
          <cell r="M100">
            <v>186273.73196865257</v>
          </cell>
          <cell r="N100">
            <v>203087.42824050281</v>
          </cell>
          <cell r="O100">
            <v>188776.48343339923</v>
          </cell>
          <cell r="P100">
            <v>258630.04091232811</v>
          </cell>
          <cell r="Q100">
            <v>145616.21756216703</v>
          </cell>
          <cell r="R100">
            <v>288836.25111684174</v>
          </cell>
          <cell r="Y100">
            <v>769543.02888566582</v>
          </cell>
          <cell r="Z100">
            <v>843990.18996172538</v>
          </cell>
          <cell r="AA100">
            <v>759176.1338031831</v>
          </cell>
          <cell r="AB100">
            <v>1109317.465837952</v>
          </cell>
          <cell r="AC100">
            <v>545874.10444424103</v>
          </cell>
          <cell r="AD100">
            <v>1187869.2085875699</v>
          </cell>
          <cell r="AK100">
            <v>3650802.0362547687</v>
          </cell>
          <cell r="AL100">
            <v>3906282.1090145791</v>
          </cell>
          <cell r="AM100">
            <v>3508440.2640393348</v>
          </cell>
          <cell r="AN100">
            <v>5064887.7951813452</v>
          </cell>
          <cell r="AO100">
            <v>2595981.3452874967</v>
          </cell>
          <cell r="AP100">
            <v>5585556.887091402</v>
          </cell>
          <cell r="AQ100">
            <v>16931772.00268032</v>
          </cell>
          <cell r="AR100">
            <v>17828220.821697991</v>
          </cell>
          <cell r="AS100">
            <v>15944084.309953213</v>
          </cell>
          <cell r="AT100">
            <v>22507034.506179877</v>
          </cell>
          <cell r="AU100">
            <v>12562463.092239343</v>
          </cell>
          <cell r="AV100">
            <v>25929829.637118787</v>
          </cell>
          <cell r="AW100">
            <v>8350.6930199193521</v>
          </cell>
          <cell r="AX100">
            <v>5685.6556843314565</v>
          </cell>
          <cell r="AY100">
            <v>10655.477597058849</v>
          </cell>
          <cell r="AZ100">
            <v>8050.721850186158</v>
          </cell>
          <cell r="BA100">
            <v>4014.4583295530651</v>
          </cell>
          <cell r="BB100">
            <v>10242.670358800406</v>
          </cell>
          <cell r="BC100">
            <v>25157.193239724129</v>
          </cell>
          <cell r="BD100">
            <v>23289.0047650741</v>
          </cell>
          <cell r="BE100">
            <v>27804.463248105483</v>
          </cell>
          <cell r="BF100">
            <v>28688.724345671853</v>
          </cell>
          <cell r="BG100">
            <v>18933.187208450057</v>
          </cell>
          <cell r="BH100">
            <v>33698.453392492425</v>
          </cell>
          <cell r="BI100">
            <v>46165.318514480095</v>
          </cell>
          <cell r="BJ100">
            <v>45293.191116002403</v>
          </cell>
          <cell r="BK100">
            <v>49240.695311913776</v>
          </cell>
          <cell r="BL100">
            <v>54486.227465028976</v>
          </cell>
          <cell r="BM100">
            <v>37581.59830707129</v>
          </cell>
          <cell r="BN100">
            <v>63018.182184607453</v>
          </cell>
        </row>
        <row r="101">
          <cell r="B101">
            <v>43674.521467360515</v>
          </cell>
          <cell r="C101">
            <v>46079.193124759702</v>
          </cell>
          <cell r="D101">
            <v>54805.905287178306</v>
          </cell>
          <cell r="E101">
            <v>33376.129277496853</v>
          </cell>
          <cell r="F101">
            <v>62382.071399348155</v>
          </cell>
          <cell r="M101">
            <v>208764.32330223167</v>
          </cell>
          <cell r="N101">
            <v>225376.76289603629</v>
          </cell>
          <cell r="O101">
            <v>208774.00079298389</v>
          </cell>
          <cell r="P101">
            <v>286946.98492704338</v>
          </cell>
          <cell r="Q101">
            <v>162408.5075500423</v>
          </cell>
          <cell r="R101">
            <v>320211.30077415984</v>
          </cell>
          <cell r="Y101">
            <v>953562.59982986108</v>
          </cell>
          <cell r="Z101">
            <v>1026559.7685472252</v>
          </cell>
          <cell r="AA101">
            <v>921299.81595535309</v>
          </cell>
          <cell r="AB101">
            <v>1339538.452853675</v>
          </cell>
          <cell r="AC101">
            <v>685863.81262643519</v>
          </cell>
          <cell r="AD101">
            <v>1453535.420083639</v>
          </cell>
          <cell r="AK101">
            <v>4904637.7445444688</v>
          </cell>
          <cell r="AL101">
            <v>5158276.4035901465</v>
          </cell>
          <cell r="AM101">
            <v>4603905.6651060572</v>
          </cell>
          <cell r="AN101">
            <v>6643984.2629191242</v>
          </cell>
          <cell r="AO101">
            <v>3558929.405790139</v>
          </cell>
          <cell r="AP101">
            <v>7432723.7436177107</v>
          </cell>
          <cell r="AQ101">
            <v>24173197.661521774</v>
          </cell>
          <cell r="AR101">
            <v>25100322.378417403</v>
          </cell>
          <cell r="AS101">
            <v>22199643.31393902</v>
          </cell>
          <cell r="AT101">
            <v>31906770.502082799</v>
          </cell>
          <cell r="AU101">
            <v>17829107.931129549</v>
          </cell>
          <cell r="AV101">
            <v>36746441.430329137</v>
          </cell>
          <cell r="AW101">
            <v>8438.7970890198176</v>
          </cell>
          <cell r="AX101">
            <v>5816.0947507325209</v>
          </cell>
          <cell r="AY101">
            <v>10813.993989870032</v>
          </cell>
          <cell r="AZ101">
            <v>8225.8171830416559</v>
          </cell>
          <cell r="BA101">
            <v>4126.3879159362559</v>
          </cell>
          <cell r="BB101">
            <v>10184.71157922643</v>
          </cell>
          <cell r="BC101">
            <v>25331.210152374824</v>
          </cell>
          <cell r="BD101">
            <v>23485.38353084098</v>
          </cell>
          <cell r="BE101">
            <v>28001.992272734788</v>
          </cell>
          <cell r="BF101">
            <v>29012.451993859962</v>
          </cell>
          <cell r="BG101">
            <v>19039.198358325135</v>
          </cell>
          <cell r="BH101">
            <v>33734.379246591292</v>
          </cell>
          <cell r="BI101">
            <v>46446.726481568578</v>
          </cell>
          <cell r="BJ101">
            <v>45571.994505976552</v>
          </cell>
          <cell r="BK101">
            <v>49486.99012631573</v>
          </cell>
          <cell r="BL101">
            <v>54995.745507382839</v>
          </cell>
          <cell r="BM101">
            <v>37680.211411311218</v>
          </cell>
          <cell r="BN101">
            <v>63171.463830797358</v>
          </cell>
        </row>
        <row r="102">
          <cell r="B102">
            <v>42387.662315176836</v>
          </cell>
          <cell r="C102">
            <v>44993.779757427357</v>
          </cell>
          <cell r="D102">
            <v>53132.25055309842</v>
          </cell>
          <cell r="E102">
            <v>32449.836955524595</v>
          </cell>
          <cell r="F102">
            <v>60232.535691375553</v>
          </cell>
          <cell r="M102">
            <v>193431.86453948027</v>
          </cell>
          <cell r="N102">
            <v>210133.7578401145</v>
          </cell>
          <cell r="O102">
            <v>195125.88536582212</v>
          </cell>
          <cell r="P102">
            <v>266724.77083551884</v>
          </cell>
          <cell r="Q102">
            <v>151778.46878712016</v>
          </cell>
          <cell r="R102">
            <v>297505.76297964744</v>
          </cell>
          <cell r="Y102">
            <v>803733.89601549541</v>
          </cell>
          <cell r="Z102">
            <v>877703.79794671095</v>
          </cell>
          <cell r="AA102">
            <v>788345.46449044615</v>
          </cell>
          <cell r="AB102">
            <v>1147288.7237487377</v>
          </cell>
          <cell r="AC102">
            <v>579575.55187453772</v>
          </cell>
          <cell r="AD102">
            <v>1231483.6991309247</v>
          </cell>
          <cell r="AK102">
            <v>3804599.3191218609</v>
          </cell>
          <cell r="AL102">
            <v>4059745.9739865819</v>
          </cell>
          <cell r="AM102">
            <v>3623615.3783901627</v>
          </cell>
          <cell r="AN102">
            <v>5261945.8255388942</v>
          </cell>
          <cell r="AO102">
            <v>2719898.4396464117</v>
          </cell>
          <cell r="AP102">
            <v>5779428.9271508669</v>
          </cell>
          <cell r="AQ102">
            <v>17844585.740253758</v>
          </cell>
          <cell r="AR102">
            <v>18762915.367394667</v>
          </cell>
          <cell r="AS102">
            <v>16548668.49476371</v>
          </cell>
          <cell r="AT102">
            <v>23824889.399560474</v>
          </cell>
          <cell r="AU102">
            <v>13132223.076496199</v>
          </cell>
          <cell r="AV102">
            <v>27103114.085293993</v>
          </cell>
          <cell r="AW102">
            <v>8595.4260998032678</v>
          </cell>
          <cell r="AX102">
            <v>5930.4520474129886</v>
          </cell>
          <cell r="AY102">
            <v>11076.925291629468</v>
          </cell>
          <cell r="AZ102">
            <v>8496.0215563067686</v>
          </cell>
          <cell r="BA102">
            <v>4166.8133407263449</v>
          </cell>
          <cell r="BB102">
            <v>10231.529653178442</v>
          </cell>
          <cell r="BC102">
            <v>25604.973179143119</v>
          </cell>
          <cell r="BD102">
            <v>23749.20725685043</v>
          </cell>
          <cell r="BE102">
            <v>28312.434689827944</v>
          </cell>
          <cell r="BF102">
            <v>29399.748299496154</v>
          </cell>
          <cell r="BG102">
            <v>19191.100085347309</v>
          </cell>
          <cell r="BH102">
            <v>33868.843770456442</v>
          </cell>
          <cell r="BI102">
            <v>46866.907028317939</v>
          </cell>
          <cell r="BJ102">
            <v>46022.651268647227</v>
          </cell>
          <cell r="BK102">
            <v>49856.821437576029</v>
          </cell>
          <cell r="BL102">
            <v>55529.406728482878</v>
          </cell>
          <cell r="BM102">
            <v>37971.458516123501</v>
          </cell>
          <cell r="BN102">
            <v>63415.486417053937</v>
          </cell>
        </row>
        <row r="103">
          <cell r="B103">
            <v>44395.675896159482</v>
          </cell>
          <cell r="C103">
            <v>47038.632219892992</v>
          </cell>
          <cell r="D103">
            <v>55653.615190975295</v>
          </cell>
          <cell r="E103">
            <v>34013.200664129101</v>
          </cell>
          <cell r="F103">
            <v>62901.272196870123</v>
          </cell>
          <cell r="M103">
            <v>208031.51072769178</v>
          </cell>
          <cell r="N103">
            <v>224582.59942267847</v>
          </cell>
          <cell r="O103">
            <v>208963.17391669092</v>
          </cell>
          <cell r="P103">
            <v>284993.76043887279</v>
          </cell>
          <cell r="Q103">
            <v>162944.37711669473</v>
          </cell>
          <cell r="R103">
            <v>318133.4947575666</v>
          </cell>
          <cell r="Y103">
            <v>905817.70864134526</v>
          </cell>
          <cell r="Z103">
            <v>981038.92424369568</v>
          </cell>
          <cell r="AA103">
            <v>884884.19592567498</v>
          </cell>
          <cell r="AB103">
            <v>1278007.9305576046</v>
          </cell>
          <cell r="AC103">
            <v>656182.76640630234</v>
          </cell>
          <cell r="AD103">
            <v>1381206.9095302632</v>
          </cell>
          <cell r="AK103">
            <v>4465975.2938201278</v>
          </cell>
          <cell r="AL103">
            <v>4728883.7128694244</v>
          </cell>
          <cell r="AM103">
            <v>4251309.7847412173</v>
          </cell>
          <cell r="AN103">
            <v>6110994.3701874688</v>
          </cell>
          <cell r="AO103">
            <v>3222283.2754745395</v>
          </cell>
          <cell r="AP103">
            <v>6749347.1788822282</v>
          </cell>
          <cell r="AQ103">
            <v>21410122.542614862</v>
          </cell>
          <cell r="AR103">
            <v>22394276.427641153</v>
          </cell>
          <cell r="AS103">
            <v>19945758.555506207</v>
          </cell>
          <cell r="AT103">
            <v>28409287.976358507</v>
          </cell>
          <cell r="AU103">
            <v>15842429.543927493</v>
          </cell>
          <cell r="AV103">
            <v>32430426.462882146</v>
          </cell>
          <cell r="AW103">
            <v>8973.3257293439419</v>
          </cell>
          <cell r="AX103">
            <v>6315.6792418224213</v>
          </cell>
          <cell r="AY103">
            <v>11654.787676028798</v>
          </cell>
          <cell r="AZ103">
            <v>8976.2018568252824</v>
          </cell>
          <cell r="BA103">
            <v>4479.6736556695068</v>
          </cell>
          <cell r="BB103">
            <v>10657.836047489685</v>
          </cell>
          <cell r="BC103">
            <v>26213.916470433662</v>
          </cell>
          <cell r="BD103">
            <v>24374.906615435142</v>
          </cell>
          <cell r="BE103">
            <v>29047.016475804325</v>
          </cell>
          <cell r="BF103">
            <v>30171.376830097797</v>
          </cell>
          <cell r="BG103">
            <v>19687.514391621815</v>
          </cell>
          <cell r="BH103">
            <v>34542.136356792726</v>
          </cell>
          <cell r="BI103">
            <v>47764.654896795815</v>
          </cell>
          <cell r="BJ103">
            <v>46948.940832451051</v>
          </cell>
          <cell r="BK103">
            <v>50787.302475523742</v>
          </cell>
          <cell r="BL103">
            <v>56665.345546688441</v>
          </cell>
          <cell r="BM103">
            <v>38697.315311562197</v>
          </cell>
          <cell r="BN103">
            <v>64397.511743421535</v>
          </cell>
        </row>
      </sheetData>
      <sheetData sheetId="127">
        <row r="51">
          <cell r="B51">
            <v>18361.396484375</v>
          </cell>
          <cell r="C51">
            <v>12240.931640625</v>
          </cell>
          <cell r="D51">
            <v>20401.552734375</v>
          </cell>
          <cell r="E51">
            <v>27882.12109375</v>
          </cell>
          <cell r="F51">
            <v>3876.294921875</v>
          </cell>
          <cell r="G51">
            <v>26522.017578125</v>
          </cell>
        </row>
        <row r="52">
          <cell r="B52">
            <v>19094.515625</v>
          </cell>
          <cell r="C52">
            <v>12894.9072265625</v>
          </cell>
          <cell r="D52">
            <v>21271.205078125</v>
          </cell>
          <cell r="E52">
            <v>29142.24609375</v>
          </cell>
          <cell r="F52">
            <v>4218.3251953125</v>
          </cell>
          <cell r="G52">
            <v>27470.8125</v>
          </cell>
        </row>
        <row r="53">
          <cell r="B53">
            <v>19827.6328125</v>
          </cell>
          <cell r="C53">
            <v>13548.8828125</v>
          </cell>
          <cell r="D53">
            <v>22140.857421875</v>
          </cell>
          <cell r="E53">
            <v>30402.37109375</v>
          </cell>
          <cell r="F53">
            <v>4560.35546875</v>
          </cell>
          <cell r="G53">
            <v>28419.607421875</v>
          </cell>
        </row>
        <row r="54">
          <cell r="B54">
            <v>20786.7421875</v>
          </cell>
          <cell r="C54">
            <v>14495.794921875</v>
          </cell>
          <cell r="D54">
            <v>23203.984375</v>
          </cell>
          <cell r="E54">
            <v>32062.099609375</v>
          </cell>
          <cell r="F54">
            <v>4959.0146484375</v>
          </cell>
          <cell r="G54">
            <v>29810.08984375</v>
          </cell>
        </row>
        <row r="55">
          <cell r="B55">
            <v>21745.8515625</v>
          </cell>
          <cell r="C55">
            <v>15442.7060546875</v>
          </cell>
          <cell r="D55">
            <v>24267.109375</v>
          </cell>
          <cell r="E55">
            <v>33721.828125</v>
          </cell>
          <cell r="F55">
            <v>5357.673828125</v>
          </cell>
          <cell r="G55">
            <v>31200.5703125</v>
          </cell>
        </row>
        <row r="56">
          <cell r="B56">
            <v>22348.353515625</v>
          </cell>
          <cell r="C56">
            <v>16837.80078125</v>
          </cell>
          <cell r="D56">
            <v>24797.48828125</v>
          </cell>
          <cell r="E56">
            <v>33675.6015625</v>
          </cell>
          <cell r="F56">
            <v>7041.26171875</v>
          </cell>
          <cell r="G56">
            <v>32144.890625</v>
          </cell>
        </row>
        <row r="57">
          <cell r="B57">
            <v>23183.3671875</v>
          </cell>
          <cell r="C57">
            <v>17314.16015625</v>
          </cell>
          <cell r="D57">
            <v>25531.048828125</v>
          </cell>
          <cell r="E57">
            <v>34041.3984375</v>
          </cell>
          <cell r="F57">
            <v>7336.50830078125</v>
          </cell>
          <cell r="G57">
            <v>33454.4765625</v>
          </cell>
        </row>
        <row r="58">
          <cell r="B58">
            <v>23772.763671875</v>
          </cell>
          <cell r="C58">
            <v>17899.4921875</v>
          </cell>
          <cell r="D58">
            <v>26289.880859375</v>
          </cell>
          <cell r="E58">
            <v>35239.625</v>
          </cell>
          <cell r="F58">
            <v>7831.0283203125</v>
          </cell>
          <cell r="G58">
            <v>34400.58984375</v>
          </cell>
        </row>
        <row r="59">
          <cell r="B59">
            <v>23370.2265625</v>
          </cell>
          <cell r="C59">
            <v>17262.099609375</v>
          </cell>
          <cell r="D59">
            <v>26025.93359375</v>
          </cell>
          <cell r="E59">
            <v>34258.62890625</v>
          </cell>
          <cell r="F59">
            <v>7435.98095703125</v>
          </cell>
          <cell r="G59">
            <v>33993.0546875</v>
          </cell>
        </row>
        <row r="60">
          <cell r="B60">
            <v>23003.197265625</v>
          </cell>
          <cell r="C60">
            <v>17189.203125</v>
          </cell>
          <cell r="D60">
            <v>25783.8046875</v>
          </cell>
          <cell r="E60">
            <v>33620.05859375</v>
          </cell>
          <cell r="F60">
            <v>7077.9072265625</v>
          </cell>
          <cell r="G60">
            <v>33367.27734375</v>
          </cell>
        </row>
        <row r="61">
          <cell r="B61">
            <v>23984.46484375</v>
          </cell>
          <cell r="C61">
            <v>18170.048828125</v>
          </cell>
          <cell r="D61">
            <v>26649.40625</v>
          </cell>
          <cell r="E61">
            <v>34644.2265625</v>
          </cell>
          <cell r="F61">
            <v>7752.55419921875</v>
          </cell>
          <cell r="G61">
            <v>34159.69140625</v>
          </cell>
        </row>
        <row r="62">
          <cell r="B62">
            <v>24809.15625</v>
          </cell>
          <cell r="C62">
            <v>18836.580078125</v>
          </cell>
          <cell r="D62">
            <v>27795.443359375</v>
          </cell>
          <cell r="E62">
            <v>35835.4453125</v>
          </cell>
          <cell r="F62">
            <v>8499.4326171875</v>
          </cell>
          <cell r="G62">
            <v>34916.58984375</v>
          </cell>
        </row>
        <row r="63">
          <cell r="B63">
            <v>24526.76953125</v>
          </cell>
          <cell r="C63">
            <v>19029.390625</v>
          </cell>
          <cell r="D63">
            <v>27275.4609375</v>
          </cell>
          <cell r="E63">
            <v>35098.65234375</v>
          </cell>
          <cell r="F63">
            <v>8880.3828125</v>
          </cell>
          <cell r="G63">
            <v>34464.33984375</v>
          </cell>
        </row>
        <row r="64">
          <cell r="B64">
            <v>22908.15234375</v>
          </cell>
          <cell r="C64">
            <v>17860.59375</v>
          </cell>
          <cell r="D64">
            <v>25820.205078125</v>
          </cell>
          <cell r="E64">
            <v>32032.5859375</v>
          </cell>
          <cell r="F64">
            <v>9124.43359375</v>
          </cell>
          <cell r="G64">
            <v>31838.44921875</v>
          </cell>
        </row>
        <row r="65">
          <cell r="B65">
            <v>23747.146484375</v>
          </cell>
          <cell r="C65">
            <v>18776.814453125</v>
          </cell>
          <cell r="D65">
            <v>26876.615234375</v>
          </cell>
          <cell r="E65">
            <v>32767.380859375</v>
          </cell>
          <cell r="F65">
            <v>9940.666015625</v>
          </cell>
          <cell r="G65">
            <v>32767.380859375</v>
          </cell>
        </row>
        <row r="66">
          <cell r="B66">
            <v>24301.369140625</v>
          </cell>
          <cell r="C66">
            <v>19093.93359375</v>
          </cell>
          <cell r="D66">
            <v>27252.25</v>
          </cell>
          <cell r="E66">
            <v>32980.4296875</v>
          </cell>
          <cell r="F66">
            <v>10588.4541015625</v>
          </cell>
          <cell r="G66">
            <v>33154.01171875</v>
          </cell>
        </row>
        <row r="67">
          <cell r="B67">
            <v>24849.087890625</v>
          </cell>
          <cell r="C67">
            <v>19976.716796875</v>
          </cell>
          <cell r="D67">
            <v>28097.333984375</v>
          </cell>
          <cell r="E67">
            <v>33944.1796875</v>
          </cell>
          <cell r="F67">
            <v>11693.6884765625</v>
          </cell>
          <cell r="G67">
            <v>33781.765625</v>
          </cell>
        </row>
        <row r="68">
          <cell r="B68">
            <v>25368.57421875</v>
          </cell>
          <cell r="C68">
            <v>20715.16796875</v>
          </cell>
          <cell r="D68">
            <v>28520.8828125</v>
          </cell>
          <cell r="E68">
            <v>33624.62109375</v>
          </cell>
          <cell r="F68">
            <v>12459.1220703125</v>
          </cell>
          <cell r="G68">
            <v>34225.05859375</v>
          </cell>
        </row>
        <row r="69">
          <cell r="B69">
            <v>24941.599609375</v>
          </cell>
          <cell r="C69">
            <v>20256.4375</v>
          </cell>
          <cell r="D69">
            <v>27973.17578125</v>
          </cell>
          <cell r="E69">
            <v>32520.5390625</v>
          </cell>
          <cell r="F69">
            <v>12539.69921875</v>
          </cell>
          <cell r="G69">
            <v>33485.12890625</v>
          </cell>
        </row>
        <row r="70">
          <cell r="B70">
            <v>24554.294921875</v>
          </cell>
          <cell r="C70">
            <v>19769.35546875</v>
          </cell>
          <cell r="D70">
            <v>27450.443359375</v>
          </cell>
          <cell r="E70">
            <v>31479.865234375</v>
          </cell>
          <cell r="F70">
            <v>12591.9462890625</v>
          </cell>
          <cell r="G70">
            <v>33116.81640625</v>
          </cell>
        </row>
        <row r="71">
          <cell r="B71">
            <v>23359.583984375</v>
          </cell>
          <cell r="C71">
            <v>19090.826171875</v>
          </cell>
          <cell r="D71">
            <v>26205.419921875</v>
          </cell>
          <cell r="E71">
            <v>29406.98828125</v>
          </cell>
          <cell r="F71">
            <v>12569.1162109375</v>
          </cell>
          <cell r="G71">
            <v>31541.3671875</v>
          </cell>
        </row>
        <row r="72">
          <cell r="B72">
            <v>22830.841796875</v>
          </cell>
          <cell r="C72">
            <v>18514.5625</v>
          </cell>
          <cell r="D72">
            <v>25784.083984375</v>
          </cell>
          <cell r="E72">
            <v>27942.224609375</v>
          </cell>
          <cell r="F72">
            <v>12721.6630859375</v>
          </cell>
          <cell r="G72">
            <v>30895.466796875</v>
          </cell>
        </row>
        <row r="73">
          <cell r="B73">
            <v>23942.48828125</v>
          </cell>
          <cell r="C73">
            <v>19460.103515625</v>
          </cell>
          <cell r="D73">
            <v>26894.30078125</v>
          </cell>
          <cell r="E73">
            <v>28862.17578125</v>
          </cell>
          <cell r="F73">
            <v>13447.150390625</v>
          </cell>
          <cell r="G73">
            <v>32251.294921875</v>
          </cell>
        </row>
        <row r="74">
          <cell r="B74">
            <v>24196.66796875</v>
          </cell>
          <cell r="C74">
            <v>19864.513671875</v>
          </cell>
          <cell r="D74">
            <v>27366.537109375</v>
          </cell>
          <cell r="E74">
            <v>29585.4453125</v>
          </cell>
          <cell r="F74">
            <v>13736.099609375</v>
          </cell>
          <cell r="G74">
            <v>32649.65234375</v>
          </cell>
        </row>
        <row r="75">
          <cell r="B75">
            <v>24642.2109375</v>
          </cell>
          <cell r="C75">
            <v>20293.5859375</v>
          </cell>
          <cell r="D75">
            <v>27851.91015625</v>
          </cell>
          <cell r="E75">
            <v>29612.068359375</v>
          </cell>
          <cell r="F75">
            <v>14288.3408203125</v>
          </cell>
          <cell r="G75">
            <v>32925.30859375</v>
          </cell>
        </row>
        <row r="76">
          <cell r="B76">
            <v>25018.861328125</v>
          </cell>
          <cell r="C76">
            <v>20680.9140625</v>
          </cell>
          <cell r="D76">
            <v>28448.8671875</v>
          </cell>
          <cell r="E76">
            <v>30163.869140625</v>
          </cell>
          <cell r="F76">
            <v>14829.728515625</v>
          </cell>
          <cell r="G76">
            <v>32988.578125</v>
          </cell>
        </row>
        <row r="77">
          <cell r="B77">
            <v>25408.861328125</v>
          </cell>
          <cell r="C77">
            <v>21417.4296875</v>
          </cell>
          <cell r="D77">
            <v>28913.53125</v>
          </cell>
          <cell r="E77">
            <v>30471.162109375</v>
          </cell>
          <cell r="F77">
            <v>15381.609375</v>
          </cell>
          <cell r="G77">
            <v>33489.07421875</v>
          </cell>
        </row>
        <row r="78">
          <cell r="B78">
            <v>25609.224609375</v>
          </cell>
          <cell r="C78">
            <v>21777.1875</v>
          </cell>
          <cell r="D78">
            <v>29160.869140625</v>
          </cell>
          <cell r="E78">
            <v>30282.44140625</v>
          </cell>
          <cell r="F78">
            <v>16262.79296875</v>
          </cell>
          <cell r="G78">
            <v>33273.30078125</v>
          </cell>
        </row>
        <row r="79">
          <cell r="B79">
            <v>25508.416015625</v>
          </cell>
          <cell r="C79">
            <v>21825.86328125</v>
          </cell>
          <cell r="D79">
            <v>28921.513671875</v>
          </cell>
          <cell r="E79">
            <v>29819.697265625</v>
          </cell>
          <cell r="F79">
            <v>16346.9423828125</v>
          </cell>
          <cell r="G79">
            <v>33053.16015625</v>
          </cell>
        </row>
        <row r="80">
          <cell r="B80">
            <v>24613.01171875</v>
          </cell>
          <cell r="C80">
            <v>21059.724609375</v>
          </cell>
          <cell r="D80">
            <v>27992.96875</v>
          </cell>
          <cell r="E80">
            <v>28252.96484375</v>
          </cell>
          <cell r="F80">
            <v>16119.7900390625</v>
          </cell>
          <cell r="G80">
            <v>32066.248046875</v>
          </cell>
        </row>
        <row r="81">
          <cell r="B81">
            <v>24071.515625</v>
          </cell>
          <cell r="C81">
            <v>20608.595703125</v>
          </cell>
          <cell r="D81">
            <v>27618.896484375</v>
          </cell>
          <cell r="E81">
            <v>27281.05078125</v>
          </cell>
          <cell r="F81">
            <v>15878.75390625</v>
          </cell>
          <cell r="G81">
            <v>31335.201171875</v>
          </cell>
        </row>
        <row r="82">
          <cell r="B82">
            <v>23808.939453125</v>
          </cell>
          <cell r="C82">
            <v>20348.81640625</v>
          </cell>
          <cell r="D82">
            <v>27516.21484375</v>
          </cell>
          <cell r="E82">
            <v>27433.830078125</v>
          </cell>
          <cell r="F82">
            <v>15323.4013671875</v>
          </cell>
          <cell r="G82">
            <v>31058.720703125</v>
          </cell>
        </row>
        <row r="83">
          <cell r="B83">
            <v>24185.078125</v>
          </cell>
          <cell r="C83">
            <v>20557.31640625</v>
          </cell>
          <cell r="D83">
            <v>28054.69140625</v>
          </cell>
          <cell r="E83">
            <v>27812.83984375</v>
          </cell>
          <cell r="F83">
            <v>15478.4501953125</v>
          </cell>
          <cell r="G83">
            <v>31440.6015625</v>
          </cell>
        </row>
        <row r="84">
          <cell r="B84">
            <v>24560.486328125</v>
          </cell>
          <cell r="C84">
            <v>21322.609375</v>
          </cell>
          <cell r="D84">
            <v>28351.171875</v>
          </cell>
          <cell r="E84">
            <v>28746.03515625</v>
          </cell>
          <cell r="F84">
            <v>16189.388671875</v>
          </cell>
          <cell r="G84">
            <v>32220.83203125</v>
          </cell>
        </row>
        <row r="85">
          <cell r="B85">
            <v>25143.220703125</v>
          </cell>
          <cell r="C85">
            <v>21893.943359375</v>
          </cell>
          <cell r="D85">
            <v>28701.953125</v>
          </cell>
          <cell r="E85">
            <v>29320.86328125</v>
          </cell>
          <cell r="F85">
            <v>16710.572265625</v>
          </cell>
          <cell r="G85">
            <v>32724.869140625</v>
          </cell>
        </row>
        <row r="86">
          <cell r="B86">
            <v>26252.845703125</v>
          </cell>
          <cell r="C86">
            <v>22762.583984375</v>
          </cell>
          <cell r="D86">
            <v>29818.984375</v>
          </cell>
          <cell r="E86">
            <v>30653.611328125</v>
          </cell>
          <cell r="F86">
            <v>17830.689453125</v>
          </cell>
          <cell r="G86">
            <v>34068</v>
          </cell>
        </row>
        <row r="87">
          <cell r="B87">
            <v>27335.357421875</v>
          </cell>
          <cell r="C87">
            <v>23890.353515625</v>
          </cell>
          <cell r="D87">
            <v>30930.14453125</v>
          </cell>
          <cell r="E87">
            <v>31679.05859375</v>
          </cell>
          <cell r="F87">
            <v>18722.84765625</v>
          </cell>
          <cell r="G87">
            <v>35348.73828125</v>
          </cell>
        </row>
        <row r="88">
          <cell r="B88">
            <v>28087.6640625</v>
          </cell>
          <cell r="C88">
            <v>24696.501953125</v>
          </cell>
          <cell r="D88">
            <v>31773.708984375</v>
          </cell>
          <cell r="E88">
            <v>33174.40625</v>
          </cell>
          <cell r="F88">
            <v>19093.712890625</v>
          </cell>
          <cell r="G88">
            <v>36344.40625</v>
          </cell>
        </row>
        <row r="89">
          <cell r="B89">
            <v>28742.15625</v>
          </cell>
          <cell r="C89">
            <v>25428.5234375</v>
          </cell>
          <cell r="D89">
            <v>32343.9296875</v>
          </cell>
          <cell r="E89">
            <v>33640.5703125</v>
          </cell>
          <cell r="F89">
            <v>19881.79296875</v>
          </cell>
          <cell r="G89">
            <v>37026.23828125</v>
          </cell>
        </row>
        <row r="90">
          <cell r="B90">
            <v>28325.912109375</v>
          </cell>
          <cell r="C90">
            <v>25092.681640625</v>
          </cell>
          <cell r="D90">
            <v>32121.443359375</v>
          </cell>
          <cell r="E90">
            <v>32964.89453125</v>
          </cell>
          <cell r="F90">
            <v>19821.109375</v>
          </cell>
          <cell r="G90">
            <v>36479.27734375</v>
          </cell>
        </row>
        <row r="91">
          <cell r="B91">
            <v>27278.462890625</v>
          </cell>
          <cell r="C91">
            <v>24170.791015625</v>
          </cell>
          <cell r="D91">
            <v>31076.73046875</v>
          </cell>
          <cell r="E91">
            <v>31491.087890625</v>
          </cell>
          <cell r="F91">
            <v>18991.3359375</v>
          </cell>
          <cell r="G91">
            <v>34736.87890625</v>
          </cell>
        </row>
        <row r="92">
          <cell r="B92">
            <v>26572.529296875</v>
          </cell>
          <cell r="C92">
            <v>23665.103515625</v>
          </cell>
          <cell r="D92">
            <v>30426.560546875</v>
          </cell>
          <cell r="E92">
            <v>30629.404296875</v>
          </cell>
          <cell r="F92">
            <v>18796.853515625</v>
          </cell>
          <cell r="G92">
            <v>33942.51953125</v>
          </cell>
        </row>
        <row r="93">
          <cell r="B93">
            <v>27179.1640625</v>
          </cell>
          <cell r="C93">
            <v>24217.75390625</v>
          </cell>
          <cell r="D93">
            <v>30930.283203125</v>
          </cell>
          <cell r="E93">
            <v>31259.328125</v>
          </cell>
          <cell r="F93">
            <v>19347.87890625</v>
          </cell>
          <cell r="G93">
            <v>34352.35546875</v>
          </cell>
        </row>
        <row r="94">
          <cell r="B94">
            <v>27425.412109375</v>
          </cell>
          <cell r="C94">
            <v>24676.478515625</v>
          </cell>
          <cell r="D94">
            <v>30941.490234375</v>
          </cell>
          <cell r="E94">
            <v>31388.9921875</v>
          </cell>
          <cell r="F94">
            <v>19690.0390625</v>
          </cell>
          <cell r="G94">
            <v>34329.7109375</v>
          </cell>
        </row>
        <row r="95">
          <cell r="B95">
            <v>27935.79296875</v>
          </cell>
          <cell r="C95">
            <v>24955.974609375</v>
          </cell>
          <cell r="D95">
            <v>31350.16796875</v>
          </cell>
          <cell r="E95">
            <v>31784.724609375</v>
          </cell>
          <cell r="F95">
            <v>20175.849609375</v>
          </cell>
          <cell r="G95">
            <v>34702.46484375</v>
          </cell>
        </row>
        <row r="96">
          <cell r="B96">
            <v>28862.794921875</v>
          </cell>
          <cell r="C96">
            <v>25843.673828125</v>
          </cell>
          <cell r="D96">
            <v>31942.296875</v>
          </cell>
          <cell r="E96">
            <v>32485.740234375</v>
          </cell>
          <cell r="F96">
            <v>20892.31640625</v>
          </cell>
          <cell r="G96">
            <v>35806.7734375</v>
          </cell>
        </row>
        <row r="97">
          <cell r="B97">
            <v>27527.166015625</v>
          </cell>
          <cell r="C97">
            <v>24567.255859375</v>
          </cell>
          <cell r="D97">
            <v>30783.06640625</v>
          </cell>
          <cell r="E97">
            <v>30783.06640625</v>
          </cell>
          <cell r="F97">
            <v>20127.390625</v>
          </cell>
          <cell r="G97">
            <v>34038.96875</v>
          </cell>
        </row>
        <row r="98">
          <cell r="B98">
            <v>25161.25390625</v>
          </cell>
          <cell r="C98">
            <v>22235.525390625</v>
          </cell>
          <cell r="D98">
            <v>28555.09765625</v>
          </cell>
          <cell r="E98">
            <v>27443.3203125</v>
          </cell>
          <cell r="F98">
            <v>18666.138671875</v>
          </cell>
          <cell r="G98">
            <v>31597.853515625</v>
          </cell>
        </row>
        <row r="99">
          <cell r="B99">
            <v>25031.8359375</v>
          </cell>
          <cell r="C99">
            <v>22090.30859375</v>
          </cell>
          <cell r="D99">
            <v>28146.396484375</v>
          </cell>
          <cell r="E99">
            <v>27050.533203125</v>
          </cell>
          <cell r="F99">
            <v>18514.330078125</v>
          </cell>
          <cell r="G99">
            <v>31145.603515625</v>
          </cell>
        </row>
        <row r="100">
          <cell r="B100">
            <v>25058.736328125</v>
          </cell>
          <cell r="C100">
            <v>22236.806640625</v>
          </cell>
          <cell r="D100">
            <v>27993.54296875</v>
          </cell>
          <cell r="E100">
            <v>27542.033203125</v>
          </cell>
          <cell r="F100">
            <v>18342.54296875</v>
          </cell>
          <cell r="G100">
            <v>30871.91015625</v>
          </cell>
        </row>
        <row r="101">
          <cell r="B101">
            <v>24953.384765625</v>
          </cell>
          <cell r="C101">
            <v>22131.603515625</v>
          </cell>
          <cell r="D101">
            <v>27996.48046875</v>
          </cell>
          <cell r="E101">
            <v>27609.17578125</v>
          </cell>
          <cell r="F101">
            <v>18313.90234375</v>
          </cell>
          <cell r="G101">
            <v>30541.61328125</v>
          </cell>
        </row>
        <row r="102">
          <cell r="B102">
            <v>25416.154296875</v>
          </cell>
          <cell r="C102">
            <v>22483.51953125</v>
          </cell>
          <cell r="D102">
            <v>28294.478515625</v>
          </cell>
          <cell r="E102">
            <v>28240.169921875</v>
          </cell>
          <cell r="F102">
            <v>18410.41796875</v>
          </cell>
          <cell r="G102">
            <v>30684.03125</v>
          </cell>
        </row>
        <row r="103">
          <cell r="B103">
            <v>25924.72265625</v>
          </cell>
          <cell r="C103">
            <v>23097.541015625</v>
          </cell>
          <cell r="D103">
            <v>28805.24609375</v>
          </cell>
          <cell r="E103">
            <v>29018.619140625</v>
          </cell>
          <cell r="F103">
            <v>19043.46875</v>
          </cell>
          <cell r="G103">
            <v>31205.68359375</v>
          </cell>
        </row>
      </sheetData>
      <sheetData sheetId="128"/>
      <sheetData sheetId="129"/>
      <sheetData sheetId="130"/>
      <sheetData sheetId="13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6276F-CB2F-49D7-A26B-60E2628E84A2}">
  <sheetPr>
    <tabColor theme="0" tint="-0.249977111117893"/>
  </sheetPr>
  <dimension ref="A4:A5"/>
  <sheetViews>
    <sheetView tabSelected="1" workbookViewId="0">
      <selection activeCell="A5" sqref="A5"/>
    </sheetView>
  </sheetViews>
  <sheetFormatPr defaultRowHeight="15.75"/>
  <cols>
    <col min="1" max="1" width="63.125" customWidth="1"/>
  </cols>
  <sheetData>
    <row r="4" spans="1:1" ht="78.75">
      <c r="A4" s="571" t="s">
        <v>192</v>
      </c>
    </row>
    <row r="5" spans="1:1">
      <c r="A5" s="50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0517D-B51A-46AD-9FF9-EB317C43016E}">
  <sheetPr>
    <tabColor theme="6" tint="0.39997558519241921"/>
  </sheetPr>
  <dimension ref="A1:P120"/>
  <sheetViews>
    <sheetView workbookViewId="0">
      <pane xSplit="1" ySplit="8" topLeftCell="B9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0.875" style="220"/>
    <col min="2" max="9" width="12" style="220" customWidth="1"/>
    <col min="10" max="16384" width="10.875" style="220"/>
  </cols>
  <sheetData>
    <row r="1" spans="1:16">
      <c r="A1" s="1" t="s">
        <v>0</v>
      </c>
      <c r="B1" s="1"/>
      <c r="C1" s="1"/>
      <c r="F1" s="221"/>
      <c r="G1" s="221" t="s">
        <v>121</v>
      </c>
      <c r="H1" s="221"/>
      <c r="I1" s="221"/>
    </row>
    <row r="2" spans="1:16" ht="15.75" thickBot="1"/>
    <row r="3" spans="1:16" ht="24.95" customHeight="1" thickTop="1">
      <c r="A3" s="493" t="s">
        <v>122</v>
      </c>
      <c r="B3" s="494"/>
      <c r="C3" s="494"/>
      <c r="D3" s="494"/>
      <c r="E3" s="494"/>
      <c r="F3" s="494"/>
      <c r="G3" s="494"/>
      <c r="H3" s="494"/>
      <c r="I3" s="495"/>
    </row>
    <row r="4" spans="1:16" ht="15.75">
      <c r="A4" s="223"/>
      <c r="B4" s="224"/>
      <c r="C4" s="224"/>
      <c r="D4" s="225"/>
      <c r="E4" s="225"/>
      <c r="F4" s="225"/>
      <c r="G4" s="225"/>
      <c r="H4" s="225"/>
      <c r="I4" s="226"/>
    </row>
    <row r="5" spans="1:16" ht="15.75">
      <c r="A5" s="223"/>
      <c r="B5" s="9" t="s">
        <v>2</v>
      </c>
      <c r="C5" s="9" t="s">
        <v>3</v>
      </c>
      <c r="D5" s="9" t="s">
        <v>4</v>
      </c>
      <c r="E5" s="9" t="s">
        <v>5</v>
      </c>
      <c r="F5" s="10" t="s">
        <v>6</v>
      </c>
      <c r="G5" s="358" t="s">
        <v>7</v>
      </c>
      <c r="H5" s="358" t="s">
        <v>8</v>
      </c>
      <c r="I5" s="359" t="s">
        <v>9</v>
      </c>
    </row>
    <row r="6" spans="1:16" ht="24.95" customHeight="1">
      <c r="A6" s="223"/>
      <c r="B6" s="487" t="s">
        <v>123</v>
      </c>
      <c r="C6" s="487"/>
      <c r="D6" s="487"/>
      <c r="E6" s="487"/>
      <c r="F6" s="487"/>
      <c r="G6" s="487"/>
      <c r="H6" s="487"/>
      <c r="I6" s="488"/>
    </row>
    <row r="7" spans="1:16" ht="20.100000000000001" customHeight="1">
      <c r="A7" s="223"/>
      <c r="B7" s="486" t="s">
        <v>116</v>
      </c>
      <c r="C7" s="487"/>
      <c r="D7" s="487"/>
      <c r="E7" s="487"/>
      <c r="F7" s="487" t="s">
        <v>117</v>
      </c>
      <c r="G7" s="487"/>
      <c r="H7" s="487"/>
      <c r="I7" s="488"/>
      <c r="L7" s="360"/>
      <c r="M7" s="361"/>
      <c r="N7" s="361"/>
      <c r="O7" s="361"/>
      <c r="P7" s="360"/>
    </row>
    <row r="8" spans="1:16" s="235" customFormat="1" ht="51.95" customHeight="1">
      <c r="A8" s="229"/>
      <c r="B8" s="287" t="s">
        <v>118</v>
      </c>
      <c r="C8" s="233" t="s">
        <v>124</v>
      </c>
      <c r="D8" s="233" t="s">
        <v>125</v>
      </c>
      <c r="E8" s="233" t="s">
        <v>126</v>
      </c>
      <c r="F8" s="287" t="s">
        <v>118</v>
      </c>
      <c r="G8" s="233" t="s">
        <v>124</v>
      </c>
      <c r="H8" s="233" t="s">
        <v>125</v>
      </c>
      <c r="I8" s="234" t="s">
        <v>126</v>
      </c>
      <c r="L8" s="362"/>
      <c r="M8" s="362"/>
      <c r="N8" s="362"/>
      <c r="O8" s="362"/>
      <c r="P8" s="361"/>
    </row>
    <row r="9" spans="1:16" s="235" customFormat="1" ht="15" hidden="1" customHeight="1">
      <c r="A9" s="236">
        <v>1913</v>
      </c>
      <c r="B9" s="288"/>
      <c r="C9" s="238"/>
      <c r="D9" s="238"/>
      <c r="E9" s="240"/>
      <c r="F9" s="289"/>
      <c r="G9" s="290"/>
      <c r="H9" s="290"/>
      <c r="I9" s="291"/>
    </row>
    <row r="10" spans="1:16" s="235" customFormat="1" ht="15" hidden="1" customHeight="1">
      <c r="A10" s="242">
        <v>1914</v>
      </c>
      <c r="B10" s="288"/>
      <c r="C10" s="238"/>
      <c r="D10" s="238"/>
      <c r="E10" s="240"/>
      <c r="F10" s="289"/>
      <c r="G10" s="290"/>
      <c r="H10" s="290"/>
      <c r="I10" s="291"/>
    </row>
    <row r="11" spans="1:16" s="235" customFormat="1" ht="15" hidden="1" customHeight="1">
      <c r="A11" s="242">
        <v>1915</v>
      </c>
      <c r="B11" s="288"/>
      <c r="C11" s="238"/>
      <c r="D11" s="238"/>
      <c r="E11" s="240"/>
      <c r="F11" s="289"/>
      <c r="G11" s="290"/>
      <c r="H11" s="290"/>
      <c r="I11" s="291"/>
    </row>
    <row r="12" spans="1:16" s="235" customFormat="1" ht="15" hidden="1" customHeight="1">
      <c r="A12" s="242">
        <v>1916</v>
      </c>
      <c r="B12" s="288"/>
      <c r="C12" s="238"/>
      <c r="D12" s="238"/>
      <c r="E12" s="240"/>
      <c r="F12" s="289"/>
      <c r="G12" s="290"/>
      <c r="H12" s="290"/>
      <c r="I12" s="291"/>
    </row>
    <row r="13" spans="1:16" s="235" customFormat="1" ht="15" hidden="1" customHeight="1">
      <c r="A13" s="242">
        <v>1917</v>
      </c>
      <c r="B13" s="288"/>
      <c r="C13" s="238"/>
      <c r="D13" s="238"/>
      <c r="E13" s="240"/>
      <c r="F13" s="289"/>
      <c r="G13" s="290"/>
      <c r="H13" s="290"/>
      <c r="I13" s="291"/>
    </row>
    <row r="14" spans="1:16" s="235" customFormat="1" ht="15" hidden="1" customHeight="1">
      <c r="A14" s="242">
        <v>1918</v>
      </c>
      <c r="B14" s="288"/>
      <c r="C14" s="238"/>
      <c r="D14" s="282"/>
      <c r="E14" s="292"/>
      <c r="F14" s="289"/>
      <c r="G14" s="290"/>
      <c r="H14" s="290"/>
      <c r="I14" s="291"/>
    </row>
    <row r="15" spans="1:16" s="235" customFormat="1" ht="15" hidden="1" customHeight="1">
      <c r="A15" s="244">
        <v>1919</v>
      </c>
      <c r="B15" s="293"/>
      <c r="C15" s="246"/>
      <c r="D15" s="283"/>
      <c r="E15" s="294"/>
      <c r="F15" s="295"/>
      <c r="G15" s="296"/>
      <c r="H15" s="296"/>
      <c r="I15" s="297"/>
    </row>
    <row r="16" spans="1:16" s="235" customFormat="1" ht="15" hidden="1" customHeight="1">
      <c r="A16" s="242">
        <v>1920</v>
      </c>
      <c r="B16" s="288"/>
      <c r="C16" s="238"/>
      <c r="D16" s="282"/>
      <c r="E16" s="292"/>
      <c r="F16" s="289"/>
      <c r="G16" s="290"/>
      <c r="H16" s="290"/>
      <c r="I16" s="291"/>
    </row>
    <row r="17" spans="1:9" s="235" customFormat="1" ht="15" hidden="1" customHeight="1">
      <c r="A17" s="242">
        <v>1921</v>
      </c>
      <c r="B17" s="288"/>
      <c r="C17" s="238"/>
      <c r="D17" s="282"/>
      <c r="E17" s="292"/>
      <c r="F17" s="289"/>
      <c r="G17" s="290"/>
      <c r="H17" s="290"/>
      <c r="I17" s="291"/>
    </row>
    <row r="18" spans="1:9" s="235" customFormat="1" ht="15" hidden="1" customHeight="1">
      <c r="A18" s="242">
        <v>1922</v>
      </c>
      <c r="B18" s="288"/>
      <c r="C18" s="238"/>
      <c r="D18" s="282"/>
      <c r="E18" s="292"/>
      <c r="F18" s="289"/>
      <c r="G18" s="290"/>
      <c r="H18" s="290"/>
      <c r="I18" s="291"/>
    </row>
    <row r="19" spans="1:9" s="235" customFormat="1" ht="15" hidden="1" customHeight="1">
      <c r="A19" s="242">
        <v>1923</v>
      </c>
      <c r="B19" s="288"/>
      <c r="C19" s="238"/>
      <c r="D19" s="282"/>
      <c r="E19" s="292"/>
      <c r="F19" s="289"/>
      <c r="G19" s="290"/>
      <c r="H19" s="290"/>
      <c r="I19" s="291"/>
    </row>
    <row r="20" spans="1:9" s="235" customFormat="1" ht="15" hidden="1" customHeight="1">
      <c r="A20" s="242">
        <v>1924</v>
      </c>
      <c r="B20" s="288"/>
      <c r="C20" s="238"/>
      <c r="D20" s="282"/>
      <c r="E20" s="292"/>
      <c r="F20" s="289"/>
      <c r="G20" s="290"/>
      <c r="H20" s="290"/>
      <c r="I20" s="291"/>
    </row>
    <row r="21" spans="1:9" s="235" customFormat="1" ht="15" hidden="1" customHeight="1">
      <c r="A21" s="242">
        <v>1925</v>
      </c>
      <c r="B21" s="288"/>
      <c r="C21" s="238"/>
      <c r="D21" s="282"/>
      <c r="E21" s="292"/>
      <c r="F21" s="289"/>
      <c r="G21" s="290"/>
      <c r="H21" s="290"/>
      <c r="I21" s="291"/>
    </row>
    <row r="22" spans="1:9" s="235" customFormat="1" ht="15" hidden="1" customHeight="1">
      <c r="A22" s="242">
        <v>1926</v>
      </c>
      <c r="B22" s="288"/>
      <c r="C22" s="238"/>
      <c r="D22" s="282"/>
      <c r="E22" s="292"/>
      <c r="F22" s="289"/>
      <c r="G22" s="290"/>
      <c r="H22" s="290"/>
      <c r="I22" s="291"/>
    </row>
    <row r="23" spans="1:9" s="235" customFormat="1" ht="15" hidden="1" customHeight="1">
      <c r="A23" s="242">
        <v>1927</v>
      </c>
      <c r="B23" s="288"/>
      <c r="C23" s="238"/>
      <c r="D23" s="282"/>
      <c r="E23" s="292"/>
      <c r="F23" s="289"/>
      <c r="G23" s="290"/>
      <c r="H23" s="290"/>
      <c r="I23" s="291"/>
    </row>
    <row r="24" spans="1:9" s="235" customFormat="1" ht="15" hidden="1" customHeight="1">
      <c r="A24" s="242">
        <v>1928</v>
      </c>
      <c r="B24" s="288"/>
      <c r="C24" s="238"/>
      <c r="D24" s="282"/>
      <c r="E24" s="292"/>
      <c r="F24" s="289"/>
      <c r="G24" s="290"/>
      <c r="H24" s="290"/>
      <c r="I24" s="291"/>
    </row>
    <row r="25" spans="1:9" s="235" customFormat="1" ht="15" hidden="1" customHeight="1">
      <c r="A25" s="244">
        <v>1929</v>
      </c>
      <c r="B25" s="293"/>
      <c r="C25" s="246"/>
      <c r="D25" s="283"/>
      <c r="E25" s="294"/>
      <c r="F25" s="295"/>
      <c r="G25" s="296"/>
      <c r="H25" s="296"/>
      <c r="I25" s="297"/>
    </row>
    <row r="26" spans="1:9" s="235" customFormat="1" ht="15" hidden="1" customHeight="1">
      <c r="A26" s="242">
        <v>1930</v>
      </c>
      <c r="B26" s="288"/>
      <c r="C26" s="238"/>
      <c r="D26" s="282"/>
      <c r="E26" s="292"/>
      <c r="F26" s="289"/>
      <c r="G26" s="290"/>
      <c r="H26" s="290"/>
      <c r="I26" s="291"/>
    </row>
    <row r="27" spans="1:9" s="235" customFormat="1" ht="15" hidden="1" customHeight="1">
      <c r="A27" s="242">
        <v>1931</v>
      </c>
      <c r="B27" s="288"/>
      <c r="C27" s="238"/>
      <c r="D27" s="282"/>
      <c r="E27" s="292"/>
      <c r="F27" s="289"/>
      <c r="G27" s="290"/>
      <c r="H27" s="290"/>
      <c r="I27" s="291"/>
    </row>
    <row r="28" spans="1:9" s="235" customFormat="1" ht="15" hidden="1" customHeight="1">
      <c r="A28" s="242">
        <v>1932</v>
      </c>
      <c r="B28" s="288"/>
      <c r="C28" s="238"/>
      <c r="D28" s="282"/>
      <c r="E28" s="292"/>
      <c r="F28" s="289"/>
      <c r="G28" s="290"/>
      <c r="H28" s="290"/>
      <c r="I28" s="291"/>
    </row>
    <row r="29" spans="1:9" s="235" customFormat="1" ht="15" hidden="1" customHeight="1">
      <c r="A29" s="242">
        <v>1933</v>
      </c>
      <c r="B29" s="288"/>
      <c r="C29" s="238"/>
      <c r="D29" s="282"/>
      <c r="E29" s="292"/>
      <c r="F29" s="289"/>
      <c r="G29" s="290"/>
      <c r="H29" s="290"/>
      <c r="I29" s="291"/>
    </row>
    <row r="30" spans="1:9" s="235" customFormat="1" ht="15" hidden="1" customHeight="1">
      <c r="A30" s="242">
        <v>1934</v>
      </c>
      <c r="B30" s="288"/>
      <c r="C30" s="238"/>
      <c r="D30" s="282"/>
      <c r="E30" s="292"/>
      <c r="F30" s="289"/>
      <c r="G30" s="290"/>
      <c r="H30" s="290"/>
      <c r="I30" s="291"/>
    </row>
    <row r="31" spans="1:9" s="235" customFormat="1" ht="15" hidden="1" customHeight="1">
      <c r="A31" s="242">
        <v>1935</v>
      </c>
      <c r="B31" s="288"/>
      <c r="C31" s="238"/>
      <c r="D31" s="282"/>
      <c r="E31" s="292"/>
      <c r="F31" s="289"/>
      <c r="G31" s="290"/>
      <c r="H31" s="290"/>
      <c r="I31" s="291"/>
    </row>
    <row r="32" spans="1:9" s="235" customFormat="1" ht="15" hidden="1" customHeight="1">
      <c r="A32" s="242">
        <v>1936</v>
      </c>
      <c r="B32" s="288"/>
      <c r="C32" s="238"/>
      <c r="D32" s="282"/>
      <c r="E32" s="292"/>
      <c r="F32" s="289"/>
      <c r="G32" s="290"/>
      <c r="H32" s="290"/>
      <c r="I32" s="291"/>
    </row>
    <row r="33" spans="1:9" s="235" customFormat="1" ht="15" hidden="1" customHeight="1">
      <c r="A33" s="242">
        <v>1937</v>
      </c>
      <c r="B33" s="288"/>
      <c r="C33" s="238"/>
      <c r="D33" s="282"/>
      <c r="E33" s="292"/>
      <c r="F33" s="289"/>
      <c r="G33" s="290"/>
      <c r="H33" s="290"/>
      <c r="I33" s="291"/>
    </row>
    <row r="34" spans="1:9" s="235" customFormat="1" ht="15" hidden="1" customHeight="1">
      <c r="A34" s="242">
        <v>1938</v>
      </c>
      <c r="B34" s="288"/>
      <c r="C34" s="238"/>
      <c r="D34" s="282"/>
      <c r="E34" s="292"/>
      <c r="F34" s="289"/>
      <c r="G34" s="290"/>
      <c r="H34" s="290"/>
      <c r="I34" s="291"/>
    </row>
    <row r="35" spans="1:9" s="235" customFormat="1" ht="15" hidden="1" customHeight="1">
      <c r="A35" s="244">
        <v>1939</v>
      </c>
      <c r="B35" s="293"/>
      <c r="C35" s="246"/>
      <c r="D35" s="283"/>
      <c r="E35" s="294"/>
      <c r="F35" s="295"/>
      <c r="G35" s="296"/>
      <c r="H35" s="296"/>
      <c r="I35" s="297"/>
    </row>
    <row r="36" spans="1:9" s="235" customFormat="1" ht="15" hidden="1" customHeight="1">
      <c r="A36" s="242">
        <v>1940</v>
      </c>
      <c r="B36" s="288"/>
      <c r="C36" s="238"/>
      <c r="D36" s="282"/>
      <c r="E36" s="292"/>
      <c r="F36" s="289"/>
      <c r="G36" s="290"/>
      <c r="H36" s="290"/>
      <c r="I36" s="291"/>
    </row>
    <row r="37" spans="1:9" s="235" customFormat="1" ht="15" hidden="1" customHeight="1">
      <c r="A37" s="242">
        <v>1941</v>
      </c>
      <c r="B37" s="288"/>
      <c r="C37" s="238"/>
      <c r="D37" s="282"/>
      <c r="E37" s="292"/>
      <c r="F37" s="289"/>
      <c r="G37" s="290"/>
      <c r="H37" s="290"/>
      <c r="I37" s="291"/>
    </row>
    <row r="38" spans="1:9" s="235" customFormat="1" ht="15" hidden="1" customHeight="1">
      <c r="A38" s="242">
        <v>1942</v>
      </c>
      <c r="B38" s="288"/>
      <c r="C38" s="238"/>
      <c r="D38" s="282"/>
      <c r="E38" s="292"/>
      <c r="F38" s="289"/>
      <c r="G38" s="290"/>
      <c r="H38" s="290"/>
      <c r="I38" s="291"/>
    </row>
    <row r="39" spans="1:9" s="235" customFormat="1" ht="15" hidden="1" customHeight="1">
      <c r="A39" s="242">
        <v>1943</v>
      </c>
      <c r="B39" s="288"/>
      <c r="C39" s="238"/>
      <c r="D39" s="282"/>
      <c r="E39" s="292"/>
      <c r="F39" s="289"/>
      <c r="G39" s="290"/>
      <c r="H39" s="290"/>
      <c r="I39" s="291"/>
    </row>
    <row r="40" spans="1:9" s="235" customFormat="1" ht="15" hidden="1" customHeight="1">
      <c r="A40" s="242">
        <v>1944</v>
      </c>
      <c r="B40" s="288"/>
      <c r="C40" s="238"/>
      <c r="D40" s="282"/>
      <c r="E40" s="292"/>
      <c r="F40" s="289"/>
      <c r="G40" s="290"/>
      <c r="H40" s="290"/>
      <c r="I40" s="291"/>
    </row>
    <row r="41" spans="1:9" s="235" customFormat="1" ht="15" hidden="1" customHeight="1">
      <c r="A41" s="242">
        <v>1945</v>
      </c>
      <c r="B41" s="288"/>
      <c r="C41" s="238"/>
      <c r="D41" s="282"/>
      <c r="E41" s="292"/>
      <c r="F41" s="289"/>
      <c r="G41" s="290"/>
      <c r="H41" s="290"/>
      <c r="I41" s="291"/>
    </row>
    <row r="42" spans="1:9" s="235" customFormat="1" ht="15" hidden="1" customHeight="1">
      <c r="A42" s="242">
        <v>1946</v>
      </c>
      <c r="B42" s="288"/>
      <c r="C42" s="238"/>
      <c r="D42" s="282"/>
      <c r="E42" s="292"/>
      <c r="F42" s="289"/>
      <c r="G42" s="290"/>
      <c r="H42" s="290"/>
      <c r="I42" s="291"/>
    </row>
    <row r="43" spans="1:9" s="235" customFormat="1" ht="15" hidden="1" customHeight="1">
      <c r="A43" s="242">
        <v>1947</v>
      </c>
      <c r="B43" s="288"/>
      <c r="C43" s="238"/>
      <c r="D43" s="282"/>
      <c r="E43" s="292"/>
      <c r="F43" s="289"/>
      <c r="G43" s="290"/>
      <c r="H43" s="290"/>
      <c r="I43" s="291"/>
    </row>
    <row r="44" spans="1:9" s="235" customFormat="1" ht="15" hidden="1" customHeight="1">
      <c r="A44" s="242">
        <v>1948</v>
      </c>
      <c r="B44" s="288"/>
      <c r="C44" s="238"/>
      <c r="D44" s="282"/>
      <c r="E44" s="292"/>
      <c r="F44" s="289"/>
      <c r="G44" s="290"/>
      <c r="H44" s="290"/>
      <c r="I44" s="291"/>
    </row>
    <row r="45" spans="1:9" s="235" customFormat="1" ht="15" hidden="1" customHeight="1">
      <c r="A45" s="244">
        <v>1949</v>
      </c>
      <c r="B45" s="293"/>
      <c r="C45" s="246"/>
      <c r="D45" s="283"/>
      <c r="E45" s="294"/>
      <c r="F45" s="295"/>
      <c r="G45" s="296"/>
      <c r="H45" s="296"/>
      <c r="I45" s="297"/>
    </row>
    <row r="46" spans="1:9" s="235" customFormat="1" ht="15" hidden="1" customHeight="1">
      <c r="A46" s="242">
        <v>1950</v>
      </c>
      <c r="B46" s="288"/>
      <c r="C46" s="238"/>
      <c r="D46" s="282"/>
      <c r="E46" s="292"/>
      <c r="F46" s="289"/>
      <c r="G46" s="290"/>
      <c r="H46" s="290"/>
      <c r="I46" s="291"/>
    </row>
    <row r="47" spans="1:9" s="235" customFormat="1" ht="15" hidden="1" customHeight="1">
      <c r="A47" s="242">
        <v>1951</v>
      </c>
      <c r="B47" s="288"/>
      <c r="C47" s="238"/>
      <c r="D47" s="282"/>
      <c r="E47" s="292"/>
      <c r="F47" s="289"/>
      <c r="G47" s="290"/>
      <c r="H47" s="290"/>
      <c r="I47" s="291"/>
    </row>
    <row r="48" spans="1:9" s="235" customFormat="1" ht="15" hidden="1" customHeight="1">
      <c r="A48" s="242">
        <v>1952</v>
      </c>
      <c r="B48" s="288"/>
      <c r="C48" s="238"/>
      <c r="D48" s="282"/>
      <c r="E48" s="292"/>
      <c r="F48" s="289"/>
      <c r="G48" s="290"/>
      <c r="H48" s="290"/>
      <c r="I48" s="291"/>
    </row>
    <row r="49" spans="1:9" s="235" customFormat="1" ht="15" hidden="1" customHeight="1">
      <c r="A49" s="242">
        <v>1953</v>
      </c>
      <c r="B49" s="288"/>
      <c r="C49" s="238"/>
      <c r="D49" s="282"/>
      <c r="E49" s="292"/>
      <c r="F49" s="289"/>
      <c r="G49" s="290"/>
      <c r="H49" s="290"/>
      <c r="I49" s="291"/>
    </row>
    <row r="50" spans="1:9" s="235" customFormat="1" ht="15" hidden="1" customHeight="1">
      <c r="A50" s="242">
        <v>1954</v>
      </c>
      <c r="B50" s="288"/>
      <c r="C50" s="238"/>
      <c r="D50" s="282"/>
      <c r="E50" s="292"/>
      <c r="F50" s="289"/>
      <c r="G50" s="290"/>
      <c r="H50" s="290"/>
      <c r="I50" s="291"/>
    </row>
    <row r="51" spans="1:9" s="235" customFormat="1" ht="15" hidden="1" customHeight="1">
      <c r="A51" s="242">
        <v>1955</v>
      </c>
      <c r="B51" s="288"/>
      <c r="C51" s="238"/>
      <c r="D51" s="282"/>
      <c r="E51" s="292"/>
      <c r="F51" s="289"/>
      <c r="G51" s="290"/>
      <c r="H51" s="290"/>
      <c r="I51" s="291"/>
    </row>
    <row r="52" spans="1:9" s="235" customFormat="1" ht="15" hidden="1" customHeight="1">
      <c r="A52" s="242">
        <v>1956</v>
      </c>
      <c r="B52" s="288"/>
      <c r="C52" s="238"/>
      <c r="D52" s="282"/>
      <c r="E52" s="292"/>
      <c r="F52" s="289"/>
      <c r="G52" s="290"/>
      <c r="H52" s="290"/>
      <c r="I52" s="291"/>
    </row>
    <row r="53" spans="1:9" s="235" customFormat="1" ht="15" hidden="1" customHeight="1">
      <c r="A53" s="242">
        <v>1957</v>
      </c>
      <c r="B53" s="288"/>
      <c r="C53" s="238"/>
      <c r="D53" s="282"/>
      <c r="E53" s="292"/>
      <c r="F53" s="289"/>
      <c r="G53" s="290"/>
      <c r="H53" s="290"/>
      <c r="I53" s="291"/>
    </row>
    <row r="54" spans="1:9" s="235" customFormat="1" ht="15" hidden="1" customHeight="1">
      <c r="A54" s="242">
        <v>1958</v>
      </c>
      <c r="B54" s="288"/>
      <c r="C54" s="238"/>
      <c r="D54" s="282"/>
      <c r="E54" s="292"/>
      <c r="F54" s="289"/>
      <c r="G54" s="290"/>
      <c r="H54" s="290"/>
      <c r="I54" s="291"/>
    </row>
    <row r="55" spans="1:9" s="235" customFormat="1" ht="15" hidden="1" customHeight="1">
      <c r="A55" s="244">
        <v>1959</v>
      </c>
      <c r="B55" s="293"/>
      <c r="C55" s="246"/>
      <c r="D55" s="283"/>
      <c r="E55" s="294"/>
      <c r="F55" s="295"/>
      <c r="G55" s="296"/>
      <c r="H55" s="296"/>
      <c r="I55" s="297"/>
    </row>
    <row r="56" spans="1:9" ht="15.75" hidden="1">
      <c r="A56" s="249">
        <v>1960</v>
      </c>
      <c r="B56" s="288"/>
      <c r="C56" s="238"/>
      <c r="D56" s="282"/>
      <c r="E56" s="292"/>
      <c r="F56" s="289"/>
      <c r="G56" s="290"/>
      <c r="H56" s="290"/>
      <c r="I56" s="291"/>
    </row>
    <row r="57" spans="1:9" ht="15.75" hidden="1">
      <c r="A57" s="249">
        <v>1961</v>
      </c>
      <c r="B57" s="288"/>
      <c r="C57" s="238"/>
      <c r="D57" s="282"/>
      <c r="E57" s="292"/>
      <c r="F57" s="289"/>
      <c r="G57" s="290"/>
      <c r="H57" s="290"/>
      <c r="I57" s="291"/>
    </row>
    <row r="58" spans="1:9" hidden="1">
      <c r="A58" s="249">
        <v>1962</v>
      </c>
      <c r="B58" s="298"/>
      <c r="C58" s="250"/>
      <c r="D58" s="299"/>
      <c r="E58" s="299"/>
      <c r="F58" s="337"/>
      <c r="G58" s="338"/>
      <c r="H58" s="338"/>
      <c r="I58" s="339"/>
    </row>
    <row r="59" spans="1:9" hidden="1">
      <c r="A59" s="249">
        <v>1963</v>
      </c>
      <c r="B59" s="303"/>
      <c r="C59" s="257"/>
      <c r="D59" s="282"/>
      <c r="E59" s="282"/>
      <c r="F59" s="340"/>
      <c r="G59" s="341"/>
      <c r="H59" s="341"/>
      <c r="I59" s="342"/>
    </row>
    <row r="60" spans="1:9" hidden="1">
      <c r="A60" s="249">
        <v>1964</v>
      </c>
      <c r="B60" s="303"/>
      <c r="C60" s="257"/>
      <c r="D60" s="282"/>
      <c r="E60" s="282"/>
      <c r="F60" s="340"/>
      <c r="G60" s="341"/>
      <c r="H60" s="341"/>
      <c r="I60" s="342"/>
    </row>
    <row r="61" spans="1:9" hidden="1">
      <c r="A61" s="249">
        <v>1965</v>
      </c>
      <c r="B61" s="303"/>
      <c r="C61" s="257"/>
      <c r="D61" s="282"/>
      <c r="E61" s="282"/>
      <c r="F61" s="340"/>
      <c r="G61" s="341"/>
      <c r="H61" s="341"/>
      <c r="I61" s="342"/>
    </row>
    <row r="62" spans="1:9" hidden="1">
      <c r="A62" s="249">
        <v>1966</v>
      </c>
      <c r="B62" s="303"/>
      <c r="C62" s="257"/>
      <c r="D62" s="282"/>
      <c r="E62" s="282"/>
      <c r="F62" s="340"/>
      <c r="G62" s="341"/>
      <c r="H62" s="341"/>
      <c r="I62" s="342"/>
    </row>
    <row r="63" spans="1:9" hidden="1">
      <c r="A63" s="249">
        <v>1967</v>
      </c>
      <c r="B63" s="303"/>
      <c r="C63" s="257"/>
      <c r="D63" s="282"/>
      <c r="E63" s="282"/>
      <c r="F63" s="343"/>
      <c r="G63" s="344"/>
      <c r="H63" s="341"/>
      <c r="I63" s="342"/>
    </row>
    <row r="64" spans="1:9" hidden="1">
      <c r="A64" s="249">
        <v>1968</v>
      </c>
      <c r="B64" s="303"/>
      <c r="C64" s="257"/>
      <c r="D64" s="282"/>
      <c r="E64" s="282"/>
      <c r="F64" s="343"/>
      <c r="G64" s="344"/>
      <c r="H64" s="341"/>
      <c r="I64" s="342"/>
    </row>
    <row r="65" spans="1:16" hidden="1">
      <c r="A65" s="259">
        <v>1969</v>
      </c>
      <c r="B65" s="308"/>
      <c r="C65" s="260"/>
      <c r="D65" s="283"/>
      <c r="E65" s="283"/>
      <c r="F65" s="345"/>
      <c r="G65" s="346"/>
      <c r="H65" s="347"/>
      <c r="I65" s="348"/>
    </row>
    <row r="66" spans="1:16" hidden="1">
      <c r="A66" s="249">
        <v>1970</v>
      </c>
      <c r="B66" s="303"/>
      <c r="C66" s="257"/>
      <c r="D66" s="282"/>
      <c r="E66" s="282"/>
      <c r="F66" s="343"/>
      <c r="G66" s="344"/>
      <c r="H66" s="341"/>
      <c r="I66" s="342"/>
    </row>
    <row r="67" spans="1:16" hidden="1">
      <c r="A67" s="249">
        <v>1971</v>
      </c>
      <c r="B67" s="303"/>
      <c r="C67" s="257"/>
      <c r="D67" s="282"/>
      <c r="E67" s="282"/>
      <c r="F67" s="343"/>
      <c r="G67" s="344"/>
      <c r="H67" s="341"/>
      <c r="I67" s="342"/>
    </row>
    <row r="68" spans="1:16" hidden="1">
      <c r="A68" s="249">
        <v>1972</v>
      </c>
      <c r="B68" s="303"/>
      <c r="C68" s="257"/>
      <c r="D68" s="282"/>
      <c r="E68" s="282"/>
      <c r="F68" s="343"/>
      <c r="G68" s="344"/>
      <c r="H68" s="341"/>
      <c r="I68" s="342"/>
    </row>
    <row r="69" spans="1:16" hidden="1">
      <c r="A69" s="249">
        <v>1973</v>
      </c>
      <c r="B69" s="303"/>
      <c r="C69" s="257"/>
      <c r="D69" s="282"/>
      <c r="E69" s="282"/>
      <c r="F69" s="343"/>
      <c r="G69" s="344"/>
      <c r="H69" s="341"/>
      <c r="I69" s="342"/>
    </row>
    <row r="70" spans="1:16" hidden="1">
      <c r="A70" s="249">
        <v>1974</v>
      </c>
      <c r="B70" s="303"/>
      <c r="C70" s="257"/>
      <c r="D70" s="282"/>
      <c r="E70" s="282"/>
      <c r="F70" s="343"/>
      <c r="G70" s="344"/>
      <c r="H70" s="341"/>
      <c r="I70" s="342"/>
    </row>
    <row r="71" spans="1:16" hidden="1">
      <c r="A71" s="249">
        <v>1975</v>
      </c>
      <c r="B71" s="303"/>
      <c r="C71" s="257"/>
      <c r="D71" s="282"/>
      <c r="E71" s="282"/>
      <c r="F71" s="343"/>
      <c r="G71" s="344"/>
      <c r="H71" s="341"/>
      <c r="I71" s="342"/>
    </row>
    <row r="72" spans="1:16" hidden="1">
      <c r="A72" s="249">
        <v>1976</v>
      </c>
      <c r="B72" s="303"/>
      <c r="C72" s="257"/>
      <c r="D72" s="282"/>
      <c r="E72" s="282"/>
      <c r="F72" s="343"/>
      <c r="G72" s="344"/>
      <c r="H72" s="341"/>
      <c r="I72" s="342"/>
    </row>
    <row r="73" spans="1:16" hidden="1">
      <c r="A73" s="249">
        <v>1977</v>
      </c>
      <c r="B73" s="303"/>
      <c r="C73" s="257"/>
      <c r="D73" s="282"/>
      <c r="E73" s="282"/>
      <c r="F73" s="343"/>
      <c r="G73" s="344"/>
      <c r="H73" s="341"/>
      <c r="I73" s="342"/>
    </row>
    <row r="74" spans="1:16" hidden="1">
      <c r="A74" s="249">
        <v>1978</v>
      </c>
      <c r="B74" s="303"/>
      <c r="C74" s="257"/>
      <c r="D74" s="282"/>
      <c r="E74" s="282"/>
      <c r="F74" s="343"/>
      <c r="G74" s="344"/>
      <c r="H74" s="341"/>
      <c r="I74" s="342"/>
    </row>
    <row r="75" spans="1:16">
      <c r="A75" s="259">
        <v>1979</v>
      </c>
      <c r="B75" s="308">
        <f>[1]avgpeinc!AW68</f>
        <v>18157.163849761328</v>
      </c>
      <c r="C75" s="260">
        <v>17313.207698474249</v>
      </c>
      <c r="D75" s="283">
        <v>26518.510170899572</v>
      </c>
      <c r="E75" s="283">
        <v>12267.140003082797</v>
      </c>
      <c r="F75" s="349">
        <f>B75*0.5/'TB5'!B75</f>
        <v>0.20537739992141726</v>
      </c>
      <c r="G75" s="347">
        <v>0.22890669107437134</v>
      </c>
      <c r="H75" s="347">
        <v>0.22363799810409546</v>
      </c>
      <c r="I75" s="348">
        <v>0.14391928911209106</v>
      </c>
      <c r="L75" s="363"/>
      <c r="P75" s="363"/>
    </row>
    <row r="76" spans="1:16">
      <c r="A76" s="249">
        <v>1980</v>
      </c>
      <c r="B76" s="303">
        <f>[1]avgpeinc!AW69</f>
        <v>17505.776823691685</v>
      </c>
      <c r="C76" s="257">
        <v>16537.756357371381</v>
      </c>
      <c r="D76" s="282">
        <v>25273.04341373143</v>
      </c>
      <c r="E76" s="282">
        <v>12472.00544019289</v>
      </c>
      <c r="F76" s="340">
        <f>B76*0.5/'TB5'!B76</f>
        <v>0.20395630598068235</v>
      </c>
      <c r="G76" s="341">
        <v>0.22396594285964966</v>
      </c>
      <c r="H76" s="341">
        <v>0.22281152009963989</v>
      </c>
      <c r="I76" s="342">
        <v>0.14866948127746582</v>
      </c>
      <c r="L76" s="363"/>
      <c r="P76" s="363"/>
    </row>
    <row r="77" spans="1:16">
      <c r="A77" s="249">
        <v>1981</v>
      </c>
      <c r="B77" s="303">
        <f>[1]avgpeinc!AW70</f>
        <v>17343.189182843536</v>
      </c>
      <c r="C77" s="257">
        <v>16098.970278089973</v>
      </c>
      <c r="D77" s="282">
        <v>24758.126949376991</v>
      </c>
      <c r="E77" s="282">
        <v>13437.082067700629</v>
      </c>
      <c r="F77" s="340">
        <f>B77*0.5/'TB5'!B77</f>
        <v>0.20052778720855713</v>
      </c>
      <c r="G77" s="341">
        <v>0.21876758337020874</v>
      </c>
      <c r="H77" s="341">
        <v>0.21667027473449707</v>
      </c>
      <c r="I77" s="342">
        <v>0.1534498929977417</v>
      </c>
      <c r="L77" s="363"/>
      <c r="P77" s="363"/>
    </row>
    <row r="78" spans="1:16">
      <c r="A78" s="249">
        <v>1982</v>
      </c>
      <c r="B78" s="303">
        <f>[1]avgpeinc!AW71</f>
        <v>16313.004271202508</v>
      </c>
      <c r="C78" s="257">
        <v>14927.390702028157</v>
      </c>
      <c r="D78" s="282">
        <v>22740.483944780903</v>
      </c>
      <c r="E78" s="282">
        <v>13753.705039474042</v>
      </c>
      <c r="F78" s="340">
        <f>B78*0.5/'TB5'!B78</f>
        <v>0.19502192735671997</v>
      </c>
      <c r="G78" s="341">
        <v>0.21035623550415039</v>
      </c>
      <c r="H78" s="341">
        <v>0.2079017162322998</v>
      </c>
      <c r="I78" s="342">
        <v>0.15762490034103394</v>
      </c>
      <c r="L78" s="363"/>
      <c r="P78" s="363"/>
    </row>
    <row r="79" spans="1:16">
      <c r="A79" s="249">
        <v>1983</v>
      </c>
      <c r="B79" s="303">
        <f>[1]avgpeinc!AW72</f>
        <v>15992.460831274986</v>
      </c>
      <c r="C79" s="257">
        <v>14486.376591997154</v>
      </c>
      <c r="D79" s="282">
        <v>22439.030980893203</v>
      </c>
      <c r="E79" s="282">
        <v>14118.126334984172</v>
      </c>
      <c r="F79" s="340">
        <f>B79*0.5/'TB5'!B79</f>
        <v>0.18824714422225952</v>
      </c>
      <c r="G79" s="341">
        <v>0.2022559642791748</v>
      </c>
      <c r="H79" s="341">
        <v>0.20088791847229004</v>
      </c>
      <c r="I79" s="342">
        <v>0.15623724460601807</v>
      </c>
      <c r="L79" s="363"/>
      <c r="P79" s="363"/>
    </row>
    <row r="80" spans="1:16">
      <c r="A80" s="249">
        <v>1984</v>
      </c>
      <c r="B80" s="303">
        <f>[1]avgpeinc!AW73</f>
        <v>16687.06439536058</v>
      </c>
      <c r="C80" s="257">
        <v>14959.613190446607</v>
      </c>
      <c r="D80" s="282">
        <v>23638.380494104458</v>
      </c>
      <c r="E80" s="282">
        <v>15286.798144020979</v>
      </c>
      <c r="F80" s="340">
        <f>B80*0.5/'TB5'!B80</f>
        <v>0.18414467573165894</v>
      </c>
      <c r="G80" s="341">
        <v>0.19764268398284912</v>
      </c>
      <c r="H80" s="341">
        <v>0.19729280471801758</v>
      </c>
      <c r="I80" s="342">
        <v>0.15456867218017578</v>
      </c>
      <c r="L80" s="363"/>
      <c r="P80" s="363"/>
    </row>
    <row r="81" spans="1:16">
      <c r="A81" s="249">
        <v>1985</v>
      </c>
      <c r="B81" s="303">
        <f>[1]avgpeinc!AW74</f>
        <v>16976.674945578085</v>
      </c>
      <c r="C81" s="257">
        <v>15181.226101961523</v>
      </c>
      <c r="D81" s="282">
        <v>23719.297797938616</v>
      </c>
      <c r="E81" s="282">
        <v>15948.536702842124</v>
      </c>
      <c r="F81" s="340">
        <f>B81*0.5/'TB5'!B81</f>
        <v>0.1841695308685303</v>
      </c>
      <c r="G81" s="341">
        <v>0.19699740409851074</v>
      </c>
      <c r="H81" s="341">
        <v>0.19617676734924316</v>
      </c>
      <c r="I81" s="342">
        <v>0.15682500600814819</v>
      </c>
      <c r="L81" s="363"/>
      <c r="P81" s="363"/>
    </row>
    <row r="82" spans="1:16">
      <c r="A82" s="249">
        <v>1986</v>
      </c>
      <c r="B82" s="303">
        <f>[1]avgpeinc!AW75</f>
        <v>16930.967294010374</v>
      </c>
      <c r="C82" s="257">
        <v>15152.783723798049</v>
      </c>
      <c r="D82" s="282">
        <v>24117.18062775772</v>
      </c>
      <c r="E82" s="282">
        <v>15502.429063443264</v>
      </c>
      <c r="F82" s="340">
        <f>B82*0.5/'TB5'!B82</f>
        <v>0.18205899000167847</v>
      </c>
      <c r="G82" s="341">
        <v>0.19246208667755127</v>
      </c>
      <c r="H82" s="341">
        <v>0.19501304626464844</v>
      </c>
      <c r="I82" s="342">
        <v>0.15909385681152344</v>
      </c>
      <c r="L82" s="363"/>
      <c r="P82" s="363"/>
    </row>
    <row r="83" spans="1:16">
      <c r="A83" s="249">
        <v>1987</v>
      </c>
      <c r="B83" s="303">
        <f>[1]avgpeinc!AW76</f>
        <v>17068.921629615194</v>
      </c>
      <c r="C83" s="257">
        <v>15414.602754766131</v>
      </c>
      <c r="D83" s="282">
        <v>24652.800117589057</v>
      </c>
      <c r="E83" s="282">
        <v>14930.248499164407</v>
      </c>
      <c r="F83" s="340">
        <f>B83*0.5/'TB5'!B83</f>
        <v>0.17814916372299192</v>
      </c>
      <c r="G83" s="341">
        <v>0.18841159343719482</v>
      </c>
      <c r="H83" s="341">
        <v>0.19143372774124146</v>
      </c>
      <c r="I83" s="342">
        <v>0.1544843316078186</v>
      </c>
      <c r="L83" s="363"/>
      <c r="P83" s="363"/>
    </row>
    <row r="84" spans="1:16">
      <c r="A84" s="249">
        <v>1988</v>
      </c>
      <c r="B84" s="303">
        <f>[1]avgpeinc!AW77</f>
        <v>17447.329151621296</v>
      </c>
      <c r="C84" s="257">
        <v>15697.61511106344</v>
      </c>
      <c r="D84" s="282">
        <v>25597.883179960358</v>
      </c>
      <c r="E84" s="282">
        <v>14929.538596170836</v>
      </c>
      <c r="F84" s="340">
        <f>B84*0.5/'TB5'!B84</f>
        <v>0.17475432157516479</v>
      </c>
      <c r="G84" s="341">
        <v>0.1858600378036499</v>
      </c>
      <c r="H84" s="341">
        <v>0.18721485137939453</v>
      </c>
      <c r="I84" s="342">
        <v>0.14978432655334473</v>
      </c>
      <c r="L84" s="363"/>
      <c r="P84" s="363"/>
    </row>
    <row r="85" spans="1:16">
      <c r="A85" s="259">
        <v>1989</v>
      </c>
      <c r="B85" s="308">
        <f>[1]avgpeinc!AW78</f>
        <v>17687.514290550334</v>
      </c>
      <c r="C85" s="260">
        <v>15888.270744471807</v>
      </c>
      <c r="D85" s="283">
        <v>26109.543909305026</v>
      </c>
      <c r="E85" s="283">
        <v>15020.359563922133</v>
      </c>
      <c r="F85" s="349">
        <f>B85*0.5/'TB5'!B85</f>
        <v>0.17504817247390744</v>
      </c>
      <c r="G85" s="347">
        <v>0.18539196252822876</v>
      </c>
      <c r="H85" s="347">
        <v>0.18952947854995728</v>
      </c>
      <c r="I85" s="348">
        <v>0.14895069599151611</v>
      </c>
      <c r="L85" s="363"/>
      <c r="P85" s="363"/>
    </row>
    <row r="86" spans="1:16">
      <c r="A86" s="249">
        <v>1990</v>
      </c>
      <c r="B86" s="303">
        <f>[1]avgpeinc!AW79</f>
        <v>17529.907559426749</v>
      </c>
      <c r="C86" s="257">
        <v>15648.373072463944</v>
      </c>
      <c r="D86" s="282">
        <v>26105.960390242748</v>
      </c>
      <c r="E86" s="282">
        <v>15164.511716532095</v>
      </c>
      <c r="F86" s="340">
        <f>B86*0.5/'TB5'!B86</f>
        <v>0.17363953590393064</v>
      </c>
      <c r="G86" s="341">
        <v>0.183555006980896</v>
      </c>
      <c r="H86" s="341">
        <v>0.1881791353225708</v>
      </c>
      <c r="I86" s="342">
        <v>0.1507001519203186</v>
      </c>
      <c r="L86" s="363"/>
      <c r="P86" s="363"/>
    </row>
    <row r="87" spans="1:16">
      <c r="A87" s="249">
        <v>1991</v>
      </c>
      <c r="B87" s="303">
        <f>[1]avgpeinc!AW80</f>
        <v>16979.096716825396</v>
      </c>
      <c r="C87" s="257">
        <v>14851.466527256252</v>
      </c>
      <c r="D87" s="282">
        <v>25427.49876715233</v>
      </c>
      <c r="E87" s="282">
        <v>15340.463268288067</v>
      </c>
      <c r="F87" s="340">
        <f>B87*0.5/'TB5'!B87</f>
        <v>0.17170011997222898</v>
      </c>
      <c r="G87" s="341">
        <v>0.17896884679794312</v>
      </c>
      <c r="H87" s="341">
        <v>0.1886519193649292</v>
      </c>
      <c r="I87" s="342">
        <v>0.15287673473358154</v>
      </c>
      <c r="L87" s="363"/>
      <c r="P87" s="363"/>
    </row>
    <row r="88" spans="1:16">
      <c r="A88" s="249">
        <v>1992</v>
      </c>
      <c r="B88" s="303">
        <f>[1]avgpeinc!AW81</f>
        <v>16529.936706732708</v>
      </c>
      <c r="C88" s="257">
        <v>14547.641287537399</v>
      </c>
      <c r="D88" s="282">
        <v>24848.850872680148</v>
      </c>
      <c r="E88" s="282">
        <v>14330.608336790807</v>
      </c>
      <c r="F88" s="340">
        <f>B88*0.5/'TB5'!B88</f>
        <v>0.1639857888221741</v>
      </c>
      <c r="G88" s="341">
        <v>0.17324751615524292</v>
      </c>
      <c r="H88" s="341">
        <v>0.17939597368240356</v>
      </c>
      <c r="I88" s="342">
        <v>0.14180582761764526</v>
      </c>
      <c r="L88" s="363"/>
      <c r="P88" s="363"/>
    </row>
    <row r="89" spans="1:16">
      <c r="A89" s="249">
        <v>1993</v>
      </c>
      <c r="B89" s="303">
        <f>[1]avgpeinc!AW82</f>
        <v>16750.28253342097</v>
      </c>
      <c r="C89" s="257">
        <v>14848.361314622147</v>
      </c>
      <c r="D89" s="282">
        <v>25872.17991915598</v>
      </c>
      <c r="E89" s="282">
        <v>13443.400856134604</v>
      </c>
      <c r="F89" s="340">
        <f>B89*0.5/'TB5'!B89</f>
        <v>0.16477280855178833</v>
      </c>
      <c r="G89" s="341">
        <v>0.17576181888580322</v>
      </c>
      <c r="H89" s="341">
        <v>0.18399834632873535</v>
      </c>
      <c r="I89" s="342">
        <v>0.13440620899200439</v>
      </c>
      <c r="L89" s="363"/>
      <c r="P89" s="363"/>
    </row>
    <row r="90" spans="1:16">
      <c r="A90" s="249">
        <v>1994</v>
      </c>
      <c r="B90" s="303">
        <f>[1]avgpeinc!AW83</f>
        <v>17216.435452110989</v>
      </c>
      <c r="C90" s="257">
        <v>15290.405162698906</v>
      </c>
      <c r="D90" s="282">
        <v>26306.954197741437</v>
      </c>
      <c r="E90" s="282">
        <v>13767.519874954238</v>
      </c>
      <c r="F90" s="340">
        <f>B90*0.5/'TB5'!B90</f>
        <v>0.16400337219238281</v>
      </c>
      <c r="G90" s="341">
        <v>0.17601430416107178</v>
      </c>
      <c r="H90" s="341">
        <v>0.18232107162475586</v>
      </c>
      <c r="I90" s="342">
        <v>0.13288402557373047</v>
      </c>
      <c r="L90" s="363"/>
      <c r="P90" s="363"/>
    </row>
    <row r="91" spans="1:16">
      <c r="A91" s="249">
        <v>1995</v>
      </c>
      <c r="B91" s="303">
        <f>[1]avgpeinc!AW84</f>
        <v>17189.939173487532</v>
      </c>
      <c r="C91" s="257">
        <v>14958.038372100627</v>
      </c>
      <c r="D91" s="282">
        <v>26524.708406647864</v>
      </c>
      <c r="E91" s="282">
        <v>14440.903410692221</v>
      </c>
      <c r="F91" s="340">
        <f>B91*0.5/'TB5'!B91</f>
        <v>0.16022694110870361</v>
      </c>
      <c r="G91" s="341">
        <v>0.17139387130737305</v>
      </c>
      <c r="H91" s="341">
        <v>0.17895835638046265</v>
      </c>
      <c r="I91" s="342">
        <v>0.1330714225769043</v>
      </c>
      <c r="L91" s="363"/>
      <c r="P91" s="363"/>
    </row>
    <row r="92" spans="1:16">
      <c r="A92" s="249">
        <v>1996</v>
      </c>
      <c r="B92" s="303">
        <f>[1]avgpeinc!AW85</f>
        <v>17375.720329220003</v>
      </c>
      <c r="C92" s="257">
        <v>15055.077573876177</v>
      </c>
      <c r="D92" s="282">
        <v>26422.49083821533</v>
      </c>
      <c r="E92" s="282">
        <v>14542.699835654461</v>
      </c>
      <c r="F92" s="340">
        <f>B92*0.5/'TB5'!B92</f>
        <v>0.15700435638427734</v>
      </c>
      <c r="G92" s="341">
        <v>0.16822987794876099</v>
      </c>
      <c r="H92" s="341">
        <v>0.17414760589599609</v>
      </c>
      <c r="I92" s="342">
        <v>0.13014620542526245</v>
      </c>
      <c r="L92" s="363"/>
      <c r="P92" s="363"/>
    </row>
    <row r="93" spans="1:16">
      <c r="A93" s="249">
        <v>1997</v>
      </c>
      <c r="B93" s="303">
        <f>[1]avgpeinc!AW86</f>
        <v>17750.110853434289</v>
      </c>
      <c r="C93" s="257">
        <v>15512.190668198929</v>
      </c>
      <c r="D93" s="282">
        <v>26951.989223588705</v>
      </c>
      <c r="E93" s="282">
        <v>14359.135418157575</v>
      </c>
      <c r="F93" s="340">
        <f>B93*0.5/'TB5'!B93</f>
        <v>0.15476447343826294</v>
      </c>
      <c r="G93" s="341">
        <v>0.16816443204879761</v>
      </c>
      <c r="H93" s="341">
        <v>0.1695597767829895</v>
      </c>
      <c r="I93" s="342">
        <v>0.12625402212142944</v>
      </c>
      <c r="L93" s="363"/>
      <c r="P93" s="363"/>
    </row>
    <row r="94" spans="1:16">
      <c r="A94" s="249">
        <v>1998</v>
      </c>
      <c r="B94" s="303">
        <f>[1]avgpeinc!AW87</f>
        <v>18477.390641509541</v>
      </c>
      <c r="C94" s="257">
        <v>16284.99262314646</v>
      </c>
      <c r="D94" s="282">
        <v>27658.455679794195</v>
      </c>
      <c r="E94" s="282">
        <v>14673.563917342883</v>
      </c>
      <c r="F94" s="340">
        <f>B94*0.5/'TB5'!B94</f>
        <v>0.15516370534896848</v>
      </c>
      <c r="G94" s="341">
        <v>0.16900891065597534</v>
      </c>
      <c r="H94" s="341">
        <v>0.16776096820831299</v>
      </c>
      <c r="I94" s="342">
        <v>0.1273723840713501</v>
      </c>
      <c r="L94" s="363"/>
      <c r="P94" s="363"/>
    </row>
    <row r="95" spans="1:16">
      <c r="A95" s="259">
        <v>1999</v>
      </c>
      <c r="B95" s="308">
        <f>[1]avgpeinc!AW88</f>
        <v>18879.592917729267</v>
      </c>
      <c r="C95" s="260">
        <v>16549.703090167794</v>
      </c>
      <c r="D95" s="283">
        <v>28069.440589315986</v>
      </c>
      <c r="E95" s="283">
        <v>15247.141152197806</v>
      </c>
      <c r="F95" s="349">
        <f>B95*0.5/'TB5'!B95</f>
        <v>0.15392929315567017</v>
      </c>
      <c r="G95" s="347">
        <v>0.16533142328262329</v>
      </c>
      <c r="H95" s="347">
        <v>0.16583538055419922</v>
      </c>
      <c r="I95" s="348">
        <v>0.13264429569244385</v>
      </c>
      <c r="L95" s="363"/>
      <c r="P95" s="363"/>
    </row>
    <row r="96" spans="1:16">
      <c r="A96" s="261">
        <v>2000</v>
      </c>
      <c r="B96" s="313">
        <f>[1]avgpeinc!AW89</f>
        <v>19294.403722585746</v>
      </c>
      <c r="C96" s="262">
        <v>16799.804972888054</v>
      </c>
      <c r="D96" s="284">
        <v>28794.944771213199</v>
      </c>
      <c r="E96" s="284">
        <v>15419.76839340486</v>
      </c>
      <c r="F96" s="350">
        <f>B96*0.5/'TB5'!B96</f>
        <v>0.15223062038421631</v>
      </c>
      <c r="G96" s="351">
        <v>0.16221970319747925</v>
      </c>
      <c r="H96" s="351">
        <v>0.16569823026657104</v>
      </c>
      <c r="I96" s="352">
        <v>0.13127583265304565</v>
      </c>
      <c r="L96" s="363"/>
      <c r="P96" s="363"/>
    </row>
    <row r="97" spans="1:16">
      <c r="A97" s="249">
        <v>2001</v>
      </c>
      <c r="B97" s="303">
        <f>[1]avgpeinc!AW90</f>
        <v>19572.659438790484</v>
      </c>
      <c r="C97" s="257">
        <v>16885.151721204962</v>
      </c>
      <c r="D97" s="282">
        <v>28793.324723887799</v>
      </c>
      <c r="E97" s="282">
        <v>16187.810642438037</v>
      </c>
      <c r="F97" s="340">
        <f>B97*0.5/'TB5'!B97</f>
        <v>0.15518802404403689</v>
      </c>
      <c r="G97" s="341">
        <v>0.16485726833343506</v>
      </c>
      <c r="H97" s="341">
        <v>0.16952115297317505</v>
      </c>
      <c r="I97" s="342">
        <v>0.1347997784614563</v>
      </c>
      <c r="L97" s="363"/>
      <c r="P97" s="363"/>
    </row>
    <row r="98" spans="1:16">
      <c r="A98" s="249">
        <v>2002</v>
      </c>
      <c r="B98" s="303">
        <f>[1]avgpeinc!AW91</f>
        <v>19429.49882991051</v>
      </c>
      <c r="C98" s="257">
        <v>16713.367803156747</v>
      </c>
      <c r="D98" s="282">
        <v>28593.570255871804</v>
      </c>
      <c r="E98" s="282">
        <v>15934.550406875638</v>
      </c>
      <c r="F98" s="340">
        <f>B98*0.5/'TB5'!B98</f>
        <v>0.15440207719802856</v>
      </c>
      <c r="G98" s="341">
        <v>0.1664125919342041</v>
      </c>
      <c r="H98" s="341">
        <v>0.1683465838432312</v>
      </c>
      <c r="I98" s="342">
        <v>0.13134878873825073</v>
      </c>
      <c r="L98" s="363"/>
      <c r="P98" s="363"/>
    </row>
    <row r="99" spans="1:16">
      <c r="A99" s="249">
        <v>2003</v>
      </c>
      <c r="B99" s="303">
        <f>[1]avgpeinc!AW92</f>
        <v>19240.001703045531</v>
      </c>
      <c r="C99" s="257">
        <v>16504.91448188002</v>
      </c>
      <c r="D99" s="282">
        <v>27994.623123181631</v>
      </c>
      <c r="E99" s="282">
        <v>16006.874992226069</v>
      </c>
      <c r="F99" s="340">
        <f>B99*0.5/'TB5'!B99</f>
        <v>0.15130609273910522</v>
      </c>
      <c r="G99" s="341">
        <v>0.16325604915618896</v>
      </c>
      <c r="H99" s="341">
        <v>0.16448003053665161</v>
      </c>
      <c r="I99" s="342">
        <v>0.12991231679916382</v>
      </c>
      <c r="L99" s="363"/>
      <c r="P99" s="363"/>
    </row>
    <row r="100" spans="1:16">
      <c r="A100" s="249">
        <v>2004</v>
      </c>
      <c r="B100" s="303">
        <f>[1]avgpeinc!AW93</f>
        <v>19387.550612309657</v>
      </c>
      <c r="C100" s="257">
        <v>16604.482162656481</v>
      </c>
      <c r="D100" s="282">
        <v>27948.831712303185</v>
      </c>
      <c r="E100" s="282">
        <v>16033.289917629903</v>
      </c>
      <c r="F100" s="340">
        <f>B100*0.5/'TB5'!B100</f>
        <v>0.14812785387039182</v>
      </c>
      <c r="G100" s="341">
        <v>0.16093313694000244</v>
      </c>
      <c r="H100" s="341">
        <v>0.1595609188079834</v>
      </c>
      <c r="I100" s="342">
        <v>0.12686687707901001</v>
      </c>
      <c r="L100" s="363"/>
      <c r="P100" s="363"/>
    </row>
    <row r="101" spans="1:16">
      <c r="A101" s="249">
        <v>2005</v>
      </c>
      <c r="B101" s="303">
        <f>[1]avgpeinc!AW94</f>
        <v>19439.915076257421</v>
      </c>
      <c r="C101" s="257">
        <v>16429.60589602789</v>
      </c>
      <c r="D101" s="282">
        <v>28270.649461570094</v>
      </c>
      <c r="E101" s="282">
        <v>16483.72553585167</v>
      </c>
      <c r="F101" s="340">
        <f>B101*0.5/'TB5'!B101</f>
        <v>0.14487969875335693</v>
      </c>
      <c r="G101" s="341">
        <v>0.15844595432281494</v>
      </c>
      <c r="H101" s="341">
        <v>0.15675932168960571</v>
      </c>
      <c r="I101" s="342">
        <v>0.12406080961227417</v>
      </c>
      <c r="L101" s="363"/>
      <c r="P101" s="363"/>
    </row>
    <row r="102" spans="1:16">
      <c r="A102" s="249">
        <v>2006</v>
      </c>
      <c r="B102" s="303">
        <f>[1]avgpeinc!AW95</f>
        <v>19524.349880201826</v>
      </c>
      <c r="C102" s="257">
        <v>16306.88872135463</v>
      </c>
      <c r="D102" s="282">
        <v>28419.906805042679</v>
      </c>
      <c r="E102" s="282">
        <v>16733.122964406954</v>
      </c>
      <c r="F102" s="340">
        <f>B102*0.5/'TB5'!B102</f>
        <v>0.14211374521255496</v>
      </c>
      <c r="G102" s="341">
        <v>0.15599507093429565</v>
      </c>
      <c r="H102" s="341">
        <v>0.1532670259475708</v>
      </c>
      <c r="I102" s="342">
        <v>0.12217366695404053</v>
      </c>
      <c r="L102" s="363"/>
      <c r="P102" s="363"/>
    </row>
    <row r="103" spans="1:16">
      <c r="A103" s="249">
        <v>2007</v>
      </c>
      <c r="B103" s="303">
        <f>[1]avgpeinc!AW96</f>
        <v>19569.938453137413</v>
      </c>
      <c r="C103" s="257">
        <v>15924.267572713687</v>
      </c>
      <c r="D103" s="282">
        <v>27354.073841886715</v>
      </c>
      <c r="E103" s="282">
        <v>19081.154594201707</v>
      </c>
      <c r="F103" s="340">
        <f>B103*0.5/'TB5'!B103</f>
        <v>0.1440625786781311</v>
      </c>
      <c r="G103" s="341">
        <v>0.15451204776763916</v>
      </c>
      <c r="H103" s="341">
        <v>0.15212398767471313</v>
      </c>
      <c r="I103" s="342">
        <v>0.13663309812545776</v>
      </c>
      <c r="L103" s="363"/>
      <c r="P103" s="363"/>
    </row>
    <row r="104" spans="1:16">
      <c r="A104" s="249">
        <v>2008</v>
      </c>
      <c r="B104" s="303">
        <f>[1]avgpeinc!AW97</f>
        <v>18974.081101215997</v>
      </c>
      <c r="C104" s="257">
        <v>15451.175681099139</v>
      </c>
      <c r="D104" s="282">
        <v>26934.277132927182</v>
      </c>
      <c r="E104" s="282">
        <v>18167.291106736451</v>
      </c>
      <c r="F104" s="340">
        <f>B104*0.5/'TB5'!B104</f>
        <v>0.14364165067672729</v>
      </c>
      <c r="G104" s="341">
        <v>0.15510797500610352</v>
      </c>
      <c r="H104" s="341">
        <v>0.15355509519577026</v>
      </c>
      <c r="I104" s="342">
        <v>0.13318544626235962</v>
      </c>
      <c r="L104" s="363"/>
      <c r="P104" s="363"/>
    </row>
    <row r="105" spans="1:16">
      <c r="A105" s="259">
        <v>2009</v>
      </c>
      <c r="B105" s="317">
        <f>[1]avgpeinc!AW98</f>
        <v>17878.410253889717</v>
      </c>
      <c r="C105" s="264">
        <v>14235.079662036418</v>
      </c>
      <c r="D105" s="283">
        <v>25079.56157573207</v>
      </c>
      <c r="E105" s="283">
        <v>18324.176478121761</v>
      </c>
      <c r="F105" s="349">
        <f>B105*0.5/'TB5'!B105</f>
        <v>0.14183878898620605</v>
      </c>
      <c r="G105" s="347">
        <v>0.15143001079559326</v>
      </c>
      <c r="H105" s="353">
        <v>0.15248453617095947</v>
      </c>
      <c r="I105" s="364">
        <v>0.13591718673706055</v>
      </c>
      <c r="L105" s="363"/>
      <c r="P105" s="363"/>
    </row>
    <row r="106" spans="1:16">
      <c r="A106" s="249">
        <v>2010</v>
      </c>
      <c r="B106" s="320">
        <f>[1]avgpeinc!AW99</f>
        <v>17778.015512999253</v>
      </c>
      <c r="C106" s="266">
        <v>14043.179500261749</v>
      </c>
      <c r="D106" s="282">
        <v>24985.451892477606</v>
      </c>
      <c r="E106" s="282">
        <v>18487.502106481908</v>
      </c>
      <c r="F106" s="340">
        <f>B106*0.5/'TB5'!B106</f>
        <v>0.13660311698913574</v>
      </c>
      <c r="G106" s="341">
        <v>0.14779049158096313</v>
      </c>
      <c r="H106" s="355">
        <v>0.14593791961669922</v>
      </c>
      <c r="I106" s="365">
        <v>0.13128644227981567</v>
      </c>
      <c r="L106" s="363"/>
      <c r="P106" s="363"/>
    </row>
    <row r="107" spans="1:16">
      <c r="A107" s="249">
        <v>2011</v>
      </c>
      <c r="B107" s="320">
        <f>[1]avgpeinc!AW100</f>
        <v>17666.372678129766</v>
      </c>
      <c r="C107" s="266">
        <v>13703.4140226978</v>
      </c>
      <c r="D107" s="282">
        <v>24913.512069864151</v>
      </c>
      <c r="E107" s="282">
        <v>18913.578079144412</v>
      </c>
      <c r="F107" s="340">
        <f>B107*0.5/'TB5'!B107</f>
        <v>0.13351625204086304</v>
      </c>
      <c r="G107" s="341">
        <v>0.14259713888168335</v>
      </c>
      <c r="H107" s="355">
        <v>0.14359498023986816</v>
      </c>
      <c r="I107" s="365">
        <v>0.13042408227920532</v>
      </c>
      <c r="L107" s="363"/>
      <c r="P107" s="363"/>
    </row>
    <row r="108" spans="1:16">
      <c r="A108" s="249">
        <v>2012</v>
      </c>
      <c r="B108" s="320">
        <f>[1]avgpeinc!AW101</f>
        <v>17608.97358298357</v>
      </c>
      <c r="C108" s="266">
        <v>13814.616627743748</v>
      </c>
      <c r="D108" s="282">
        <v>24726.258370844997</v>
      </c>
      <c r="E108" s="282">
        <v>18925.452470551405</v>
      </c>
      <c r="F108" s="340">
        <f>B108*0.5/'TB5'!B108</f>
        <v>0.1298527717590332</v>
      </c>
      <c r="G108" s="341">
        <v>0.14172929525375366</v>
      </c>
      <c r="H108" s="355">
        <v>0.13822001218795776</v>
      </c>
      <c r="I108" s="365">
        <v>0.12715494632720947</v>
      </c>
      <c r="L108" s="363"/>
      <c r="P108" s="363"/>
    </row>
    <row r="109" spans="1:16">
      <c r="A109" s="249">
        <v>2013</v>
      </c>
      <c r="B109" s="320">
        <f>[1]avgpeinc!AW102</f>
        <v>18260.92968244481</v>
      </c>
      <c r="C109" s="266">
        <v>14392.117524697866</v>
      </c>
      <c r="D109" s="282">
        <v>25482.4431900784</v>
      </c>
      <c r="E109" s="282">
        <v>19516.189545608344</v>
      </c>
      <c r="F109" s="340">
        <f>B109*0.5/'TB5'!B109</f>
        <v>0.13461869955062869</v>
      </c>
      <c r="G109" s="341">
        <v>0.14645695686340332</v>
      </c>
      <c r="H109" s="355">
        <v>0.14282411336898804</v>
      </c>
      <c r="I109" s="365">
        <v>0.1316378116607666</v>
      </c>
      <c r="L109" s="363"/>
      <c r="P109" s="363"/>
    </row>
    <row r="110" spans="1:16">
      <c r="A110" s="249">
        <v>2014</v>
      </c>
      <c r="B110" s="320">
        <f>[1]avgpeinc!AW103</f>
        <v>18359.624423647776</v>
      </c>
      <c r="C110" s="266">
        <v>14783.551020165036</v>
      </c>
      <c r="D110" s="282">
        <v>25516.314226865063</v>
      </c>
      <c r="E110" s="282">
        <v>18976.998151036143</v>
      </c>
      <c r="F110" s="340">
        <f>B110*0.5/'TB5'!B110</f>
        <v>0.13224852085113525</v>
      </c>
      <c r="G110" s="341">
        <v>0.14783447980880737</v>
      </c>
      <c r="H110" s="355">
        <v>0.1389002799987793</v>
      </c>
      <c r="I110" s="365">
        <v>0.1258624792098999</v>
      </c>
      <c r="L110" s="363"/>
      <c r="P110" s="363"/>
    </row>
    <row r="111" spans="1:16">
      <c r="A111" s="249">
        <v>2015</v>
      </c>
      <c r="B111" s="320">
        <f>[1]avgpeinc!AW104</f>
        <v>18696.100279199225</v>
      </c>
      <c r="C111" s="266">
        <v>14842.472529699618</v>
      </c>
      <c r="D111" s="282">
        <v>25377.418991449649</v>
      </c>
      <c r="E111" s="282">
        <v>20849.204796443424</v>
      </c>
      <c r="F111" s="340">
        <f>B111*0.5/'TB5'!B111</f>
        <v>0.13269346952438354</v>
      </c>
      <c r="G111" s="341">
        <v>0.14778697490692139</v>
      </c>
      <c r="H111" s="355">
        <v>0.13656193017959595</v>
      </c>
      <c r="I111" s="365">
        <v>0.13271188735961914</v>
      </c>
    </row>
    <row r="112" spans="1:16">
      <c r="A112" s="249">
        <v>2016</v>
      </c>
      <c r="B112" s="320">
        <f>[1]avgpeinc!AW105</f>
        <v>18531.403045816423</v>
      </c>
      <c r="C112" s="266">
        <v>14537.486925719737</v>
      </c>
      <c r="D112" s="282">
        <v>24864.86822568221</v>
      </c>
      <c r="E112" s="282">
        <v>21951.145480034491</v>
      </c>
      <c r="F112" s="340">
        <f>B112*0.5/'TB5'!B112</f>
        <v>0.13217002153396606</v>
      </c>
      <c r="G112" s="341">
        <v>0.14590489864349365</v>
      </c>
      <c r="H112" s="355">
        <v>0.1352962851524353</v>
      </c>
      <c r="I112" s="365">
        <v>0.13706415891647339</v>
      </c>
    </row>
    <row r="113" spans="1:11" ht="15.75">
      <c r="A113" s="249">
        <v>2017</v>
      </c>
      <c r="B113" s="323"/>
      <c r="C113" s="267"/>
      <c r="D113" s="282"/>
      <c r="E113" s="282"/>
      <c r="F113" s="324"/>
      <c r="G113" s="258"/>
      <c r="H113" s="265"/>
      <c r="I113" s="366"/>
    </row>
    <row r="114" spans="1:11" ht="15.75">
      <c r="A114" s="249">
        <v>2018</v>
      </c>
      <c r="B114" s="323"/>
      <c r="C114" s="267"/>
      <c r="D114" s="282"/>
      <c r="E114" s="282"/>
      <c r="F114" s="324"/>
      <c r="G114" s="258"/>
      <c r="H114" s="265"/>
      <c r="I114" s="366"/>
    </row>
    <row r="115" spans="1:11" ht="15.75">
      <c r="A115" s="249">
        <v>2019</v>
      </c>
      <c r="B115" s="323"/>
      <c r="C115" s="267"/>
      <c r="D115" s="282"/>
      <c r="E115" s="282"/>
      <c r="F115" s="324"/>
      <c r="G115" s="258"/>
      <c r="H115" s="265"/>
      <c r="I115" s="366"/>
    </row>
    <row r="116" spans="1:11" ht="16.5" thickBot="1">
      <c r="A116" s="268">
        <v>2020</v>
      </c>
      <c r="B116" s="326"/>
      <c r="C116" s="273"/>
      <c r="D116" s="327"/>
      <c r="E116" s="327"/>
      <c r="F116" s="328"/>
      <c r="G116" s="271"/>
      <c r="H116" s="272"/>
      <c r="I116" s="367"/>
    </row>
    <row r="117" spans="1:11" ht="16.5" thickTop="1">
      <c r="A117" s="274"/>
      <c r="B117" s="275"/>
      <c r="C117" s="275"/>
      <c r="D117" s="275"/>
      <c r="E117" s="275"/>
      <c r="F117" s="275"/>
      <c r="G117" s="275"/>
      <c r="H117" s="275"/>
      <c r="I117" s="275"/>
    </row>
    <row r="118" spans="1:11" ht="15.75">
      <c r="D118" s="277"/>
      <c r="E118" s="277"/>
      <c r="F118" s="277"/>
      <c r="G118" s="277"/>
      <c r="H118" s="277"/>
      <c r="I118" s="277"/>
    </row>
    <row r="120" spans="1:11">
      <c r="A120" s="220" t="s">
        <v>114</v>
      </c>
      <c r="B120" s="172">
        <f>(B110/B76)^(1/34)-1</f>
        <v>1.4016578196822671E-3</v>
      </c>
      <c r="C120" s="172">
        <f>(C110/C76)^(1/34)-1</f>
        <v>-3.2925349081009969E-3</v>
      </c>
      <c r="D120" s="172">
        <f>(D110/D76)^(1/34)-1</f>
        <v>2.8179473222511575E-4</v>
      </c>
      <c r="E120" s="172">
        <f>(E110/E76)^(1/34)-1</f>
        <v>1.2421843205490557E-2</v>
      </c>
      <c r="F120" s="172"/>
      <c r="G120" s="172"/>
      <c r="H120" s="172"/>
      <c r="I120" s="172"/>
      <c r="J120" s="368"/>
      <c r="K120" s="368"/>
    </row>
  </sheetData>
  <mergeCells count="4">
    <mergeCell ref="A3:I3"/>
    <mergeCell ref="B6:I6"/>
    <mergeCell ref="B7:E7"/>
    <mergeCell ref="F7:I7"/>
  </mergeCells>
  <hyperlinks>
    <hyperlink ref="A1" location="Index!A1" display="Back to index" xr:uid="{83210069-6050-4716-97EE-79237E625B14}"/>
  </hyperlinks>
  <pageMargins left="0.75" right="0.75" top="1" bottom="1" header="0.5" footer="0.5"/>
  <pageSetup paperSize="9" orientation="portrait" horizontalDpi="4294967292" verticalDpi="4294967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15952-1E39-4749-8344-3B01B3874DFA}">
  <sheetPr>
    <tabColor theme="6" tint="0.39997558519241921"/>
  </sheetPr>
  <dimension ref="A1:R120"/>
  <sheetViews>
    <sheetView workbookViewId="0">
      <pane xSplit="1" ySplit="8" topLeftCell="B9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0.875" style="220"/>
    <col min="2" max="9" width="12" style="220" customWidth="1"/>
    <col min="10" max="16384" width="10.875" style="220"/>
  </cols>
  <sheetData>
    <row r="1" spans="1:18">
      <c r="A1" s="1" t="s">
        <v>0</v>
      </c>
      <c r="F1" s="221"/>
      <c r="G1" s="221" t="s">
        <v>121</v>
      </c>
      <c r="H1" s="221"/>
      <c r="I1" s="221"/>
    </row>
    <row r="2" spans="1:18" ht="15.75" thickBot="1"/>
    <row r="3" spans="1:18" ht="24.95" customHeight="1" thickTop="1">
      <c r="A3" s="493" t="s">
        <v>127</v>
      </c>
      <c r="B3" s="494"/>
      <c r="C3" s="494"/>
      <c r="D3" s="494"/>
      <c r="E3" s="494"/>
      <c r="F3" s="494"/>
      <c r="G3" s="494"/>
      <c r="H3" s="494"/>
      <c r="I3" s="495"/>
    </row>
    <row r="4" spans="1:18" ht="15.75">
      <c r="A4" s="223"/>
      <c r="B4" s="225"/>
      <c r="C4" s="225"/>
      <c r="D4" s="225"/>
      <c r="E4" s="225"/>
      <c r="F4" s="225"/>
      <c r="G4" s="225"/>
      <c r="H4" s="225"/>
      <c r="I4" s="226"/>
    </row>
    <row r="5" spans="1:18" ht="15.75">
      <c r="A5" s="223"/>
      <c r="B5" s="9" t="s">
        <v>2</v>
      </c>
      <c r="C5" s="9" t="s">
        <v>3</v>
      </c>
      <c r="D5" s="9" t="s">
        <v>4</v>
      </c>
      <c r="E5" s="9" t="s">
        <v>5</v>
      </c>
      <c r="F5" s="10" t="s">
        <v>6</v>
      </c>
      <c r="G5" s="358" t="s">
        <v>7</v>
      </c>
      <c r="H5" s="358" t="s">
        <v>8</v>
      </c>
      <c r="I5" s="359" t="s">
        <v>9</v>
      </c>
    </row>
    <row r="6" spans="1:18" ht="24.95" customHeight="1">
      <c r="A6" s="223"/>
      <c r="B6" s="487" t="s">
        <v>128</v>
      </c>
      <c r="C6" s="487"/>
      <c r="D6" s="487"/>
      <c r="E6" s="487"/>
      <c r="F6" s="487"/>
      <c r="G6" s="487"/>
      <c r="H6" s="487"/>
      <c r="I6" s="488"/>
    </row>
    <row r="7" spans="1:18" ht="20.100000000000001" customHeight="1">
      <c r="A7" s="223"/>
      <c r="B7" s="486" t="s">
        <v>116</v>
      </c>
      <c r="C7" s="487"/>
      <c r="D7" s="487"/>
      <c r="E7" s="502"/>
      <c r="F7" s="486" t="s">
        <v>129</v>
      </c>
      <c r="G7" s="487"/>
      <c r="H7" s="487"/>
      <c r="I7" s="488"/>
      <c r="L7" s="360"/>
      <c r="M7" s="361"/>
      <c r="N7" s="361"/>
      <c r="O7" s="360"/>
    </row>
    <row r="8" spans="1:18" s="235" customFormat="1" ht="66" customHeight="1">
      <c r="A8" s="229"/>
      <c r="B8" s="369" t="s">
        <v>130</v>
      </c>
      <c r="C8" s="233" t="s">
        <v>131</v>
      </c>
      <c r="D8" s="233" t="s">
        <v>74</v>
      </c>
      <c r="E8" s="370" t="s">
        <v>67</v>
      </c>
      <c r="F8" s="369" t="s">
        <v>132</v>
      </c>
      <c r="G8" s="233" t="s">
        <v>131</v>
      </c>
      <c r="H8" s="233" t="s">
        <v>74</v>
      </c>
      <c r="I8" s="234" t="s">
        <v>67</v>
      </c>
      <c r="L8" s="362" t="s">
        <v>133</v>
      </c>
      <c r="M8" s="362" t="s">
        <v>44</v>
      </c>
      <c r="N8" s="362"/>
      <c r="O8" s="361"/>
      <c r="P8" s="280" t="s">
        <v>134</v>
      </c>
      <c r="Q8" s="280" t="s">
        <v>135</v>
      </c>
      <c r="R8" s="280" t="s">
        <v>136</v>
      </c>
    </row>
    <row r="9" spans="1:18" s="235" customFormat="1" ht="15" hidden="1" customHeight="1">
      <c r="A9" s="236">
        <v>1913</v>
      </c>
      <c r="B9" s="237"/>
      <c r="C9" s="240"/>
      <c r="D9" s="240"/>
      <c r="E9" s="371"/>
      <c r="F9" s="372"/>
      <c r="G9" s="290"/>
      <c r="H9" s="290"/>
      <c r="I9" s="373"/>
    </row>
    <row r="10" spans="1:18" s="235" customFormat="1" ht="15" hidden="1" customHeight="1">
      <c r="A10" s="242">
        <v>1914</v>
      </c>
      <c r="B10" s="237"/>
      <c r="C10" s="240"/>
      <c r="D10" s="240"/>
      <c r="E10" s="371"/>
      <c r="F10" s="372"/>
      <c r="G10" s="290"/>
      <c r="H10" s="290"/>
      <c r="I10" s="373"/>
    </row>
    <row r="11" spans="1:18" s="235" customFormat="1" ht="15" hidden="1" customHeight="1">
      <c r="A11" s="242">
        <v>1915</v>
      </c>
      <c r="B11" s="237"/>
      <c r="C11" s="240"/>
      <c r="D11" s="240"/>
      <c r="E11" s="371"/>
      <c r="F11" s="372"/>
      <c r="G11" s="290"/>
      <c r="H11" s="290"/>
      <c r="I11" s="373"/>
    </row>
    <row r="12" spans="1:18" s="235" customFormat="1" ht="15" hidden="1" customHeight="1">
      <c r="A12" s="242">
        <v>1916</v>
      </c>
      <c r="B12" s="237"/>
      <c r="C12" s="240"/>
      <c r="D12" s="240"/>
      <c r="E12" s="371"/>
      <c r="F12" s="372"/>
      <c r="G12" s="290"/>
      <c r="H12" s="290"/>
      <c r="I12" s="373"/>
    </row>
    <row r="13" spans="1:18" s="235" customFormat="1" ht="15" hidden="1" customHeight="1">
      <c r="A13" s="242">
        <v>1917</v>
      </c>
      <c r="B13" s="237"/>
      <c r="C13" s="240"/>
      <c r="D13" s="240"/>
      <c r="E13" s="371"/>
      <c r="F13" s="372"/>
      <c r="G13" s="290"/>
      <c r="H13" s="290"/>
      <c r="I13" s="373"/>
    </row>
    <row r="14" spans="1:18" s="235" customFormat="1" ht="15" hidden="1" customHeight="1">
      <c r="A14" s="242">
        <v>1918</v>
      </c>
      <c r="B14" s="374"/>
      <c r="C14" s="292"/>
      <c r="D14" s="292"/>
      <c r="E14" s="375"/>
      <c r="F14" s="372"/>
      <c r="G14" s="290"/>
      <c r="H14" s="290"/>
      <c r="I14" s="373"/>
    </row>
    <row r="15" spans="1:18" s="235" customFormat="1" ht="15" hidden="1" customHeight="1">
      <c r="A15" s="244">
        <v>1919</v>
      </c>
      <c r="B15" s="376"/>
      <c r="C15" s="294"/>
      <c r="D15" s="294"/>
      <c r="E15" s="377"/>
      <c r="F15" s="378"/>
      <c r="G15" s="296"/>
      <c r="H15" s="296"/>
      <c r="I15" s="373"/>
    </row>
    <row r="16" spans="1:18" s="235" customFormat="1" ht="15" hidden="1" customHeight="1">
      <c r="A16" s="242">
        <v>1920</v>
      </c>
      <c r="B16" s="374"/>
      <c r="C16" s="292"/>
      <c r="D16" s="292"/>
      <c r="E16" s="375"/>
      <c r="F16" s="372"/>
      <c r="G16" s="290"/>
      <c r="H16" s="290"/>
      <c r="I16" s="373"/>
    </row>
    <row r="17" spans="1:9" s="235" customFormat="1" ht="15" hidden="1" customHeight="1">
      <c r="A17" s="242">
        <v>1921</v>
      </c>
      <c r="B17" s="374"/>
      <c r="C17" s="292"/>
      <c r="D17" s="292"/>
      <c r="E17" s="375"/>
      <c r="F17" s="372"/>
      <c r="G17" s="290"/>
      <c r="H17" s="290"/>
      <c r="I17" s="373"/>
    </row>
    <row r="18" spans="1:9" s="235" customFormat="1" ht="15" hidden="1" customHeight="1">
      <c r="A18" s="242">
        <v>1922</v>
      </c>
      <c r="B18" s="374"/>
      <c r="C18" s="292"/>
      <c r="D18" s="292"/>
      <c r="E18" s="375"/>
      <c r="F18" s="372"/>
      <c r="G18" s="290"/>
      <c r="H18" s="290"/>
      <c r="I18" s="373"/>
    </row>
    <row r="19" spans="1:9" s="235" customFormat="1" ht="15" hidden="1" customHeight="1">
      <c r="A19" s="242">
        <v>1923</v>
      </c>
      <c r="B19" s="374"/>
      <c r="C19" s="292"/>
      <c r="D19" s="292"/>
      <c r="E19" s="375"/>
      <c r="F19" s="372"/>
      <c r="G19" s="290"/>
      <c r="H19" s="290"/>
      <c r="I19" s="373"/>
    </row>
    <row r="20" spans="1:9" s="235" customFormat="1" ht="15" hidden="1" customHeight="1">
      <c r="A20" s="242">
        <v>1924</v>
      </c>
      <c r="B20" s="374"/>
      <c r="C20" s="292"/>
      <c r="D20" s="292"/>
      <c r="E20" s="375"/>
      <c r="F20" s="372"/>
      <c r="G20" s="290"/>
      <c r="H20" s="290"/>
      <c r="I20" s="373"/>
    </row>
    <row r="21" spans="1:9" s="235" customFormat="1" ht="15" hidden="1" customHeight="1">
      <c r="A21" s="242">
        <v>1925</v>
      </c>
      <c r="B21" s="374"/>
      <c r="C21" s="292"/>
      <c r="D21" s="292"/>
      <c r="E21" s="375"/>
      <c r="F21" s="372"/>
      <c r="G21" s="290"/>
      <c r="H21" s="290"/>
      <c r="I21" s="373"/>
    </row>
    <row r="22" spans="1:9" s="235" customFormat="1" ht="15" hidden="1" customHeight="1">
      <c r="A22" s="242">
        <v>1926</v>
      </c>
      <c r="B22" s="374"/>
      <c r="C22" s="292"/>
      <c r="D22" s="292"/>
      <c r="E22" s="375"/>
      <c r="F22" s="372"/>
      <c r="G22" s="290"/>
      <c r="H22" s="290"/>
      <c r="I22" s="373"/>
    </row>
    <row r="23" spans="1:9" s="235" customFormat="1" ht="15" hidden="1" customHeight="1">
      <c r="A23" s="242">
        <v>1927</v>
      </c>
      <c r="B23" s="374"/>
      <c r="C23" s="292"/>
      <c r="D23" s="292"/>
      <c r="E23" s="375"/>
      <c r="F23" s="372"/>
      <c r="G23" s="290"/>
      <c r="H23" s="290"/>
      <c r="I23" s="373"/>
    </row>
    <row r="24" spans="1:9" s="235" customFormat="1" ht="15" hidden="1" customHeight="1">
      <c r="A24" s="242">
        <v>1928</v>
      </c>
      <c r="B24" s="374"/>
      <c r="C24" s="292"/>
      <c r="D24" s="292"/>
      <c r="E24" s="375"/>
      <c r="F24" s="372"/>
      <c r="G24" s="290"/>
      <c r="H24" s="290"/>
      <c r="I24" s="373"/>
    </row>
    <row r="25" spans="1:9" s="235" customFormat="1" ht="15" hidden="1" customHeight="1">
      <c r="A25" s="244">
        <v>1929</v>
      </c>
      <c r="B25" s="376"/>
      <c r="C25" s="294"/>
      <c r="D25" s="294"/>
      <c r="E25" s="377"/>
      <c r="F25" s="378"/>
      <c r="G25" s="296"/>
      <c r="H25" s="296"/>
      <c r="I25" s="373"/>
    </row>
    <row r="26" spans="1:9" s="235" customFormat="1" ht="15" hidden="1" customHeight="1">
      <c r="A26" s="242">
        <v>1930</v>
      </c>
      <c r="B26" s="374"/>
      <c r="C26" s="292"/>
      <c r="D26" s="292"/>
      <c r="E26" s="375"/>
      <c r="F26" s="372"/>
      <c r="G26" s="290"/>
      <c r="H26" s="290"/>
      <c r="I26" s="373"/>
    </row>
    <row r="27" spans="1:9" s="235" customFormat="1" ht="15" hidden="1" customHeight="1">
      <c r="A27" s="242">
        <v>1931</v>
      </c>
      <c r="B27" s="374"/>
      <c r="C27" s="292"/>
      <c r="D27" s="292"/>
      <c r="E27" s="375"/>
      <c r="F27" s="372"/>
      <c r="G27" s="290"/>
      <c r="H27" s="290"/>
      <c r="I27" s="373"/>
    </row>
    <row r="28" spans="1:9" s="235" customFormat="1" ht="15" hidden="1" customHeight="1">
      <c r="A28" s="242">
        <v>1932</v>
      </c>
      <c r="B28" s="374"/>
      <c r="C28" s="292"/>
      <c r="D28" s="292"/>
      <c r="E28" s="375"/>
      <c r="F28" s="372"/>
      <c r="G28" s="290"/>
      <c r="H28" s="290"/>
      <c r="I28" s="373"/>
    </row>
    <row r="29" spans="1:9" s="235" customFormat="1" ht="15" hidden="1" customHeight="1">
      <c r="A29" s="242">
        <v>1933</v>
      </c>
      <c r="B29" s="374"/>
      <c r="C29" s="292"/>
      <c r="D29" s="292"/>
      <c r="E29" s="375"/>
      <c r="F29" s="372"/>
      <c r="G29" s="290"/>
      <c r="H29" s="290"/>
      <c r="I29" s="373"/>
    </row>
    <row r="30" spans="1:9" s="235" customFormat="1" ht="15" hidden="1" customHeight="1">
      <c r="A30" s="242">
        <v>1934</v>
      </c>
      <c r="B30" s="374"/>
      <c r="C30" s="292"/>
      <c r="D30" s="292"/>
      <c r="E30" s="375"/>
      <c r="F30" s="372"/>
      <c r="G30" s="290"/>
      <c r="H30" s="290"/>
      <c r="I30" s="373"/>
    </row>
    <row r="31" spans="1:9" s="235" customFormat="1" ht="15" hidden="1" customHeight="1">
      <c r="A31" s="242">
        <v>1935</v>
      </c>
      <c r="B31" s="374"/>
      <c r="C31" s="292"/>
      <c r="D31" s="292"/>
      <c r="E31" s="375"/>
      <c r="F31" s="372"/>
      <c r="G31" s="290"/>
      <c r="H31" s="290"/>
      <c r="I31" s="373"/>
    </row>
    <row r="32" spans="1:9" s="235" customFormat="1" ht="15" hidden="1" customHeight="1">
      <c r="A32" s="242">
        <v>1936</v>
      </c>
      <c r="B32" s="374"/>
      <c r="C32" s="292"/>
      <c r="D32" s="292"/>
      <c r="E32" s="375"/>
      <c r="F32" s="372"/>
      <c r="G32" s="290"/>
      <c r="H32" s="290"/>
      <c r="I32" s="373"/>
    </row>
    <row r="33" spans="1:9" s="235" customFormat="1" ht="15" hidden="1" customHeight="1">
      <c r="A33" s="242">
        <v>1937</v>
      </c>
      <c r="B33" s="374"/>
      <c r="C33" s="292"/>
      <c r="D33" s="292"/>
      <c r="E33" s="375"/>
      <c r="F33" s="372"/>
      <c r="G33" s="290"/>
      <c r="H33" s="290"/>
      <c r="I33" s="373"/>
    </row>
    <row r="34" spans="1:9" s="235" customFormat="1" ht="15" hidden="1" customHeight="1">
      <c r="A34" s="242">
        <v>1938</v>
      </c>
      <c r="B34" s="374"/>
      <c r="C34" s="292"/>
      <c r="D34" s="292"/>
      <c r="E34" s="375"/>
      <c r="F34" s="372"/>
      <c r="G34" s="290"/>
      <c r="H34" s="290"/>
      <c r="I34" s="373"/>
    </row>
    <row r="35" spans="1:9" s="235" customFormat="1" ht="15" hidden="1" customHeight="1">
      <c r="A35" s="244">
        <v>1939</v>
      </c>
      <c r="B35" s="376"/>
      <c r="C35" s="294"/>
      <c r="D35" s="294"/>
      <c r="E35" s="377"/>
      <c r="F35" s="378"/>
      <c r="G35" s="296"/>
      <c r="H35" s="296"/>
      <c r="I35" s="373"/>
    </row>
    <row r="36" spans="1:9" s="235" customFormat="1" ht="15" hidden="1" customHeight="1">
      <c r="A36" s="242">
        <v>1940</v>
      </c>
      <c r="B36" s="374"/>
      <c r="C36" s="292"/>
      <c r="D36" s="292"/>
      <c r="E36" s="375"/>
      <c r="F36" s="372"/>
      <c r="G36" s="290"/>
      <c r="H36" s="290"/>
      <c r="I36" s="373"/>
    </row>
    <row r="37" spans="1:9" s="235" customFormat="1" ht="15" hidden="1" customHeight="1">
      <c r="A37" s="242">
        <v>1941</v>
      </c>
      <c r="B37" s="374"/>
      <c r="C37" s="292"/>
      <c r="D37" s="292"/>
      <c r="E37" s="375"/>
      <c r="F37" s="372"/>
      <c r="G37" s="290"/>
      <c r="H37" s="290"/>
      <c r="I37" s="373"/>
    </row>
    <row r="38" spans="1:9" s="235" customFormat="1" ht="15" hidden="1" customHeight="1">
      <c r="A38" s="242">
        <v>1942</v>
      </c>
      <c r="B38" s="374"/>
      <c r="C38" s="292"/>
      <c r="D38" s="292"/>
      <c r="E38" s="375"/>
      <c r="F38" s="372"/>
      <c r="G38" s="290"/>
      <c r="H38" s="290"/>
      <c r="I38" s="373"/>
    </row>
    <row r="39" spans="1:9" s="235" customFormat="1" ht="15" hidden="1" customHeight="1">
      <c r="A39" s="242">
        <v>1943</v>
      </c>
      <c r="B39" s="374"/>
      <c r="C39" s="292"/>
      <c r="D39" s="292"/>
      <c r="E39" s="375"/>
      <c r="F39" s="372"/>
      <c r="G39" s="290"/>
      <c r="H39" s="290"/>
      <c r="I39" s="373"/>
    </row>
    <row r="40" spans="1:9" s="235" customFormat="1" ht="15" hidden="1" customHeight="1">
      <c r="A40" s="242">
        <v>1944</v>
      </c>
      <c r="B40" s="374"/>
      <c r="C40" s="292"/>
      <c r="D40" s="292"/>
      <c r="E40" s="375"/>
      <c r="F40" s="372"/>
      <c r="G40" s="290"/>
      <c r="H40" s="290"/>
      <c r="I40" s="373"/>
    </row>
    <row r="41" spans="1:9" s="235" customFormat="1" ht="15" hidden="1" customHeight="1">
      <c r="A41" s="242">
        <v>1945</v>
      </c>
      <c r="B41" s="374"/>
      <c r="C41" s="292"/>
      <c r="D41" s="292"/>
      <c r="E41" s="375"/>
      <c r="F41" s="372"/>
      <c r="G41" s="290"/>
      <c r="H41" s="290"/>
      <c r="I41" s="373"/>
    </row>
    <row r="42" spans="1:9" s="235" customFormat="1" ht="15" hidden="1" customHeight="1">
      <c r="A42" s="242">
        <v>1946</v>
      </c>
      <c r="B42" s="374"/>
      <c r="C42" s="292"/>
      <c r="D42" s="292"/>
      <c r="E42" s="375"/>
      <c r="F42" s="372"/>
      <c r="G42" s="290"/>
      <c r="H42" s="290"/>
      <c r="I42" s="373"/>
    </row>
    <row r="43" spans="1:9" s="235" customFormat="1" ht="15" hidden="1" customHeight="1">
      <c r="A43" s="242">
        <v>1947</v>
      </c>
      <c r="B43" s="374"/>
      <c r="C43" s="292"/>
      <c r="D43" s="292"/>
      <c r="E43" s="375"/>
      <c r="F43" s="372"/>
      <c r="G43" s="290"/>
      <c r="H43" s="290"/>
      <c r="I43" s="373"/>
    </row>
    <row r="44" spans="1:9" s="235" customFormat="1" ht="15" hidden="1" customHeight="1">
      <c r="A44" s="242">
        <v>1948</v>
      </c>
      <c r="B44" s="374"/>
      <c r="C44" s="292"/>
      <c r="D44" s="292"/>
      <c r="E44" s="375"/>
      <c r="F44" s="372"/>
      <c r="G44" s="290"/>
      <c r="H44" s="290"/>
      <c r="I44" s="373"/>
    </row>
    <row r="45" spans="1:9" s="235" customFormat="1" ht="15" hidden="1" customHeight="1">
      <c r="A45" s="244">
        <v>1949</v>
      </c>
      <c r="B45" s="376"/>
      <c r="C45" s="294"/>
      <c r="D45" s="294"/>
      <c r="E45" s="377"/>
      <c r="F45" s="378"/>
      <c r="G45" s="296"/>
      <c r="H45" s="296"/>
      <c r="I45" s="373"/>
    </row>
    <row r="46" spans="1:9" s="235" customFormat="1" ht="15" hidden="1" customHeight="1">
      <c r="A46" s="242">
        <v>1950</v>
      </c>
      <c r="B46" s="374"/>
      <c r="C46" s="292"/>
      <c r="D46" s="292"/>
      <c r="E46" s="375"/>
      <c r="F46" s="372"/>
      <c r="G46" s="290"/>
      <c r="H46" s="290"/>
      <c r="I46" s="373"/>
    </row>
    <row r="47" spans="1:9" s="235" customFormat="1" ht="15" hidden="1" customHeight="1">
      <c r="A47" s="242">
        <v>1951</v>
      </c>
      <c r="B47" s="374"/>
      <c r="C47" s="292"/>
      <c r="D47" s="292"/>
      <c r="E47" s="375"/>
      <c r="F47" s="372"/>
      <c r="G47" s="290"/>
      <c r="H47" s="290"/>
      <c r="I47" s="373"/>
    </row>
    <row r="48" spans="1:9" s="235" customFormat="1" ht="15" hidden="1" customHeight="1">
      <c r="A48" s="242">
        <v>1952</v>
      </c>
      <c r="B48" s="374"/>
      <c r="C48" s="292"/>
      <c r="D48" s="292"/>
      <c r="E48" s="375"/>
      <c r="F48" s="372"/>
      <c r="G48" s="290"/>
      <c r="H48" s="290"/>
      <c r="I48" s="373"/>
    </row>
    <row r="49" spans="1:9" s="235" customFormat="1" ht="15" hidden="1" customHeight="1">
      <c r="A49" s="242">
        <v>1953</v>
      </c>
      <c r="B49" s="374"/>
      <c r="C49" s="292"/>
      <c r="D49" s="292"/>
      <c r="E49" s="375"/>
      <c r="F49" s="372"/>
      <c r="G49" s="290"/>
      <c r="H49" s="290"/>
      <c r="I49" s="373"/>
    </row>
    <row r="50" spans="1:9" s="235" customFormat="1" ht="15" hidden="1" customHeight="1">
      <c r="A50" s="242">
        <v>1954</v>
      </c>
      <c r="B50" s="374"/>
      <c r="C50" s="292"/>
      <c r="D50" s="292"/>
      <c r="E50" s="375"/>
      <c r="F50" s="372"/>
      <c r="G50" s="290"/>
      <c r="H50" s="290"/>
      <c r="I50" s="373"/>
    </row>
    <row r="51" spans="1:9" s="235" customFormat="1" ht="15" hidden="1" customHeight="1">
      <c r="A51" s="242">
        <v>1955</v>
      </c>
      <c r="B51" s="374"/>
      <c r="C51" s="292"/>
      <c r="D51" s="292"/>
      <c r="E51" s="375"/>
      <c r="F51" s="372"/>
      <c r="G51" s="290"/>
      <c r="H51" s="290"/>
      <c r="I51" s="373"/>
    </row>
    <row r="52" spans="1:9" s="235" customFormat="1" ht="15" hidden="1" customHeight="1">
      <c r="A52" s="242">
        <v>1956</v>
      </c>
      <c r="B52" s="374"/>
      <c r="C52" s="292"/>
      <c r="D52" s="292"/>
      <c r="E52" s="375"/>
      <c r="F52" s="372"/>
      <c r="G52" s="290"/>
      <c r="H52" s="290"/>
      <c r="I52" s="373"/>
    </row>
    <row r="53" spans="1:9" s="235" customFormat="1" ht="15" hidden="1" customHeight="1">
      <c r="A53" s="242">
        <v>1957</v>
      </c>
      <c r="B53" s="374"/>
      <c r="C53" s="292"/>
      <c r="D53" s="292"/>
      <c r="E53" s="375"/>
      <c r="F53" s="372"/>
      <c r="G53" s="290"/>
      <c r="H53" s="290"/>
      <c r="I53" s="373"/>
    </row>
    <row r="54" spans="1:9" s="235" customFormat="1" ht="15" hidden="1" customHeight="1">
      <c r="A54" s="242">
        <v>1958</v>
      </c>
      <c r="B54" s="374"/>
      <c r="C54" s="292"/>
      <c r="D54" s="292"/>
      <c r="E54" s="375"/>
      <c r="F54" s="372"/>
      <c r="G54" s="290"/>
      <c r="H54" s="290"/>
      <c r="I54" s="373"/>
    </row>
    <row r="55" spans="1:9" s="235" customFormat="1" ht="15" hidden="1" customHeight="1">
      <c r="A55" s="244">
        <v>1959</v>
      </c>
      <c r="B55" s="376"/>
      <c r="C55" s="294"/>
      <c r="D55" s="294"/>
      <c r="E55" s="377"/>
      <c r="F55" s="378"/>
      <c r="G55" s="296"/>
      <c r="H55" s="296"/>
      <c r="I55" s="373"/>
    </row>
    <row r="56" spans="1:9" ht="15.75" hidden="1">
      <c r="A56" s="249">
        <v>1960</v>
      </c>
      <c r="B56" s="374"/>
      <c r="C56" s="292"/>
      <c r="D56" s="292"/>
      <c r="E56" s="375"/>
      <c r="F56" s="372"/>
      <c r="G56" s="290"/>
      <c r="H56" s="290"/>
      <c r="I56" s="226"/>
    </row>
    <row r="57" spans="1:9" ht="15.75" hidden="1">
      <c r="A57" s="249">
        <v>1961</v>
      </c>
      <c r="B57" s="374"/>
      <c r="C57" s="292"/>
      <c r="D57" s="292"/>
      <c r="E57" s="375"/>
      <c r="F57" s="372"/>
      <c r="G57" s="290"/>
      <c r="H57" s="290"/>
      <c r="I57" s="226"/>
    </row>
    <row r="58" spans="1:9" hidden="1">
      <c r="A58" s="249">
        <v>1962</v>
      </c>
      <c r="B58" s="379"/>
      <c r="C58" s="299"/>
      <c r="D58" s="299"/>
      <c r="E58" s="251"/>
      <c r="F58" s="380"/>
      <c r="G58" s="338"/>
      <c r="H58" s="338"/>
      <c r="I58" s="226"/>
    </row>
    <row r="59" spans="1:9" hidden="1">
      <c r="A59" s="249">
        <v>1963</v>
      </c>
      <c r="B59" s="381"/>
      <c r="C59" s="282"/>
      <c r="D59" s="282"/>
      <c r="E59" s="243"/>
      <c r="F59" s="382"/>
      <c r="G59" s="341"/>
      <c r="H59" s="341"/>
      <c r="I59" s="226"/>
    </row>
    <row r="60" spans="1:9" hidden="1">
      <c r="A60" s="249">
        <v>1964</v>
      </c>
      <c r="B60" s="381"/>
      <c r="C60" s="282"/>
      <c r="D60" s="282"/>
      <c r="E60" s="243"/>
      <c r="F60" s="382"/>
      <c r="G60" s="341"/>
      <c r="H60" s="341"/>
      <c r="I60" s="226"/>
    </row>
    <row r="61" spans="1:9" hidden="1">
      <c r="A61" s="249">
        <v>1965</v>
      </c>
      <c r="B61" s="381"/>
      <c r="C61" s="282"/>
      <c r="D61" s="282"/>
      <c r="E61" s="243"/>
      <c r="F61" s="382"/>
      <c r="G61" s="341"/>
      <c r="H61" s="341"/>
      <c r="I61" s="226"/>
    </row>
    <row r="62" spans="1:9" hidden="1">
      <c r="A62" s="249">
        <v>1966</v>
      </c>
      <c r="B62" s="381"/>
      <c r="C62" s="282"/>
      <c r="D62" s="282"/>
      <c r="E62" s="243"/>
      <c r="F62" s="382"/>
      <c r="G62" s="341"/>
      <c r="H62" s="341"/>
      <c r="I62" s="226"/>
    </row>
    <row r="63" spans="1:9" hidden="1">
      <c r="A63" s="249">
        <v>1967</v>
      </c>
      <c r="B63" s="381"/>
      <c r="C63" s="282"/>
      <c r="D63" s="282"/>
      <c r="E63" s="243"/>
      <c r="F63" s="382"/>
      <c r="G63" s="344"/>
      <c r="H63" s="341"/>
      <c r="I63" s="226"/>
    </row>
    <row r="64" spans="1:9" hidden="1">
      <c r="A64" s="249">
        <v>1968</v>
      </c>
      <c r="B64" s="381"/>
      <c r="C64" s="282"/>
      <c r="D64" s="282"/>
      <c r="E64" s="243"/>
      <c r="F64" s="382"/>
      <c r="G64" s="344"/>
      <c r="H64" s="341"/>
      <c r="I64" s="226"/>
    </row>
    <row r="65" spans="1:18" hidden="1">
      <c r="A65" s="259">
        <v>1969</v>
      </c>
      <c r="B65" s="383"/>
      <c r="C65" s="283"/>
      <c r="D65" s="283"/>
      <c r="E65" s="247"/>
      <c r="F65" s="384"/>
      <c r="G65" s="346"/>
      <c r="H65" s="347"/>
      <c r="I65" s="226"/>
    </row>
    <row r="66" spans="1:18" hidden="1">
      <c r="A66" s="249">
        <v>1970</v>
      </c>
      <c r="B66" s="381"/>
      <c r="C66" s="282"/>
      <c r="D66" s="282"/>
      <c r="E66" s="243"/>
      <c r="F66" s="382"/>
      <c r="G66" s="344"/>
      <c r="H66" s="341"/>
      <c r="I66" s="226"/>
    </row>
    <row r="67" spans="1:18" hidden="1">
      <c r="A67" s="249">
        <v>1971</v>
      </c>
      <c r="B67" s="381"/>
      <c r="C67" s="282"/>
      <c r="D67" s="282"/>
      <c r="E67" s="243"/>
      <c r="F67" s="382"/>
      <c r="G67" s="344"/>
      <c r="H67" s="341"/>
      <c r="I67" s="226"/>
    </row>
    <row r="68" spans="1:18" hidden="1">
      <c r="A68" s="249">
        <v>1972</v>
      </c>
      <c r="B68" s="381"/>
      <c r="C68" s="282"/>
      <c r="D68" s="282"/>
      <c r="E68" s="243"/>
      <c r="F68" s="382"/>
      <c r="G68" s="344"/>
      <c r="H68" s="341"/>
      <c r="I68" s="226"/>
    </row>
    <row r="69" spans="1:18" hidden="1">
      <c r="A69" s="249">
        <v>1973</v>
      </c>
      <c r="B69" s="381"/>
      <c r="C69" s="282"/>
      <c r="D69" s="282"/>
      <c r="E69" s="243"/>
      <c r="F69" s="382"/>
      <c r="G69" s="344"/>
      <c r="H69" s="341"/>
      <c r="I69" s="226"/>
    </row>
    <row r="70" spans="1:18" hidden="1">
      <c r="A70" s="249">
        <v>1974</v>
      </c>
      <c r="B70" s="381"/>
      <c r="C70" s="282"/>
      <c r="D70" s="282"/>
      <c r="E70" s="243"/>
      <c r="F70" s="382"/>
      <c r="G70" s="344"/>
      <c r="H70" s="341"/>
      <c r="I70" s="226"/>
    </row>
    <row r="71" spans="1:18" hidden="1">
      <c r="A71" s="249">
        <v>1975</v>
      </c>
      <c r="B71" s="381"/>
      <c r="C71" s="282"/>
      <c r="D71" s="282"/>
      <c r="E71" s="243"/>
      <c r="F71" s="382"/>
      <c r="G71" s="344"/>
      <c r="H71" s="341"/>
      <c r="I71" s="226"/>
    </row>
    <row r="72" spans="1:18" hidden="1">
      <c r="A72" s="249">
        <v>1976</v>
      </c>
      <c r="B72" s="381"/>
      <c r="C72" s="282"/>
      <c r="D72" s="282"/>
      <c r="E72" s="243"/>
      <c r="F72" s="382"/>
      <c r="G72" s="344"/>
      <c r="H72" s="341"/>
      <c r="I72" s="226"/>
    </row>
    <row r="73" spans="1:18" hidden="1">
      <c r="A73" s="249">
        <v>1977</v>
      </c>
      <c r="B73" s="381"/>
      <c r="C73" s="282"/>
      <c r="D73" s="282"/>
      <c r="E73" s="243"/>
      <c r="F73" s="382"/>
      <c r="G73" s="344"/>
      <c r="H73" s="341"/>
      <c r="I73" s="226"/>
    </row>
    <row r="74" spans="1:18" hidden="1">
      <c r="A74" s="249">
        <v>1978</v>
      </c>
      <c r="B74" s="381"/>
      <c r="C74" s="282"/>
      <c r="D74" s="282"/>
      <c r="E74" s="243"/>
      <c r="F74" s="382"/>
      <c r="G74" s="344"/>
      <c r="H74" s="341"/>
      <c r="I74" s="226"/>
    </row>
    <row r="75" spans="1:18">
      <c r="A75" s="259">
        <v>1979</v>
      </c>
      <c r="B75" s="383">
        <f>TB7b!E75</f>
        <v>12267.140003082797</v>
      </c>
      <c r="C75" s="283">
        <f>G75*$L75/0.5</f>
        <v>9637.1455365948987</v>
      </c>
      <c r="D75" s="283">
        <f>H75*$L75/0.5</f>
        <v>2215.9719831762905</v>
      </c>
      <c r="E75" s="247">
        <f>I75*$L75/0.5</f>
        <v>414.02575448894754</v>
      </c>
      <c r="F75" s="384">
        <f>TB7b!I75</f>
        <v>0.14391928911209106</v>
      </c>
      <c r="G75" s="347">
        <v>0.11306390166282654</v>
      </c>
      <c r="H75" s="347">
        <v>2.5997992604970932E-2</v>
      </c>
      <c r="I75" s="348">
        <v>4.8573892563581467E-3</v>
      </c>
      <c r="K75" s="142"/>
      <c r="L75" s="285">
        <v>42618.136270117</v>
      </c>
      <c r="M75" s="385">
        <f>L75*F75/0.5-B75</f>
        <v>3.7474721284525003E-3</v>
      </c>
      <c r="O75" s="363"/>
      <c r="P75" s="130">
        <f>C75/B75</f>
        <v>0.7856065500330992</v>
      </c>
      <c r="Q75" s="130">
        <f>D75/B75</f>
        <v>0.18064291942697361</v>
      </c>
      <c r="R75" s="130">
        <f>E75/B75</f>
        <v>3.3750797201703139E-2</v>
      </c>
    </row>
    <row r="76" spans="1:18">
      <c r="A76" s="249">
        <v>1980</v>
      </c>
      <c r="B76" s="381">
        <f>TB7b!E76</f>
        <v>12472.00544019289</v>
      </c>
      <c r="C76" s="282">
        <f t="shared" ref="C76:E110" si="0">G76*$L76/0.5</f>
        <v>9824.888537723371</v>
      </c>
      <c r="D76" s="282">
        <f t="shared" si="0"/>
        <v>2206.6311338749965</v>
      </c>
      <c r="E76" s="243">
        <f t="shared" si="0"/>
        <v>440.48571045613596</v>
      </c>
      <c r="F76" s="382">
        <f>TB7b!I76</f>
        <v>0.14866948127746582</v>
      </c>
      <c r="G76" s="341">
        <v>0.11711516976356506</v>
      </c>
      <c r="H76" s="341">
        <v>2.6303604245185852E-2</v>
      </c>
      <c r="I76" s="342">
        <v>5.2507016807794571E-3</v>
      </c>
      <c r="K76" s="142"/>
      <c r="L76" s="285">
        <v>41945.413892829143</v>
      </c>
      <c r="M76" s="385">
        <f t="shared" ref="M76:M112" si="1">L76*F76/0.5-B76</f>
        <v>4.1063814387598541E-4</v>
      </c>
      <c r="O76" s="363"/>
      <c r="P76" s="130">
        <f t="shared" ref="P76:P112" si="2">C76/B76</f>
        <v>0.7877553120736468</v>
      </c>
      <c r="Q76" s="130">
        <f t="shared" ref="Q76:Q112" si="3">D76/B76</f>
        <v>0.17692672958302277</v>
      </c>
      <c r="R76" s="130">
        <f t="shared" ref="R76:R112" si="4">E76/B76</f>
        <v>3.5317953681819711E-2</v>
      </c>
    </row>
    <row r="77" spans="1:18">
      <c r="A77" s="249">
        <v>1981</v>
      </c>
      <c r="B77" s="381">
        <f>TB7b!E77</f>
        <v>13437.082067700629</v>
      </c>
      <c r="C77" s="282">
        <f t="shared" si="0"/>
        <v>10262.988330286027</v>
      </c>
      <c r="D77" s="282">
        <f t="shared" si="0"/>
        <v>2460.5026451667131</v>
      </c>
      <c r="E77" s="243">
        <f t="shared" si="0"/>
        <v>713.58988711979271</v>
      </c>
      <c r="F77" s="382">
        <f>TB7b!I77</f>
        <v>0.1534498929977417</v>
      </c>
      <c r="G77" s="341">
        <v>0.11720213294029236</v>
      </c>
      <c r="H77" s="341">
        <v>2.8098654001951218E-2</v>
      </c>
      <c r="I77" s="342">
        <v>8.1491135060787201E-3</v>
      </c>
      <c r="K77" s="142"/>
      <c r="L77" s="285">
        <v>43783.283088859913</v>
      </c>
      <c r="M77" s="385">
        <f t="shared" si="1"/>
        <v>-1.8575498543214053E-3</v>
      </c>
      <c r="O77" s="363"/>
      <c r="P77" s="130">
        <f t="shared" si="2"/>
        <v>0.76378102616160048</v>
      </c>
      <c r="Q77" s="130">
        <f t="shared" si="3"/>
        <v>0.18311286875899521</v>
      </c>
      <c r="R77" s="130">
        <f t="shared" si="4"/>
        <v>5.3106015392663533E-2</v>
      </c>
    </row>
    <row r="78" spans="1:18">
      <c r="A78" s="249">
        <v>1982</v>
      </c>
      <c r="B78" s="381">
        <f>TB7b!E78</f>
        <v>13753.705039474042</v>
      </c>
      <c r="C78" s="282">
        <f t="shared" si="0"/>
        <v>10352.600665193142</v>
      </c>
      <c r="D78" s="282">
        <f t="shared" si="0"/>
        <v>2462.7753703690964</v>
      </c>
      <c r="E78" s="243">
        <f t="shared" si="0"/>
        <v>938.32684233975726</v>
      </c>
      <c r="F78" s="382">
        <f>TB7b!I78</f>
        <v>0.15762490034103394</v>
      </c>
      <c r="G78" s="341">
        <v>0.11864641308784485</v>
      </c>
      <c r="H78" s="341">
        <v>2.822474017739296E-2</v>
      </c>
      <c r="I78" s="342">
        <v>1.0753734037280083E-2</v>
      </c>
      <c r="K78" s="142"/>
      <c r="L78" s="285">
        <v>43627.954675410874</v>
      </c>
      <c r="M78" s="385">
        <f t="shared" si="1"/>
        <v>-1.0238844733976293E-3</v>
      </c>
      <c r="O78" s="363"/>
      <c r="P78" s="130">
        <f t="shared" si="2"/>
        <v>0.75271358775548081</v>
      </c>
      <c r="Q78" s="130">
        <f t="shared" si="3"/>
        <v>0.17906268625804964</v>
      </c>
      <c r="R78" s="130">
        <f t="shared" si="4"/>
        <v>6.8223568823578606E-2</v>
      </c>
    </row>
    <row r="79" spans="1:18">
      <c r="A79" s="249">
        <v>1983</v>
      </c>
      <c r="B79" s="381">
        <f>TB7b!E79</f>
        <v>14118.126334984172</v>
      </c>
      <c r="C79" s="282">
        <f t="shared" si="0"/>
        <v>10298.5535443594</v>
      </c>
      <c r="D79" s="282">
        <f t="shared" si="0"/>
        <v>2727.7076645832967</v>
      </c>
      <c r="E79" s="243">
        <f t="shared" si="0"/>
        <v>1091.8662014282068</v>
      </c>
      <c r="F79" s="382">
        <f>TB7b!I79</f>
        <v>0.15623724460601807</v>
      </c>
      <c r="G79" s="341">
        <v>0.11396822333335876</v>
      </c>
      <c r="H79" s="341">
        <v>3.0185986310243607E-2</v>
      </c>
      <c r="I79" s="342">
        <v>1.2083061039447784E-2</v>
      </c>
      <c r="K79" s="142"/>
      <c r="L79" s="285">
        <v>45181.688558204405</v>
      </c>
      <c r="M79" s="385">
        <f t="shared" si="1"/>
        <v>-1.2810219541279366E-3</v>
      </c>
      <c r="O79" s="363"/>
      <c r="P79" s="130">
        <f t="shared" si="2"/>
        <v>0.72945611195162507</v>
      </c>
      <c r="Q79" s="130">
        <f t="shared" si="3"/>
        <v>0.19320606714108673</v>
      </c>
      <c r="R79" s="130">
        <f t="shared" si="4"/>
        <v>7.7337897077929138E-2</v>
      </c>
    </row>
    <row r="80" spans="1:18">
      <c r="A80" s="249">
        <v>1984</v>
      </c>
      <c r="B80" s="381">
        <f>TB7b!E80</f>
        <v>15286.798144020979</v>
      </c>
      <c r="C80" s="282">
        <f t="shared" si="0"/>
        <v>10951.631771934528</v>
      </c>
      <c r="D80" s="282">
        <f t="shared" si="0"/>
        <v>3083.8314746716651</v>
      </c>
      <c r="E80" s="243">
        <f t="shared" si="0"/>
        <v>1251.33594746015</v>
      </c>
      <c r="F80" s="382">
        <f>TB7b!I80</f>
        <v>0.15456867218017578</v>
      </c>
      <c r="G80" s="341">
        <v>0.11073470115661621</v>
      </c>
      <c r="H80" s="341">
        <v>3.1181395053863525E-2</v>
      </c>
      <c r="I80" s="342">
        <v>1.2652572244405746E-2</v>
      </c>
      <c r="K80" s="142"/>
      <c r="L80" s="285">
        <v>49449.863762422705</v>
      </c>
      <c r="M80" s="385">
        <f t="shared" si="1"/>
        <v>1.4184755582391517E-3</v>
      </c>
      <c r="O80" s="363"/>
      <c r="P80" s="130">
        <f t="shared" si="2"/>
        <v>0.71641109333401942</v>
      </c>
      <c r="Q80" s="130">
        <f t="shared" si="3"/>
        <v>0.20173168021308785</v>
      </c>
      <c r="R80" s="130">
        <f t="shared" si="4"/>
        <v>8.1857295142578737E-2</v>
      </c>
    </row>
    <row r="81" spans="1:18">
      <c r="A81" s="249">
        <v>1985</v>
      </c>
      <c r="B81" s="381">
        <f>TB7b!E81</f>
        <v>15948.536702842124</v>
      </c>
      <c r="C81" s="282">
        <f t="shared" si="0"/>
        <v>11067.518086939313</v>
      </c>
      <c r="D81" s="282">
        <f t="shared" si="0"/>
        <v>3164.9660086505687</v>
      </c>
      <c r="E81" s="243">
        <f t="shared" si="0"/>
        <v>1716.0528824338405</v>
      </c>
      <c r="F81" s="382">
        <f>TB7b!I81</f>
        <v>0.15682500600814819</v>
      </c>
      <c r="G81" s="341">
        <v>0.10882902145385742</v>
      </c>
      <c r="H81" s="341">
        <v>3.1121715903282166E-2</v>
      </c>
      <c r="I81" s="342">
        <v>1.6874276101589203E-2</v>
      </c>
      <c r="K81" s="142"/>
      <c r="L81" s="285">
        <v>50848.192601051029</v>
      </c>
      <c r="M81" s="385">
        <f t="shared" si="1"/>
        <v>-4.8251551561406814E-4</v>
      </c>
      <c r="O81" s="363"/>
      <c r="P81" s="130">
        <f t="shared" si="2"/>
        <v>0.6939519463855901</v>
      </c>
      <c r="Q81" s="130">
        <f t="shared" si="3"/>
        <v>0.19844867699282737</v>
      </c>
      <c r="R81" s="130">
        <f t="shared" si="4"/>
        <v>0.1075993938759303</v>
      </c>
    </row>
    <row r="82" spans="1:18">
      <c r="A82" s="249">
        <v>1986</v>
      </c>
      <c r="B82" s="381">
        <f>TB7b!E82</f>
        <v>15502.429063443264</v>
      </c>
      <c r="C82" s="282">
        <f t="shared" si="0"/>
        <v>11103.82216427827</v>
      </c>
      <c r="D82" s="282">
        <f t="shared" si="0"/>
        <v>2742.9062127953853</v>
      </c>
      <c r="E82" s="243">
        <f t="shared" si="0"/>
        <v>1655.7023765505619</v>
      </c>
      <c r="F82" s="382">
        <f>TB7b!I82</f>
        <v>0.15909385681152344</v>
      </c>
      <c r="G82" s="341">
        <v>0.11395308375358582</v>
      </c>
      <c r="H82" s="341">
        <v>2.8149101883172989E-2</v>
      </c>
      <c r="I82" s="342">
        <v>1.6991661861538887E-2</v>
      </c>
      <c r="K82" s="142"/>
      <c r="L82" s="285">
        <v>48721.025348859243</v>
      </c>
      <c r="M82" s="385">
        <f t="shared" si="1"/>
        <v>2.5976807683036895E-3</v>
      </c>
      <c r="O82" s="363"/>
      <c r="P82" s="130">
        <f t="shared" si="2"/>
        <v>0.71626337516760652</v>
      </c>
      <c r="Q82" s="130">
        <f t="shared" si="3"/>
        <v>0.17693396315958726</v>
      </c>
      <c r="R82" s="130">
        <f t="shared" si="4"/>
        <v>0.10680277069965265</v>
      </c>
    </row>
    <row r="83" spans="1:18">
      <c r="A83" s="249">
        <v>1987</v>
      </c>
      <c r="B83" s="381">
        <f>TB7b!E83</f>
        <v>14930.248499164407</v>
      </c>
      <c r="C83" s="282">
        <f t="shared" si="0"/>
        <v>10443.758379880335</v>
      </c>
      <c r="D83" s="282">
        <f t="shared" si="0"/>
        <v>2897.2230003793993</v>
      </c>
      <c r="E83" s="243">
        <f t="shared" si="0"/>
        <v>1589.2673525694552</v>
      </c>
      <c r="F83" s="382">
        <f>TB7b!I83</f>
        <v>0.1544843316078186</v>
      </c>
      <c r="G83" s="341">
        <v>0.10806229710578918</v>
      </c>
      <c r="H83" s="341">
        <v>2.9977768659591675E-2</v>
      </c>
      <c r="I83" s="342">
        <v>1.6444260254502296E-2</v>
      </c>
      <c r="K83" s="142"/>
      <c r="L83" s="285">
        <v>48322.859404220617</v>
      </c>
      <c r="M83" s="385">
        <f t="shared" si="1"/>
        <v>7.7371482075250242E-4</v>
      </c>
      <c r="O83" s="363"/>
      <c r="P83" s="130">
        <f t="shared" si="2"/>
        <v>0.69950331908171759</v>
      </c>
      <c r="Q83" s="130">
        <f t="shared" si="3"/>
        <v>0.19405055451967504</v>
      </c>
      <c r="R83" s="130">
        <f t="shared" si="4"/>
        <v>0.1064461420490356</v>
      </c>
    </row>
    <row r="84" spans="1:18">
      <c r="A84" s="249">
        <v>1988</v>
      </c>
      <c r="B84" s="381">
        <f>TB7b!E84</f>
        <v>14929.538596170836</v>
      </c>
      <c r="C84" s="282">
        <f t="shared" si="0"/>
        <v>10755.903995126248</v>
      </c>
      <c r="D84" s="282">
        <f t="shared" si="0"/>
        <v>2607.5207162417219</v>
      </c>
      <c r="E84" s="243">
        <f t="shared" si="0"/>
        <v>1566.1077756268153</v>
      </c>
      <c r="F84" s="382">
        <f>TB7b!I84</f>
        <v>0.14978432655334473</v>
      </c>
      <c r="G84" s="341">
        <v>0.10791131854057312</v>
      </c>
      <c r="H84" s="341">
        <v>2.6160608977079391E-2</v>
      </c>
      <c r="I84" s="342">
        <v>1.5712371096014977E-2</v>
      </c>
      <c r="K84" s="142"/>
      <c r="L84" s="285">
        <v>49836.774031642388</v>
      </c>
      <c r="M84" s="385">
        <f t="shared" si="1"/>
        <v>-3.3243292891711462E-3</v>
      </c>
      <c r="O84" s="363"/>
      <c r="P84" s="130">
        <f t="shared" si="2"/>
        <v>0.72044450173998997</v>
      </c>
      <c r="Q84" s="130">
        <f t="shared" si="3"/>
        <v>0.17465514419250069</v>
      </c>
      <c r="R84" s="130">
        <f t="shared" si="4"/>
        <v>0.10489994486691601</v>
      </c>
    </row>
    <row r="85" spans="1:18">
      <c r="A85" s="259">
        <v>1989</v>
      </c>
      <c r="B85" s="383">
        <f>TB7b!E85</f>
        <v>15020.359563922133</v>
      </c>
      <c r="C85" s="283">
        <f t="shared" si="0"/>
        <v>10511.084475975271</v>
      </c>
      <c r="D85" s="283">
        <f t="shared" si="0"/>
        <v>2893.6343751226086</v>
      </c>
      <c r="E85" s="247">
        <f t="shared" si="0"/>
        <v>1615.6479886691914</v>
      </c>
      <c r="F85" s="384">
        <f>TB7b!I85</f>
        <v>0.14895069599151611</v>
      </c>
      <c r="G85" s="347">
        <v>0.10423403978347778</v>
      </c>
      <c r="H85" s="347">
        <v>2.8694964945316315E-2</v>
      </c>
      <c r="I85" s="348">
        <v>1.6021707095205784E-2</v>
      </c>
      <c r="K85" s="142"/>
      <c r="L85" s="285">
        <v>50420.594355786401</v>
      </c>
      <c r="M85" s="385">
        <f t="shared" si="1"/>
        <v>5.6792784544086317E-3</v>
      </c>
      <c r="O85" s="363"/>
      <c r="P85" s="130">
        <f t="shared" si="2"/>
        <v>0.69978913828548883</v>
      </c>
      <c r="Q85" s="130">
        <f t="shared" si="3"/>
        <v>0.19264747709987706</v>
      </c>
      <c r="R85" s="130">
        <f t="shared" si="4"/>
        <v>0.10756386901348662</v>
      </c>
    </row>
    <row r="86" spans="1:18">
      <c r="A86" s="249">
        <v>1990</v>
      </c>
      <c r="B86" s="381">
        <f>TB7b!E86</f>
        <v>15164.511716532095</v>
      </c>
      <c r="C86" s="282">
        <f t="shared" si="0"/>
        <v>10608.969108938527</v>
      </c>
      <c r="D86" s="282">
        <f t="shared" si="0"/>
        <v>2968.9120716444945</v>
      </c>
      <c r="E86" s="243">
        <f t="shared" si="0"/>
        <v>1586.6279158067539</v>
      </c>
      <c r="F86" s="382">
        <f>TB7b!I86</f>
        <v>0.1507001519203186</v>
      </c>
      <c r="G86" s="341">
        <v>0.10542860627174377</v>
      </c>
      <c r="H86" s="341">
        <v>2.9504116624593735E-2</v>
      </c>
      <c r="I86" s="342">
        <v>1.5767410397529602E-2</v>
      </c>
      <c r="K86" s="142"/>
      <c r="L86" s="285">
        <v>50313.522506376277</v>
      </c>
      <c r="M86" s="385">
        <f t="shared" si="1"/>
        <v>-7.4581754597602412E-4</v>
      </c>
      <c r="O86" s="363"/>
      <c r="P86" s="130">
        <f t="shared" si="2"/>
        <v>0.69959186996919964</v>
      </c>
      <c r="Q86" s="130">
        <f t="shared" si="3"/>
        <v>0.19578026164916584</v>
      </c>
      <c r="R86" s="130">
        <f t="shared" si="4"/>
        <v>0.10462769560044843</v>
      </c>
    </row>
    <row r="87" spans="1:18">
      <c r="A87" s="249">
        <v>1991</v>
      </c>
      <c r="B87" s="381">
        <f>TB7b!E87</f>
        <v>15340.463268288067</v>
      </c>
      <c r="C87" s="282">
        <f t="shared" si="0"/>
        <v>10970.091606860362</v>
      </c>
      <c r="D87" s="282">
        <f t="shared" si="0"/>
        <v>2986.4015686085477</v>
      </c>
      <c r="E87" s="243">
        <f t="shared" si="0"/>
        <v>1383.9687449008723</v>
      </c>
      <c r="F87" s="382">
        <f>TB7b!I87</f>
        <v>0.15287673473358154</v>
      </c>
      <c r="G87" s="341">
        <v>0.1093234121799469</v>
      </c>
      <c r="H87" s="341">
        <v>2.9761247336864471E-2</v>
      </c>
      <c r="I87" s="342">
        <v>1.3792062178254128E-2</v>
      </c>
      <c r="K87" s="142"/>
      <c r="L87" s="285">
        <v>50172.654640542751</v>
      </c>
      <c r="M87" s="385">
        <f t="shared" si="1"/>
        <v>-3.9564361941302195E-5</v>
      </c>
      <c r="O87" s="363"/>
      <c r="P87" s="130">
        <f t="shared" si="2"/>
        <v>0.71510823467357898</v>
      </c>
      <c r="Q87" s="130">
        <f t="shared" si="3"/>
        <v>0.19467479673720556</v>
      </c>
      <c r="R87" s="130">
        <f t="shared" si="4"/>
        <v>9.021688072235888E-2</v>
      </c>
    </row>
    <row r="88" spans="1:18">
      <c r="A88" s="249">
        <v>1992</v>
      </c>
      <c r="B88" s="381">
        <f>TB7b!E88</f>
        <v>14330.608336790807</v>
      </c>
      <c r="C88" s="282">
        <f t="shared" si="0"/>
        <v>10671.615060000642</v>
      </c>
      <c r="D88" s="282">
        <f t="shared" si="0"/>
        <v>2700.8757905438106</v>
      </c>
      <c r="E88" s="243">
        <f t="shared" si="0"/>
        <v>958.11523362641003</v>
      </c>
      <c r="F88" s="382">
        <f>TB7b!I88</f>
        <v>0.14180582761764526</v>
      </c>
      <c r="G88" s="341">
        <v>0.10559892654418945</v>
      </c>
      <c r="H88" s="341">
        <v>2.6726000010967255E-2</v>
      </c>
      <c r="I88" s="342">
        <v>9.4808461144566536E-3</v>
      </c>
      <c r="K88" s="142"/>
      <c r="L88" s="285">
        <v>50528.994040175894</v>
      </c>
      <c r="M88" s="385">
        <f t="shared" si="1"/>
        <v>3.3003176085912855E-3</v>
      </c>
      <c r="O88" s="363"/>
      <c r="P88" s="130">
        <f t="shared" si="2"/>
        <v>0.74467285750902334</v>
      </c>
      <c r="Q88" s="130">
        <f t="shared" si="3"/>
        <v>0.1884690256735217</v>
      </c>
      <c r="R88" s="130">
        <f t="shared" si="4"/>
        <v>6.6857959628039781E-2</v>
      </c>
    </row>
    <row r="89" spans="1:18">
      <c r="A89" s="249">
        <v>1993</v>
      </c>
      <c r="B89" s="381">
        <f>TB7b!E89</f>
        <v>13443.400856134604</v>
      </c>
      <c r="C89" s="282">
        <f t="shared" si="0"/>
        <v>10666.39719116694</v>
      </c>
      <c r="D89" s="282">
        <f t="shared" si="0"/>
        <v>2202.8691911966685</v>
      </c>
      <c r="E89" s="243">
        <f t="shared" si="0"/>
        <v>574.1297141252079</v>
      </c>
      <c r="F89" s="382">
        <f>TB7b!I89</f>
        <v>0.13440620899200439</v>
      </c>
      <c r="G89" s="341">
        <v>0.10664194822311401</v>
      </c>
      <c r="H89" s="341">
        <v>2.2024143487215042E-2</v>
      </c>
      <c r="I89" s="342">
        <v>5.7401116937398911E-3</v>
      </c>
      <c r="K89" s="142"/>
      <c r="L89" s="285">
        <v>50010.325996909443</v>
      </c>
      <c r="M89" s="385">
        <f t="shared" si="1"/>
        <v>-4.2007368410850177E-3</v>
      </c>
      <c r="O89" s="363"/>
      <c r="P89" s="130">
        <f t="shared" si="2"/>
        <v>0.793429973956297</v>
      </c>
      <c r="Q89" s="130">
        <f t="shared" si="3"/>
        <v>0.16386249393072563</v>
      </c>
      <c r="R89" s="130">
        <f t="shared" si="4"/>
        <v>4.2707178062254707E-2</v>
      </c>
    </row>
    <row r="90" spans="1:18">
      <c r="A90" s="249">
        <v>1994</v>
      </c>
      <c r="B90" s="381">
        <f>TB7b!E90</f>
        <v>13767.519874954238</v>
      </c>
      <c r="C90" s="282">
        <f t="shared" si="0"/>
        <v>11007.388105348316</v>
      </c>
      <c r="D90" s="282">
        <f t="shared" si="0"/>
        <v>2250.4547939486538</v>
      </c>
      <c r="E90" s="243">
        <f t="shared" si="0"/>
        <v>509.67562361685401</v>
      </c>
      <c r="F90" s="382">
        <f>TB7b!I90</f>
        <v>0.13288402557373047</v>
      </c>
      <c r="G90" s="341">
        <v>0.10624325275421143</v>
      </c>
      <c r="H90" s="341">
        <v>2.1721377968788147E-2</v>
      </c>
      <c r="I90" s="342">
        <v>4.9193864688277245E-3</v>
      </c>
      <c r="K90" s="142"/>
      <c r="L90" s="285">
        <v>51802.763093169648</v>
      </c>
      <c r="M90" s="385">
        <f t="shared" si="1"/>
        <v>-4.8362892448494677E-4</v>
      </c>
      <c r="O90" s="363"/>
      <c r="P90" s="130">
        <f t="shared" si="2"/>
        <v>0.79951859197042952</v>
      </c>
      <c r="Q90" s="130">
        <f t="shared" si="3"/>
        <v>0.16346116180610445</v>
      </c>
      <c r="R90" s="130">
        <f t="shared" si="4"/>
        <v>3.7020148018384332E-2</v>
      </c>
    </row>
    <row r="91" spans="1:18">
      <c r="A91" s="249">
        <v>1995</v>
      </c>
      <c r="B91" s="381">
        <f>TB7b!E91</f>
        <v>14440.903410692221</v>
      </c>
      <c r="C91" s="282">
        <f t="shared" si="0"/>
        <v>11325.025918519628</v>
      </c>
      <c r="D91" s="282">
        <f t="shared" si="0"/>
        <v>2483.4357796229583</v>
      </c>
      <c r="E91" s="243">
        <f t="shared" si="0"/>
        <v>632.44588006888341</v>
      </c>
      <c r="F91" s="382">
        <f>TB7b!I91</f>
        <v>0.1330714225769043</v>
      </c>
      <c r="G91" s="341">
        <v>0.10435894131660461</v>
      </c>
      <c r="H91" s="341">
        <v>2.2884603589773178E-2</v>
      </c>
      <c r="I91" s="342">
        <v>5.8279233053326607E-3</v>
      </c>
      <c r="K91" s="142"/>
      <c r="L91" s="285">
        <v>54259.969369379258</v>
      </c>
      <c r="M91" s="385">
        <f t="shared" si="1"/>
        <v>-7.8476712042174768E-4</v>
      </c>
      <c r="O91" s="363"/>
      <c r="P91" s="130">
        <f t="shared" si="2"/>
        <v>0.78423250931340216</v>
      </c>
      <c r="Q91" s="130">
        <f t="shared" si="3"/>
        <v>0.17197232811516433</v>
      </c>
      <c r="R91" s="130">
        <f t="shared" si="4"/>
        <v>4.3795451162744622E-2</v>
      </c>
    </row>
    <row r="92" spans="1:18">
      <c r="A92" s="249">
        <v>1996</v>
      </c>
      <c r="B92" s="381">
        <f>TB7b!E92</f>
        <v>14542.699835654461</v>
      </c>
      <c r="C92" s="282">
        <f t="shared" si="0"/>
        <v>11458.182404980167</v>
      </c>
      <c r="D92" s="282">
        <f t="shared" si="0"/>
        <v>2342.3312509893817</v>
      </c>
      <c r="E92" s="243">
        <f t="shared" si="0"/>
        <v>742.18253375321899</v>
      </c>
      <c r="F92" s="382">
        <f>TB7b!I92</f>
        <v>0.13014620542526245</v>
      </c>
      <c r="G92" s="341">
        <v>0.10254210233688354</v>
      </c>
      <c r="H92" s="341">
        <v>2.0962100476026535E-2</v>
      </c>
      <c r="I92" s="342">
        <v>6.6419746726751328E-3</v>
      </c>
      <c r="K92" s="142"/>
      <c r="L92" s="285">
        <v>55870.623596814796</v>
      </c>
      <c r="M92" s="385">
        <f t="shared" si="1"/>
        <v>-5.2391731333045755E-4</v>
      </c>
      <c r="O92" s="363"/>
      <c r="P92" s="130">
        <f t="shared" si="2"/>
        <v>0.78789925766658842</v>
      </c>
      <c r="Q92" s="130">
        <f t="shared" si="3"/>
        <v>0.16106577715691198</v>
      </c>
      <c r="R92" s="130">
        <f t="shared" si="4"/>
        <v>5.1034714471215568E-2</v>
      </c>
    </row>
    <row r="93" spans="1:18">
      <c r="A93" s="249">
        <v>1997</v>
      </c>
      <c r="B93" s="381">
        <f>TB7b!E93</f>
        <v>14359.135418157575</v>
      </c>
      <c r="C93" s="282">
        <f t="shared" si="0"/>
        <v>11530.502660114105</v>
      </c>
      <c r="D93" s="282">
        <f t="shared" si="0"/>
        <v>2156.1967541246304</v>
      </c>
      <c r="E93" s="243">
        <f t="shared" si="0"/>
        <v>672.43101440387716</v>
      </c>
      <c r="F93" s="382">
        <f>TB7b!I93</f>
        <v>0.12625402212142944</v>
      </c>
      <c r="G93" s="341">
        <v>0.10138306021690369</v>
      </c>
      <c r="H93" s="341">
        <v>1.8958568572998047E-2</v>
      </c>
      <c r="I93" s="342">
        <v>5.9124147519469261E-3</v>
      </c>
      <c r="K93" s="142"/>
      <c r="L93" s="285">
        <v>56866.02197371635</v>
      </c>
      <c r="M93" s="385">
        <f t="shared" si="1"/>
        <v>-7.4257030209992081E-3</v>
      </c>
      <c r="O93" s="363"/>
      <c r="P93" s="130">
        <f t="shared" si="2"/>
        <v>0.80300814250511376</v>
      </c>
      <c r="Q93" s="130">
        <f t="shared" si="3"/>
        <v>0.1501620182088437</v>
      </c>
      <c r="R93" s="130">
        <f t="shared" si="4"/>
        <v>4.6829491805862287E-2</v>
      </c>
    </row>
    <row r="94" spans="1:18">
      <c r="A94" s="249">
        <v>1998</v>
      </c>
      <c r="B94" s="381">
        <f>TB7b!E94</f>
        <v>14673.563917342883</v>
      </c>
      <c r="C94" s="282">
        <f t="shared" si="0"/>
        <v>11603.188248336959</v>
      </c>
      <c r="D94" s="282">
        <f t="shared" si="0"/>
        <v>2242.0791274026587</v>
      </c>
      <c r="E94" s="243">
        <f t="shared" si="0"/>
        <v>828.28845900296608</v>
      </c>
      <c r="F94" s="382">
        <f>TB7b!I94</f>
        <v>0.1273723840713501</v>
      </c>
      <c r="G94" s="341">
        <v>0.10072034597396851</v>
      </c>
      <c r="H94" s="341">
        <v>1.946214959025383E-2</v>
      </c>
      <c r="I94" s="342">
        <v>7.1898773312568665E-3</v>
      </c>
      <c r="K94" s="142"/>
      <c r="L94" s="285">
        <v>57601.014651676436</v>
      </c>
      <c r="M94" s="385">
        <f t="shared" si="1"/>
        <v>-6.7951172914035851E-3</v>
      </c>
      <c r="O94" s="363"/>
      <c r="P94" s="130">
        <f t="shared" si="2"/>
        <v>0.79075460560900235</v>
      </c>
      <c r="Q94" s="130">
        <f t="shared" si="3"/>
        <v>0.15279717593029429</v>
      </c>
      <c r="R94" s="130">
        <f t="shared" si="4"/>
        <v>5.6447667633355306E-2</v>
      </c>
    </row>
    <row r="95" spans="1:18">
      <c r="A95" s="259">
        <v>1999</v>
      </c>
      <c r="B95" s="383">
        <f>TB7b!E95</f>
        <v>15247.141152197806</v>
      </c>
      <c r="C95" s="283">
        <f t="shared" si="0"/>
        <v>11843.634546063931</v>
      </c>
      <c r="D95" s="283">
        <f t="shared" si="0"/>
        <v>2280.6373071413764</v>
      </c>
      <c r="E95" s="247">
        <f t="shared" si="0"/>
        <v>1122.8655438164535</v>
      </c>
      <c r="F95" s="384">
        <f>TB7b!I95</f>
        <v>0.13264429569244385</v>
      </c>
      <c r="G95" s="347">
        <v>0.1030350923538208</v>
      </c>
      <c r="H95" s="347">
        <v>1.9840672612190247E-2</v>
      </c>
      <c r="I95" s="348">
        <v>9.7685009241104126E-3</v>
      </c>
      <c r="K95" s="142"/>
      <c r="L95" s="285">
        <v>57473.790120908932</v>
      </c>
      <c r="M95" s="385">
        <f t="shared" si="1"/>
        <v>-3.294712005299516E-4</v>
      </c>
      <c r="O95" s="363"/>
      <c r="P95" s="130">
        <f t="shared" si="2"/>
        <v>0.77677739242000299</v>
      </c>
      <c r="Q95" s="130">
        <f t="shared" si="3"/>
        <v>0.14957802806283019</v>
      </c>
      <c r="R95" s="130">
        <f t="shared" si="4"/>
        <v>7.3644333229944389E-2</v>
      </c>
    </row>
    <row r="96" spans="1:18">
      <c r="A96" s="261">
        <v>2000</v>
      </c>
      <c r="B96" s="386">
        <f>TB7b!E96</f>
        <v>15419.76839340486</v>
      </c>
      <c r="C96" s="284">
        <f t="shared" si="0"/>
        <v>11886.577361718122</v>
      </c>
      <c r="D96" s="284">
        <f t="shared" si="0"/>
        <v>2209.3375026078525</v>
      </c>
      <c r="E96" s="263">
        <f t="shared" si="0"/>
        <v>1323.8455046696124</v>
      </c>
      <c r="F96" s="387">
        <f>TB7b!I96</f>
        <v>0.13127583265304565</v>
      </c>
      <c r="G96" s="351">
        <v>0.10119614005088806</v>
      </c>
      <c r="H96" s="351">
        <v>1.8809150904417038E-2</v>
      </c>
      <c r="I96" s="352">
        <v>1.1270532384514809E-2</v>
      </c>
      <c r="K96" s="142"/>
      <c r="L96" s="285">
        <v>58730.389102493289</v>
      </c>
      <c r="M96" s="385">
        <f t="shared" si="1"/>
        <v>-6.9304705302783987E-3</v>
      </c>
      <c r="O96" s="363"/>
      <c r="P96" s="130">
        <f t="shared" si="2"/>
        <v>0.77086614133595499</v>
      </c>
      <c r="Q96" s="130">
        <f t="shared" si="3"/>
        <v>0.14327955169241072</v>
      </c>
      <c r="R96" s="130">
        <f t="shared" si="4"/>
        <v>8.5853786574111593E-2</v>
      </c>
    </row>
    <row r="97" spans="1:18">
      <c r="A97" s="249">
        <v>2001</v>
      </c>
      <c r="B97" s="381">
        <f>TB7b!E97</f>
        <v>16187.810642438037</v>
      </c>
      <c r="C97" s="282">
        <f t="shared" si="0"/>
        <v>12417.440200781641</v>
      </c>
      <c r="D97" s="282">
        <f t="shared" si="0"/>
        <v>2310.1791726163019</v>
      </c>
      <c r="E97" s="243">
        <f t="shared" si="0"/>
        <v>1460.1861042095977</v>
      </c>
      <c r="F97" s="382">
        <f>TB7b!I97</f>
        <v>0.1347997784614563</v>
      </c>
      <c r="G97" s="341">
        <v>0.10340303182601929</v>
      </c>
      <c r="H97" s="341">
        <v>1.9237421452999115E-2</v>
      </c>
      <c r="I97" s="342">
        <v>1.2159323319792747E-2</v>
      </c>
      <c r="K97" s="142"/>
      <c r="L97" s="285">
        <v>60043.888372995665</v>
      </c>
      <c r="M97" s="385">
        <f t="shared" si="1"/>
        <v>-4.9411495820095297E-3</v>
      </c>
      <c r="O97" s="363"/>
      <c r="P97" s="130">
        <f t="shared" si="2"/>
        <v>0.76708583236253236</v>
      </c>
      <c r="Q97" s="130">
        <f t="shared" si="3"/>
        <v>0.14271103261857573</v>
      </c>
      <c r="R97" s="130">
        <f t="shared" si="4"/>
        <v>9.0202815962126912E-2</v>
      </c>
    </row>
    <row r="98" spans="1:18">
      <c r="A98" s="249">
        <v>2002</v>
      </c>
      <c r="B98" s="381">
        <f>TB7b!E98</f>
        <v>15934.550406875638</v>
      </c>
      <c r="C98" s="282">
        <f t="shared" si="0"/>
        <v>12549.813062417265</v>
      </c>
      <c r="D98" s="282">
        <f t="shared" si="0"/>
        <v>2236.6506196768369</v>
      </c>
      <c r="E98" s="243">
        <f t="shared" si="0"/>
        <v>1148.083948098016</v>
      </c>
      <c r="F98" s="382">
        <f>TB7b!I98</f>
        <v>0.13134878873825073</v>
      </c>
      <c r="G98" s="341">
        <v>0.10344836115837097</v>
      </c>
      <c r="H98" s="341">
        <v>1.8436755985021591E-2</v>
      </c>
      <c r="I98" s="342">
        <v>9.4636790454387665E-3</v>
      </c>
      <c r="K98" s="142"/>
      <c r="L98" s="285">
        <v>60657.379787798323</v>
      </c>
      <c r="M98" s="385">
        <f t="shared" si="1"/>
        <v>-3.6805489144171588E-3</v>
      </c>
      <c r="O98" s="363"/>
      <c r="P98" s="130">
        <f t="shared" si="2"/>
        <v>0.78758501130989644</v>
      </c>
      <c r="Q98" s="130">
        <f t="shared" si="3"/>
        <v>0.14036484008433267</v>
      </c>
      <c r="R98" s="130">
        <f t="shared" si="4"/>
        <v>7.2049974350241255E-2</v>
      </c>
    </row>
    <row r="99" spans="1:18">
      <c r="A99" s="249">
        <v>2003</v>
      </c>
      <c r="B99" s="381">
        <f>TB7b!E99</f>
        <v>16006.874992226069</v>
      </c>
      <c r="C99" s="282">
        <f t="shared" si="0"/>
        <v>12753.541875293948</v>
      </c>
      <c r="D99" s="282">
        <f t="shared" si="0"/>
        <v>2273.4304313901334</v>
      </c>
      <c r="E99" s="243">
        <f t="shared" si="0"/>
        <v>979.91097947981984</v>
      </c>
      <c r="F99" s="382">
        <f>TB7b!I99</f>
        <v>0.12991231679916382</v>
      </c>
      <c r="G99" s="341">
        <v>0.10350814461708069</v>
      </c>
      <c r="H99" s="341">
        <v>1.8451232463121414E-2</v>
      </c>
      <c r="I99" s="342">
        <v>7.9529881477355957E-3</v>
      </c>
      <c r="K99" s="142"/>
      <c r="L99" s="285">
        <v>61606.465474164179</v>
      </c>
      <c r="M99" s="385">
        <f t="shared" si="1"/>
        <v>2.3268866607395466E-3</v>
      </c>
      <c r="O99" s="363"/>
      <c r="P99" s="130">
        <f t="shared" si="2"/>
        <v>0.79675401235330812</v>
      </c>
      <c r="Q99" s="130">
        <f t="shared" si="3"/>
        <v>0.14202837421384576</v>
      </c>
      <c r="R99" s="130">
        <f t="shared" si="4"/>
        <v>6.1218131581318988E-2</v>
      </c>
    </row>
    <row r="100" spans="1:18">
      <c r="A100" s="249">
        <v>2004</v>
      </c>
      <c r="B100" s="381">
        <f>TB7b!E100</f>
        <v>16033.289917629903</v>
      </c>
      <c r="C100" s="282">
        <f t="shared" si="0"/>
        <v>12827.330632688989</v>
      </c>
      <c r="D100" s="282">
        <f t="shared" si="0"/>
        <v>2343.6754752688253</v>
      </c>
      <c r="E100" s="243">
        <f t="shared" si="0"/>
        <v>862.28714830416254</v>
      </c>
      <c r="F100" s="382">
        <f>TB7b!I100</f>
        <v>0.12686687707901001</v>
      </c>
      <c r="G100" s="341">
        <v>0.10149902105331421</v>
      </c>
      <c r="H100" s="341">
        <v>1.8544837832450867E-2</v>
      </c>
      <c r="I100" s="342">
        <v>6.8230330944061279E-3</v>
      </c>
      <c r="K100" s="142"/>
      <c r="L100" s="285">
        <v>63189.430299781903</v>
      </c>
      <c r="M100" s="385">
        <f t="shared" si="1"/>
        <v>1.4554402987414505E-3</v>
      </c>
      <c r="O100" s="363"/>
      <c r="P100" s="130">
        <f t="shared" si="2"/>
        <v>0.80004357799233072</v>
      </c>
      <c r="Q100" s="130">
        <f t="shared" si="3"/>
        <v>0.14617558138780762</v>
      </c>
      <c r="R100" s="130">
        <f t="shared" si="4"/>
        <v>5.3781048851116189E-2</v>
      </c>
    </row>
    <row r="101" spans="1:18">
      <c r="A101" s="249">
        <v>2005</v>
      </c>
      <c r="B101" s="381">
        <f>TB7b!E101</f>
        <v>16483.72553585167</v>
      </c>
      <c r="C101" s="282">
        <f t="shared" si="0"/>
        <v>12860.437259857856</v>
      </c>
      <c r="D101" s="282">
        <f t="shared" si="0"/>
        <v>2532.1364445399527</v>
      </c>
      <c r="E101" s="243">
        <f t="shared" si="0"/>
        <v>1091.1516445465982</v>
      </c>
      <c r="F101" s="382">
        <f>TB7b!I101</f>
        <v>0.12406080961227417</v>
      </c>
      <c r="G101" s="341">
        <v>9.6790969371795654E-2</v>
      </c>
      <c r="H101" s="341">
        <v>1.9057512283325195E-2</v>
      </c>
      <c r="I101" s="342">
        <v>8.2122888416051865E-3</v>
      </c>
      <c r="K101" s="142"/>
      <c r="L101" s="285">
        <v>66434.076150524197</v>
      </c>
      <c r="M101" s="385">
        <f t="shared" si="1"/>
        <v>5.0103033427149057E-3</v>
      </c>
      <c r="O101" s="363"/>
      <c r="P101" s="130">
        <f t="shared" si="2"/>
        <v>0.78018996566563437</v>
      </c>
      <c r="Q101" s="130">
        <f t="shared" si="3"/>
        <v>0.15361432942041059</v>
      </c>
      <c r="R101" s="130">
        <f t="shared" si="4"/>
        <v>6.619569357505814E-2</v>
      </c>
    </row>
    <row r="102" spans="1:18">
      <c r="A102" s="249">
        <v>2006</v>
      </c>
      <c r="B102" s="381">
        <f>TB7b!E102</f>
        <v>16733.122964406954</v>
      </c>
      <c r="C102" s="282">
        <f t="shared" si="0"/>
        <v>12667.395734673444</v>
      </c>
      <c r="D102" s="282">
        <f t="shared" si="0"/>
        <v>2711.7575168611988</v>
      </c>
      <c r="E102" s="243">
        <f t="shared" si="0"/>
        <v>1353.9766489982485</v>
      </c>
      <c r="F102" s="382">
        <f>TB7b!I102</f>
        <v>0.12217366695404053</v>
      </c>
      <c r="G102" s="341">
        <v>9.2488527297973633E-2</v>
      </c>
      <c r="H102" s="341">
        <v>1.9799370318651199E-2</v>
      </c>
      <c r="I102" s="342">
        <v>9.8857972770929337E-3</v>
      </c>
      <c r="K102" s="142"/>
      <c r="L102" s="285">
        <v>68480.903008988549</v>
      </c>
      <c r="M102" s="385">
        <f t="shared" si="1"/>
        <v>3.1094572841539048E-3</v>
      </c>
      <c r="O102" s="363"/>
      <c r="P102" s="130">
        <f t="shared" si="2"/>
        <v>0.75702519856085904</v>
      </c>
      <c r="Q102" s="130">
        <f t="shared" si="3"/>
        <v>0.16205925950758754</v>
      </c>
      <c r="R102" s="130">
        <f t="shared" si="4"/>
        <v>8.0915956446282855E-2</v>
      </c>
    </row>
    <row r="103" spans="1:18">
      <c r="A103" s="249">
        <v>2007</v>
      </c>
      <c r="B103" s="381">
        <f>TB7b!E103</f>
        <v>19081.154594201707</v>
      </c>
      <c r="C103" s="282">
        <f t="shared" si="0"/>
        <v>13797.827542502408</v>
      </c>
      <c r="D103" s="282">
        <f t="shared" si="0"/>
        <v>3176.849970987118</v>
      </c>
      <c r="E103" s="243">
        <f t="shared" si="0"/>
        <v>2106.4801435815671</v>
      </c>
      <c r="F103" s="382">
        <f>TB7b!I103</f>
        <v>0.13663309812545776</v>
      </c>
      <c r="G103" s="341">
        <v>9.8801136016845703E-2</v>
      </c>
      <c r="H103" s="341">
        <v>2.2748246788978577E-2</v>
      </c>
      <c r="I103" s="342">
        <v>1.508372463285923E-2</v>
      </c>
      <c r="K103" s="142"/>
      <c r="L103" s="285">
        <v>69826.25958951455</v>
      </c>
      <c r="M103" s="385">
        <f t="shared" si="1"/>
        <v>1.7622539489821065E-3</v>
      </c>
      <c r="O103" s="363"/>
      <c r="P103" s="130">
        <f t="shared" si="2"/>
        <v>0.72311282183601344</v>
      </c>
      <c r="Q103" s="130">
        <f t="shared" si="3"/>
        <v>0.16649149585279732</v>
      </c>
      <c r="R103" s="130">
        <f t="shared" si="4"/>
        <v>0.11039584282922138</v>
      </c>
    </row>
    <row r="104" spans="1:18">
      <c r="A104" s="249">
        <v>2008</v>
      </c>
      <c r="B104" s="381">
        <f>TB7b!E104</f>
        <v>18167.291106736451</v>
      </c>
      <c r="C104" s="282">
        <f t="shared" si="0"/>
        <v>13502.991166782227</v>
      </c>
      <c r="D104" s="282">
        <f t="shared" si="0"/>
        <v>3019.5708915392161</v>
      </c>
      <c r="E104" s="243">
        <f t="shared" si="0"/>
        <v>1644.7282398704363</v>
      </c>
      <c r="F104" s="382">
        <f>TB7b!I104</f>
        <v>0.13318544626235962</v>
      </c>
      <c r="G104" s="341">
        <v>9.8991185426712036E-2</v>
      </c>
      <c r="H104" s="341">
        <v>2.2136643528938293E-2</v>
      </c>
      <c r="I104" s="342">
        <v>1.2057594954967499E-2</v>
      </c>
      <c r="K104" s="142"/>
      <c r="L104" s="285">
        <v>68202.997613252868</v>
      </c>
      <c r="M104" s="385">
        <f t="shared" si="1"/>
        <v>2.2403670118364971E-3</v>
      </c>
      <c r="O104" s="363"/>
      <c r="P104" s="130">
        <f t="shared" si="2"/>
        <v>0.7432583695306838</v>
      </c>
      <c r="Q104" s="130">
        <f t="shared" si="3"/>
        <v>0.16620919837738252</v>
      </c>
      <c r="R104" s="130">
        <f t="shared" si="4"/>
        <v>9.0532387586422791E-2</v>
      </c>
    </row>
    <row r="105" spans="1:18">
      <c r="A105" s="259">
        <v>2009</v>
      </c>
      <c r="B105" s="383">
        <f>TB7b!E105</f>
        <v>18324.176478121761</v>
      </c>
      <c r="C105" s="283">
        <f t="shared" si="0"/>
        <v>13817.811000417243</v>
      </c>
      <c r="D105" s="283">
        <f t="shared" si="0"/>
        <v>2994.8846552150335</v>
      </c>
      <c r="E105" s="247">
        <f t="shared" si="0"/>
        <v>1511.4786466408236</v>
      </c>
      <c r="F105" s="388">
        <f>TB7b!I105</f>
        <v>0.13591718673706055</v>
      </c>
      <c r="G105" s="347">
        <v>0.10249179601669312</v>
      </c>
      <c r="H105" s="353">
        <v>2.2214163094758987E-2</v>
      </c>
      <c r="I105" s="364">
        <v>1.1211194097995758E-2</v>
      </c>
      <c r="K105" s="142"/>
      <c r="L105" s="285">
        <v>67409.35146734427</v>
      </c>
      <c r="M105" s="385">
        <f t="shared" si="1"/>
        <v>2.3443005957233254E-3</v>
      </c>
      <c r="O105" s="363"/>
      <c r="P105" s="130">
        <f t="shared" si="2"/>
        <v>0.75407541599018568</v>
      </c>
      <c r="Q105" s="130">
        <f t="shared" si="3"/>
        <v>0.16343897685065359</v>
      </c>
      <c r="R105" s="130">
        <f t="shared" si="4"/>
        <v>8.2485488417199035E-2</v>
      </c>
    </row>
    <row r="106" spans="1:18">
      <c r="A106" s="249">
        <v>2010</v>
      </c>
      <c r="B106" s="381">
        <f>TB7b!E106</f>
        <v>18487.502106481908</v>
      </c>
      <c r="C106" s="282">
        <f t="shared" si="0"/>
        <v>13998.329107978967</v>
      </c>
      <c r="D106" s="282">
        <f t="shared" si="0"/>
        <v>3064.5679264997843</v>
      </c>
      <c r="E106" s="243">
        <f t="shared" si="0"/>
        <v>1424.6137816807391</v>
      </c>
      <c r="F106" s="389">
        <f>TB7b!I106</f>
        <v>0.13128644227981567</v>
      </c>
      <c r="G106" s="341">
        <v>9.9407166242599487E-2</v>
      </c>
      <c r="H106" s="355">
        <v>2.1762598305940628E-2</v>
      </c>
      <c r="I106" s="365">
        <v>1.0116694495081902E-2</v>
      </c>
      <c r="K106" s="142"/>
      <c r="L106" s="285">
        <v>70409.054181348285</v>
      </c>
      <c r="M106" s="385">
        <f t="shared" si="1"/>
        <v>6.3490300854027737E-3</v>
      </c>
      <c r="O106" s="363"/>
      <c r="P106" s="130">
        <f t="shared" si="2"/>
        <v>0.75717795878281513</v>
      </c>
      <c r="Q106" s="130">
        <f t="shared" si="3"/>
        <v>0.16576430438514</v>
      </c>
      <c r="R106" s="130">
        <f t="shared" si="4"/>
        <v>7.7058207943692669E-2</v>
      </c>
    </row>
    <row r="107" spans="1:18">
      <c r="A107" s="249">
        <v>2011</v>
      </c>
      <c r="B107" s="381">
        <f>TB7b!E107</f>
        <v>18913.578079144412</v>
      </c>
      <c r="C107" s="282">
        <f t="shared" si="0"/>
        <v>14315.826621664351</v>
      </c>
      <c r="D107" s="282">
        <f t="shared" si="0"/>
        <v>3159.4625022403457</v>
      </c>
      <c r="E107" s="243">
        <f t="shared" si="0"/>
        <v>1438.2907113984506</v>
      </c>
      <c r="F107" s="389">
        <f>TB7b!I107</f>
        <v>0.13042408227920532</v>
      </c>
      <c r="G107" s="341">
        <v>9.8718941211700439E-2</v>
      </c>
      <c r="H107" s="355">
        <v>2.1786991506814957E-2</v>
      </c>
      <c r="I107" s="365">
        <v>9.9181514233350754E-3</v>
      </c>
      <c r="K107" s="142"/>
      <c r="L107" s="285">
        <v>72508.003256256561</v>
      </c>
      <c r="M107" s="385">
        <f t="shared" si="1"/>
        <v>1.4860453738947399E-3</v>
      </c>
      <c r="O107" s="363"/>
      <c r="P107" s="130">
        <f t="shared" si="2"/>
        <v>0.75690736896843969</v>
      </c>
      <c r="Q107" s="130">
        <f t="shared" si="3"/>
        <v>0.16704731854646879</v>
      </c>
      <c r="R107" s="130">
        <f t="shared" si="4"/>
        <v>7.6045405336836944E-2</v>
      </c>
    </row>
    <row r="108" spans="1:18">
      <c r="A108" s="249">
        <v>2012</v>
      </c>
      <c r="B108" s="381">
        <f>TB7b!E108</f>
        <v>18925.452470551405</v>
      </c>
      <c r="C108" s="282">
        <f t="shared" si="0"/>
        <v>14270.963857239603</v>
      </c>
      <c r="D108" s="282">
        <f t="shared" si="0"/>
        <v>3138.3186840110748</v>
      </c>
      <c r="E108" s="243">
        <f t="shared" si="0"/>
        <v>1516.1722803235136</v>
      </c>
      <c r="F108" s="389">
        <f>TB7b!I108</f>
        <v>0.12715494632720947</v>
      </c>
      <c r="G108" s="341">
        <v>9.5882683992385864E-2</v>
      </c>
      <c r="H108" s="355">
        <v>2.1085500717163086E-2</v>
      </c>
      <c r="I108" s="365">
        <v>1.0186744853854179E-2</v>
      </c>
      <c r="K108" s="142"/>
      <c r="L108" s="285">
        <v>74418.879734180548</v>
      </c>
      <c r="M108" s="385">
        <f t="shared" si="1"/>
        <v>4.8461101650900673E-3</v>
      </c>
      <c r="O108" s="363"/>
      <c r="P108" s="130">
        <f t="shared" si="2"/>
        <v>0.75406196387883828</v>
      </c>
      <c r="Q108" s="130">
        <f t="shared" si="3"/>
        <v>0.16582529209773963</v>
      </c>
      <c r="R108" s="130">
        <f t="shared" si="4"/>
        <v>8.0112868248868818E-2</v>
      </c>
    </row>
    <row r="109" spans="1:18">
      <c r="A109" s="249">
        <v>2013</v>
      </c>
      <c r="B109" s="381">
        <f>TB7b!E109</f>
        <v>19516.189545608344</v>
      </c>
      <c r="C109" s="282">
        <f t="shared" si="0"/>
        <v>14404.875346009496</v>
      </c>
      <c r="D109" s="282">
        <f t="shared" si="0"/>
        <v>3287.1528440953352</v>
      </c>
      <c r="E109" s="243">
        <f t="shared" si="0"/>
        <v>1824.1544815276802</v>
      </c>
      <c r="F109" s="389">
        <f>TB7b!I109</f>
        <v>0.1316378116607666</v>
      </c>
      <c r="G109" s="341">
        <v>9.7161740064620972E-2</v>
      </c>
      <c r="H109" s="355">
        <v>2.2172041237354279E-2</v>
      </c>
      <c r="I109" s="365">
        <v>1.2304030358791351E-2</v>
      </c>
      <c r="K109" s="142"/>
      <c r="L109" s="285">
        <v>74128.331462718794</v>
      </c>
      <c r="M109" s="385">
        <f t="shared" si="1"/>
        <v>-6.8739758316951338E-3</v>
      </c>
      <c r="O109" s="363"/>
      <c r="P109" s="130">
        <f t="shared" si="2"/>
        <v>0.73809876217619397</v>
      </c>
      <c r="Q109" s="130">
        <f t="shared" si="3"/>
        <v>0.16843210281461071</v>
      </c>
      <c r="R109" s="130">
        <f t="shared" si="4"/>
        <v>9.3468782790038174E-2</v>
      </c>
    </row>
    <row r="110" spans="1:18">
      <c r="A110" s="249">
        <v>2014</v>
      </c>
      <c r="B110" s="381">
        <f>TB7b!E110</f>
        <v>18976.998151036143</v>
      </c>
      <c r="C110" s="282">
        <f t="shared" si="0"/>
        <v>14296.225674604881</v>
      </c>
      <c r="D110" s="282">
        <f t="shared" si="0"/>
        <v>3195.8675007791867</v>
      </c>
      <c r="E110" s="243">
        <f t="shared" si="0"/>
        <v>1484.8976069682235</v>
      </c>
      <c r="F110" s="389">
        <f>TB7b!I110</f>
        <v>0.1258624792098999</v>
      </c>
      <c r="G110" s="341">
        <v>9.4817906618118286E-2</v>
      </c>
      <c r="H110" s="355">
        <v>2.1196186542510986E-2</v>
      </c>
      <c r="I110" s="365">
        <v>9.848395362496376E-3</v>
      </c>
      <c r="K110" s="142"/>
      <c r="L110" s="285">
        <v>75387.794270671468</v>
      </c>
      <c r="M110" s="385">
        <f t="shared" si="1"/>
        <v>-8.7728909456927795E-3</v>
      </c>
      <c r="O110" s="363"/>
      <c r="P110" s="130">
        <f t="shared" si="2"/>
        <v>0.75334494743702696</v>
      </c>
      <c r="Q110" s="130">
        <f t="shared" si="3"/>
        <v>0.16840743068759231</v>
      </c>
      <c r="R110" s="130">
        <f t="shared" si="4"/>
        <v>7.8247233579835082E-2</v>
      </c>
    </row>
    <row r="111" spans="1:18">
      <c r="A111" s="249">
        <v>2015</v>
      </c>
      <c r="B111" s="381">
        <f>TB7b!E111</f>
        <v>20849.204796443424</v>
      </c>
      <c r="C111" s="282">
        <f t="shared" ref="C111:E112" si="5">G111*$L111/0.5</f>
        <v>15445.910156209791</v>
      </c>
      <c r="D111" s="282">
        <f t="shared" si="5"/>
        <v>3555.3249835404972</v>
      </c>
      <c r="E111" s="243">
        <f t="shared" si="5"/>
        <v>1847.976226301691</v>
      </c>
      <c r="F111" s="389">
        <f>TB7b!I111</f>
        <v>0.13271188735961914</v>
      </c>
      <c r="G111" s="341">
        <v>9.8318159580230713E-2</v>
      </c>
      <c r="H111" s="355">
        <v>2.2630780935287476E-2</v>
      </c>
      <c r="I111" s="365">
        <v>1.1762959882616997E-2</v>
      </c>
      <c r="L111" s="285">
        <v>78550.647317627227</v>
      </c>
      <c r="M111" s="385">
        <f t="shared" si="1"/>
        <v>4.5212408040242735E-3</v>
      </c>
      <c r="O111" s="363"/>
      <c r="P111" s="130">
        <f t="shared" si="2"/>
        <v>0.74083929372906554</v>
      </c>
      <c r="Q111" s="130">
        <f t="shared" si="3"/>
        <v>0.17052568758627115</v>
      </c>
      <c r="R111" s="130">
        <f t="shared" si="4"/>
        <v>8.8635333785820419E-2</v>
      </c>
    </row>
    <row r="112" spans="1:18">
      <c r="A112" s="249">
        <v>2016</v>
      </c>
      <c r="B112" s="381">
        <f>TB7b!E112</f>
        <v>21951.145480034491</v>
      </c>
      <c r="C112" s="282">
        <f t="shared" si="5"/>
        <v>16200.855973184664</v>
      </c>
      <c r="D112" s="282">
        <f t="shared" si="5"/>
        <v>3886.5447934681974</v>
      </c>
      <c r="E112" s="243">
        <f t="shared" si="5"/>
        <v>1863.7571348959034</v>
      </c>
      <c r="F112" s="389">
        <f>TB7b!I112</f>
        <v>0.13706415891647339</v>
      </c>
      <c r="G112" s="341">
        <v>0.10115897655487061</v>
      </c>
      <c r="H112" s="355">
        <v>2.4267785251140594E-2</v>
      </c>
      <c r="I112" s="365">
        <v>1.1637395247817039E-2</v>
      </c>
      <c r="L112" s="285">
        <v>80076.21530451627</v>
      </c>
      <c r="M112" s="385">
        <f t="shared" si="1"/>
        <v>1.2719821421342203E-2</v>
      </c>
      <c r="O112" s="363"/>
      <c r="P112" s="130">
        <f t="shared" si="2"/>
        <v>0.73804148343511444</v>
      </c>
      <c r="Q112" s="130">
        <f t="shared" si="3"/>
        <v>0.17705430438712991</v>
      </c>
      <c r="R112" s="130">
        <f t="shared" si="4"/>
        <v>8.4904778048647642E-2</v>
      </c>
    </row>
    <row r="113" spans="1:11" ht="15.75">
      <c r="A113" s="249">
        <v>2017</v>
      </c>
      <c r="B113" s="381"/>
      <c r="C113" s="282"/>
      <c r="D113" s="282"/>
      <c r="E113" s="243"/>
      <c r="F113" s="256"/>
      <c r="G113" s="258"/>
      <c r="H113" s="265"/>
      <c r="I113" s="366"/>
    </row>
    <row r="114" spans="1:11" ht="15.75">
      <c r="A114" s="249">
        <v>2018</v>
      </c>
      <c r="B114" s="381"/>
      <c r="C114" s="282"/>
      <c r="D114" s="282"/>
      <c r="E114" s="243"/>
      <c r="F114" s="256"/>
      <c r="G114" s="258"/>
      <c r="H114" s="265"/>
      <c r="I114" s="366"/>
    </row>
    <row r="115" spans="1:11" ht="15.75">
      <c r="A115" s="249">
        <v>2019</v>
      </c>
      <c r="B115" s="381"/>
      <c r="C115" s="282"/>
      <c r="D115" s="282"/>
      <c r="E115" s="243"/>
      <c r="F115" s="256"/>
      <c r="G115" s="258"/>
      <c r="H115" s="265"/>
      <c r="I115" s="366"/>
    </row>
    <row r="116" spans="1:11" ht="16.5" thickBot="1">
      <c r="A116" s="268">
        <v>2020</v>
      </c>
      <c r="B116" s="390"/>
      <c r="C116" s="327"/>
      <c r="D116" s="327"/>
      <c r="E116" s="270"/>
      <c r="F116" s="391"/>
      <c r="G116" s="271"/>
      <c r="H116" s="272"/>
      <c r="I116" s="367"/>
    </row>
    <row r="117" spans="1:11" ht="16.5" thickTop="1">
      <c r="A117" s="274"/>
      <c r="B117" s="275"/>
      <c r="C117" s="275"/>
      <c r="D117" s="275"/>
      <c r="E117" s="275"/>
      <c r="F117" s="275"/>
      <c r="G117" s="275"/>
      <c r="H117" s="275"/>
      <c r="I117" s="275"/>
    </row>
    <row r="118" spans="1:11" ht="15.75">
      <c r="B118" s="277"/>
      <c r="C118" s="277"/>
      <c r="D118" s="277"/>
      <c r="E118" s="277"/>
      <c r="F118" s="277"/>
      <c r="G118" s="277"/>
      <c r="H118" s="277"/>
      <c r="I118" s="277"/>
    </row>
    <row r="120" spans="1:11">
      <c r="A120" s="220" t="s">
        <v>114</v>
      </c>
      <c r="B120" s="172">
        <f>(B110/B76)^(1/34)-1</f>
        <v>1.2421843205490557E-2</v>
      </c>
      <c r="C120" s="172"/>
      <c r="D120" s="172"/>
      <c r="E120" s="172"/>
      <c r="F120" s="172"/>
      <c r="G120" s="172"/>
      <c r="H120" s="172"/>
      <c r="I120" s="172"/>
      <c r="J120" s="368"/>
      <c r="K120" s="368"/>
    </row>
  </sheetData>
  <mergeCells count="4">
    <mergeCell ref="A3:I3"/>
    <mergeCell ref="B6:I6"/>
    <mergeCell ref="B7:E7"/>
    <mergeCell ref="F7:I7"/>
  </mergeCells>
  <hyperlinks>
    <hyperlink ref="A1" location="Index!A1" display="Back to index" xr:uid="{D41DBFD0-7C33-426C-A161-A3398AEDC90D}"/>
  </hyperlinks>
  <pageMargins left="0.75" right="0.75" top="1" bottom="1" header="0.5" footer="0.5"/>
  <pageSetup paperSize="9" orientation="portrait" horizontalDpi="4294967292" verticalDpi="429496729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5BBC8-BE61-498C-AFE7-34FC85EEDC9A}">
  <sheetPr>
    <tabColor theme="6" tint="0.39997558519241921"/>
  </sheetPr>
  <dimension ref="A1:M120"/>
  <sheetViews>
    <sheetView workbookViewId="0">
      <pane xSplit="1" ySplit="8" topLeftCell="B9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0.875" style="220"/>
    <col min="2" max="13" width="12" style="220" customWidth="1"/>
    <col min="14" max="16384" width="10.875" style="220"/>
  </cols>
  <sheetData>
    <row r="1" spans="1:13">
      <c r="A1" s="1" t="s">
        <v>0</v>
      </c>
      <c r="B1" s="1"/>
      <c r="C1" s="1"/>
      <c r="G1" s="221"/>
      <c r="H1" s="221"/>
      <c r="I1" s="221"/>
      <c r="J1" s="221"/>
      <c r="K1" s="221"/>
      <c r="L1" s="221"/>
      <c r="M1" s="221"/>
    </row>
    <row r="2" spans="1:13">
      <c r="H2" s="279"/>
      <c r="I2" s="279"/>
    </row>
    <row r="3" spans="1:13" ht="15.75" thickBot="1"/>
    <row r="4" spans="1:13" ht="24.95" customHeight="1" thickTop="1">
      <c r="A4" s="493" t="s">
        <v>137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5"/>
    </row>
    <row r="5" spans="1:13" ht="15.75">
      <c r="A5" s="223"/>
      <c r="B5" s="224"/>
      <c r="C5" s="224"/>
      <c r="D5" s="225"/>
      <c r="E5" s="225"/>
      <c r="F5" s="225"/>
      <c r="G5" s="225"/>
      <c r="H5" s="225"/>
      <c r="I5" s="225"/>
      <c r="J5" s="225"/>
      <c r="K5" s="225"/>
      <c r="L5" s="225"/>
      <c r="M5" s="226"/>
    </row>
    <row r="6" spans="1:13" ht="15.75">
      <c r="A6" s="223"/>
      <c r="B6" s="9" t="s">
        <v>2</v>
      </c>
      <c r="C6" s="9" t="s">
        <v>3</v>
      </c>
      <c r="D6" s="9" t="s">
        <v>4</v>
      </c>
      <c r="E6" s="9" t="s">
        <v>5</v>
      </c>
      <c r="F6" s="9" t="s">
        <v>6</v>
      </c>
      <c r="G6" s="9" t="s">
        <v>7</v>
      </c>
      <c r="H6" s="10" t="s">
        <v>8</v>
      </c>
      <c r="I6" s="227" t="s">
        <v>9</v>
      </c>
      <c r="J6" s="227" t="s">
        <v>10</v>
      </c>
      <c r="K6" s="227" t="s">
        <v>11</v>
      </c>
      <c r="L6" s="227" t="s">
        <v>12</v>
      </c>
      <c r="M6" s="286" t="s">
        <v>13</v>
      </c>
    </row>
    <row r="7" spans="1:13" ht="20.100000000000001" customHeight="1">
      <c r="A7" s="223"/>
      <c r="B7" s="486" t="s">
        <v>116</v>
      </c>
      <c r="C7" s="487"/>
      <c r="D7" s="487"/>
      <c r="E7" s="487"/>
      <c r="F7" s="487"/>
      <c r="G7" s="487"/>
      <c r="H7" s="487" t="s">
        <v>117</v>
      </c>
      <c r="I7" s="487"/>
      <c r="J7" s="487"/>
      <c r="K7" s="487"/>
      <c r="L7" s="487"/>
      <c r="M7" s="488"/>
    </row>
    <row r="8" spans="1:13" s="235" customFormat="1" ht="51.95" customHeight="1">
      <c r="A8" s="229"/>
      <c r="B8" s="287" t="s">
        <v>118</v>
      </c>
      <c r="C8" s="233" t="s">
        <v>119</v>
      </c>
      <c r="D8" s="233" t="s">
        <v>110</v>
      </c>
      <c r="E8" s="233" t="s">
        <v>111</v>
      </c>
      <c r="F8" s="233" t="s">
        <v>112</v>
      </c>
      <c r="G8" s="233" t="s">
        <v>113</v>
      </c>
      <c r="H8" s="287" t="s">
        <v>118</v>
      </c>
      <c r="I8" s="233" t="s">
        <v>119</v>
      </c>
      <c r="J8" s="233" t="s">
        <v>110</v>
      </c>
      <c r="K8" s="233" t="s">
        <v>111</v>
      </c>
      <c r="L8" s="233" t="s">
        <v>112</v>
      </c>
      <c r="M8" s="234" t="s">
        <v>113</v>
      </c>
    </row>
    <row r="9" spans="1:13" s="235" customFormat="1" ht="15" customHeight="1">
      <c r="A9" s="236">
        <v>1913</v>
      </c>
      <c r="B9" s="288"/>
      <c r="C9" s="238"/>
      <c r="D9" s="238"/>
      <c r="E9" s="240"/>
      <c r="F9" s="240"/>
      <c r="G9" s="238"/>
      <c r="H9" s="289"/>
      <c r="I9" s="290"/>
      <c r="J9" s="290"/>
      <c r="K9" s="290"/>
      <c r="L9" s="290"/>
      <c r="M9" s="291"/>
    </row>
    <row r="10" spans="1:13" s="235" customFormat="1" ht="15" customHeight="1">
      <c r="A10" s="242">
        <v>1914</v>
      </c>
      <c r="B10" s="288"/>
      <c r="C10" s="238"/>
      <c r="D10" s="238"/>
      <c r="E10" s="240"/>
      <c r="F10" s="240"/>
      <c r="G10" s="238"/>
      <c r="H10" s="289"/>
      <c r="I10" s="290"/>
      <c r="J10" s="290"/>
      <c r="K10" s="290"/>
      <c r="L10" s="290"/>
      <c r="M10" s="291"/>
    </row>
    <row r="11" spans="1:13" s="235" customFormat="1" ht="15" customHeight="1">
      <c r="A11" s="242">
        <v>1915</v>
      </c>
      <c r="B11" s="288"/>
      <c r="C11" s="238"/>
      <c r="D11" s="238"/>
      <c r="E11" s="240"/>
      <c r="F11" s="240"/>
      <c r="G11" s="238"/>
      <c r="H11" s="289"/>
      <c r="I11" s="290"/>
      <c r="J11" s="290"/>
      <c r="K11" s="290"/>
      <c r="L11" s="290"/>
      <c r="M11" s="291"/>
    </row>
    <row r="12" spans="1:13" s="235" customFormat="1" ht="15" customHeight="1">
      <c r="A12" s="242">
        <v>1916</v>
      </c>
      <c r="B12" s="288"/>
      <c r="C12" s="238"/>
      <c r="D12" s="238"/>
      <c r="E12" s="240"/>
      <c r="F12" s="240"/>
      <c r="G12" s="238"/>
      <c r="H12" s="289"/>
      <c r="I12" s="290"/>
      <c r="J12" s="290"/>
      <c r="K12" s="290"/>
      <c r="L12" s="290"/>
      <c r="M12" s="291"/>
    </row>
    <row r="13" spans="1:13" s="235" customFormat="1" ht="15" hidden="1" customHeight="1">
      <c r="A13" s="242">
        <v>1917</v>
      </c>
      <c r="B13" s="288"/>
      <c r="C13" s="238"/>
      <c r="D13" s="238"/>
      <c r="E13" s="240"/>
      <c r="F13" s="240"/>
      <c r="G13" s="238"/>
      <c r="H13" s="289"/>
      <c r="I13" s="290"/>
      <c r="J13" s="290"/>
      <c r="K13" s="290"/>
      <c r="L13" s="290"/>
      <c r="M13" s="291"/>
    </row>
    <row r="14" spans="1:13" s="235" customFormat="1" ht="15" hidden="1" customHeight="1">
      <c r="A14" s="242">
        <v>1918</v>
      </c>
      <c r="B14" s="288"/>
      <c r="C14" s="238"/>
      <c r="D14" s="282"/>
      <c r="E14" s="292"/>
      <c r="F14" s="292"/>
      <c r="G14" s="238"/>
      <c r="H14" s="289"/>
      <c r="I14" s="290"/>
      <c r="J14" s="290"/>
      <c r="K14" s="290"/>
      <c r="L14" s="290"/>
      <c r="M14" s="291"/>
    </row>
    <row r="15" spans="1:13" s="235" customFormat="1" ht="15" hidden="1" customHeight="1">
      <c r="A15" s="244">
        <v>1919</v>
      </c>
      <c r="B15" s="293"/>
      <c r="C15" s="246"/>
      <c r="D15" s="283"/>
      <c r="E15" s="294"/>
      <c r="F15" s="294"/>
      <c r="G15" s="246"/>
      <c r="H15" s="295"/>
      <c r="I15" s="296"/>
      <c r="J15" s="296"/>
      <c r="K15" s="296"/>
      <c r="L15" s="296"/>
      <c r="M15" s="297"/>
    </row>
    <row r="16" spans="1:13" s="235" customFormat="1" ht="15" hidden="1" customHeight="1">
      <c r="A16" s="242">
        <v>1920</v>
      </c>
      <c r="B16" s="288"/>
      <c r="C16" s="238"/>
      <c r="D16" s="282"/>
      <c r="E16" s="292"/>
      <c r="F16" s="292"/>
      <c r="G16" s="238"/>
      <c r="H16" s="289"/>
      <c r="I16" s="290"/>
      <c r="J16" s="290"/>
      <c r="K16" s="290"/>
      <c r="L16" s="290"/>
      <c r="M16" s="291"/>
    </row>
    <row r="17" spans="1:13" s="235" customFormat="1" ht="15" hidden="1" customHeight="1">
      <c r="A17" s="242">
        <v>1921</v>
      </c>
      <c r="B17" s="288"/>
      <c r="C17" s="238"/>
      <c r="D17" s="282"/>
      <c r="E17" s="292"/>
      <c r="F17" s="292"/>
      <c r="G17" s="238"/>
      <c r="H17" s="289"/>
      <c r="I17" s="290"/>
      <c r="J17" s="290"/>
      <c r="K17" s="290"/>
      <c r="L17" s="290"/>
      <c r="M17" s="291"/>
    </row>
    <row r="18" spans="1:13" s="235" customFormat="1" ht="15" hidden="1" customHeight="1">
      <c r="A18" s="242">
        <v>1922</v>
      </c>
      <c r="B18" s="288"/>
      <c r="C18" s="238"/>
      <c r="D18" s="282"/>
      <c r="E18" s="292"/>
      <c r="F18" s="292"/>
      <c r="G18" s="238"/>
      <c r="H18" s="289"/>
      <c r="I18" s="290"/>
      <c r="J18" s="290"/>
      <c r="K18" s="290"/>
      <c r="L18" s="290"/>
      <c r="M18" s="291"/>
    </row>
    <row r="19" spans="1:13" s="235" customFormat="1" ht="15" hidden="1" customHeight="1">
      <c r="A19" s="242">
        <v>1923</v>
      </c>
      <c r="B19" s="288"/>
      <c r="C19" s="238"/>
      <c r="D19" s="282"/>
      <c r="E19" s="292"/>
      <c r="F19" s="292"/>
      <c r="G19" s="238"/>
      <c r="H19" s="289"/>
      <c r="I19" s="290"/>
      <c r="J19" s="290"/>
      <c r="K19" s="290"/>
      <c r="L19" s="290"/>
      <c r="M19" s="291"/>
    </row>
    <row r="20" spans="1:13" s="235" customFormat="1" ht="15" hidden="1" customHeight="1">
      <c r="A20" s="242">
        <v>1924</v>
      </c>
      <c r="B20" s="288"/>
      <c r="C20" s="238"/>
      <c r="D20" s="282"/>
      <c r="E20" s="292"/>
      <c r="F20" s="292"/>
      <c r="G20" s="238"/>
      <c r="H20" s="289"/>
      <c r="I20" s="290"/>
      <c r="J20" s="290"/>
      <c r="K20" s="290"/>
      <c r="L20" s="290"/>
      <c r="M20" s="291"/>
    </row>
    <row r="21" spans="1:13" s="235" customFormat="1" ht="15" hidden="1" customHeight="1">
      <c r="A21" s="242">
        <v>1925</v>
      </c>
      <c r="B21" s="288"/>
      <c r="C21" s="238"/>
      <c r="D21" s="282"/>
      <c r="E21" s="292"/>
      <c r="F21" s="292"/>
      <c r="G21" s="238"/>
      <c r="H21" s="289"/>
      <c r="I21" s="290"/>
      <c r="J21" s="290"/>
      <c r="K21" s="290"/>
      <c r="L21" s="290"/>
      <c r="M21" s="291"/>
    </row>
    <row r="22" spans="1:13" s="235" customFormat="1" ht="15" hidden="1" customHeight="1">
      <c r="A22" s="242">
        <v>1926</v>
      </c>
      <c r="B22" s="288"/>
      <c r="C22" s="238"/>
      <c r="D22" s="282"/>
      <c r="E22" s="292"/>
      <c r="F22" s="292"/>
      <c r="G22" s="238"/>
      <c r="H22" s="289"/>
      <c r="I22" s="290"/>
      <c r="J22" s="290"/>
      <c r="K22" s="290"/>
      <c r="L22" s="290"/>
      <c r="M22" s="291"/>
    </row>
    <row r="23" spans="1:13" s="235" customFormat="1" ht="15" hidden="1" customHeight="1">
      <c r="A23" s="242">
        <v>1927</v>
      </c>
      <c r="B23" s="288"/>
      <c r="C23" s="238"/>
      <c r="D23" s="282"/>
      <c r="E23" s="292"/>
      <c r="F23" s="292"/>
      <c r="G23" s="238"/>
      <c r="H23" s="289"/>
      <c r="I23" s="290"/>
      <c r="J23" s="290"/>
      <c r="K23" s="290"/>
      <c r="L23" s="290"/>
      <c r="M23" s="291"/>
    </row>
    <row r="24" spans="1:13" s="235" customFormat="1" ht="15" hidden="1" customHeight="1">
      <c r="A24" s="242">
        <v>1928</v>
      </c>
      <c r="B24" s="288"/>
      <c r="C24" s="238"/>
      <c r="D24" s="282"/>
      <c r="E24" s="292"/>
      <c r="F24" s="292"/>
      <c r="G24" s="238"/>
      <c r="H24" s="289"/>
      <c r="I24" s="290"/>
      <c r="J24" s="290"/>
      <c r="K24" s="290"/>
      <c r="L24" s="290"/>
      <c r="M24" s="291"/>
    </row>
    <row r="25" spans="1:13" s="235" customFormat="1" ht="15" hidden="1" customHeight="1">
      <c r="A25" s="244">
        <v>1929</v>
      </c>
      <c r="B25" s="293"/>
      <c r="C25" s="246"/>
      <c r="D25" s="283"/>
      <c r="E25" s="294"/>
      <c r="F25" s="294"/>
      <c r="G25" s="246"/>
      <c r="H25" s="295"/>
      <c r="I25" s="296"/>
      <c r="J25" s="296"/>
      <c r="K25" s="296"/>
      <c r="L25" s="296"/>
      <c r="M25" s="297"/>
    </row>
    <row r="26" spans="1:13" s="235" customFormat="1" ht="15" hidden="1" customHeight="1">
      <c r="A26" s="242">
        <v>1930</v>
      </c>
      <c r="B26" s="288"/>
      <c r="C26" s="238"/>
      <c r="D26" s="282"/>
      <c r="E26" s="292"/>
      <c r="F26" s="292"/>
      <c r="G26" s="238"/>
      <c r="H26" s="289"/>
      <c r="I26" s="290"/>
      <c r="J26" s="290"/>
      <c r="K26" s="290"/>
      <c r="L26" s="290"/>
      <c r="M26" s="291"/>
    </row>
    <row r="27" spans="1:13" s="235" customFormat="1" ht="15" hidden="1" customHeight="1">
      <c r="A27" s="242">
        <v>1931</v>
      </c>
      <c r="B27" s="288"/>
      <c r="C27" s="238"/>
      <c r="D27" s="282"/>
      <c r="E27" s="292"/>
      <c r="F27" s="292"/>
      <c r="G27" s="238"/>
      <c r="H27" s="289"/>
      <c r="I27" s="290"/>
      <c r="J27" s="290"/>
      <c r="K27" s="290"/>
      <c r="L27" s="290"/>
      <c r="M27" s="291"/>
    </row>
    <row r="28" spans="1:13" s="235" customFormat="1" ht="15" hidden="1" customHeight="1">
      <c r="A28" s="242">
        <v>1932</v>
      </c>
      <c r="B28" s="288"/>
      <c r="C28" s="238"/>
      <c r="D28" s="282"/>
      <c r="E28" s="292"/>
      <c r="F28" s="292"/>
      <c r="G28" s="238"/>
      <c r="H28" s="289"/>
      <c r="I28" s="290"/>
      <c r="J28" s="290"/>
      <c r="K28" s="290"/>
      <c r="L28" s="290"/>
      <c r="M28" s="291"/>
    </row>
    <row r="29" spans="1:13" s="235" customFormat="1" ht="15" hidden="1" customHeight="1">
      <c r="A29" s="242">
        <v>1933</v>
      </c>
      <c r="B29" s="288"/>
      <c r="C29" s="238"/>
      <c r="D29" s="282"/>
      <c r="E29" s="292"/>
      <c r="F29" s="292"/>
      <c r="G29" s="238"/>
      <c r="H29" s="289"/>
      <c r="I29" s="290"/>
      <c r="J29" s="290"/>
      <c r="K29" s="290"/>
      <c r="L29" s="290"/>
      <c r="M29" s="291"/>
    </row>
    <row r="30" spans="1:13" s="235" customFormat="1" ht="15" hidden="1" customHeight="1">
      <c r="A30" s="242">
        <v>1934</v>
      </c>
      <c r="B30" s="288"/>
      <c r="C30" s="238"/>
      <c r="D30" s="282"/>
      <c r="E30" s="292"/>
      <c r="F30" s="292"/>
      <c r="G30" s="238"/>
      <c r="H30" s="289"/>
      <c r="I30" s="290"/>
      <c r="J30" s="290"/>
      <c r="K30" s="290"/>
      <c r="L30" s="290"/>
      <c r="M30" s="291"/>
    </row>
    <row r="31" spans="1:13" s="235" customFormat="1" ht="15" hidden="1" customHeight="1">
      <c r="A31" s="242">
        <v>1935</v>
      </c>
      <c r="B31" s="288"/>
      <c r="C31" s="238"/>
      <c r="D31" s="282"/>
      <c r="E31" s="292"/>
      <c r="F31" s="292"/>
      <c r="G31" s="238"/>
      <c r="H31" s="289"/>
      <c r="I31" s="290"/>
      <c r="J31" s="290"/>
      <c r="K31" s="290"/>
      <c r="L31" s="290"/>
      <c r="M31" s="291"/>
    </row>
    <row r="32" spans="1:13" s="235" customFormat="1" ht="15" hidden="1" customHeight="1">
      <c r="A32" s="242">
        <v>1936</v>
      </c>
      <c r="B32" s="288"/>
      <c r="C32" s="238"/>
      <c r="D32" s="282"/>
      <c r="E32" s="292"/>
      <c r="F32" s="292"/>
      <c r="G32" s="238"/>
      <c r="H32" s="289"/>
      <c r="I32" s="290"/>
      <c r="J32" s="290"/>
      <c r="K32" s="290"/>
      <c r="L32" s="290"/>
      <c r="M32" s="291"/>
    </row>
    <row r="33" spans="1:13" s="235" customFormat="1" ht="15" hidden="1" customHeight="1">
      <c r="A33" s="242">
        <v>1937</v>
      </c>
      <c r="B33" s="288"/>
      <c r="C33" s="238"/>
      <c r="D33" s="282"/>
      <c r="E33" s="292"/>
      <c r="F33" s="292"/>
      <c r="G33" s="238"/>
      <c r="H33" s="289"/>
      <c r="I33" s="290"/>
      <c r="J33" s="290"/>
      <c r="K33" s="290"/>
      <c r="L33" s="290"/>
      <c r="M33" s="291"/>
    </row>
    <row r="34" spans="1:13" s="235" customFormat="1" ht="15" hidden="1" customHeight="1">
      <c r="A34" s="242">
        <v>1938</v>
      </c>
      <c r="B34" s="288"/>
      <c r="C34" s="238"/>
      <c r="D34" s="282"/>
      <c r="E34" s="292"/>
      <c r="F34" s="292"/>
      <c r="G34" s="238"/>
      <c r="H34" s="289"/>
      <c r="I34" s="290"/>
      <c r="J34" s="290"/>
      <c r="K34" s="290"/>
      <c r="L34" s="290"/>
      <c r="M34" s="291"/>
    </row>
    <row r="35" spans="1:13" s="235" customFormat="1" ht="15" hidden="1" customHeight="1">
      <c r="A35" s="244">
        <v>1939</v>
      </c>
      <c r="B35" s="293"/>
      <c r="C35" s="246"/>
      <c r="D35" s="283"/>
      <c r="E35" s="294"/>
      <c r="F35" s="294"/>
      <c r="G35" s="246"/>
      <c r="H35" s="295"/>
      <c r="I35" s="296"/>
      <c r="J35" s="296"/>
      <c r="K35" s="296"/>
      <c r="L35" s="296"/>
      <c r="M35" s="297"/>
    </row>
    <row r="36" spans="1:13" s="235" customFormat="1" ht="15" hidden="1" customHeight="1">
      <c r="A36" s="242">
        <v>1940</v>
      </c>
      <c r="B36" s="288"/>
      <c r="C36" s="238"/>
      <c r="D36" s="282"/>
      <c r="E36" s="292"/>
      <c r="F36" s="292"/>
      <c r="G36" s="238"/>
      <c r="H36" s="289"/>
      <c r="I36" s="290"/>
      <c r="J36" s="290"/>
      <c r="K36" s="290"/>
      <c r="L36" s="290"/>
      <c r="M36" s="291"/>
    </row>
    <row r="37" spans="1:13" s="235" customFormat="1" ht="15" hidden="1" customHeight="1">
      <c r="A37" s="242">
        <v>1941</v>
      </c>
      <c r="B37" s="288"/>
      <c r="C37" s="238"/>
      <c r="D37" s="282"/>
      <c r="E37" s="292"/>
      <c r="F37" s="292"/>
      <c r="G37" s="238"/>
      <c r="H37" s="289"/>
      <c r="I37" s="290"/>
      <c r="J37" s="290"/>
      <c r="K37" s="290"/>
      <c r="L37" s="290"/>
      <c r="M37" s="291"/>
    </row>
    <row r="38" spans="1:13" s="235" customFormat="1" ht="15" hidden="1" customHeight="1">
      <c r="A38" s="242">
        <v>1942</v>
      </c>
      <c r="B38" s="288"/>
      <c r="C38" s="238"/>
      <c r="D38" s="282"/>
      <c r="E38" s="292"/>
      <c r="F38" s="292"/>
      <c r="G38" s="238"/>
      <c r="H38" s="289"/>
      <c r="I38" s="290"/>
      <c r="J38" s="290"/>
      <c r="K38" s="290"/>
      <c r="L38" s="290"/>
      <c r="M38" s="291"/>
    </row>
    <row r="39" spans="1:13" s="235" customFormat="1" ht="15" hidden="1" customHeight="1">
      <c r="A39" s="242">
        <v>1943</v>
      </c>
      <c r="B39" s="288"/>
      <c r="C39" s="238"/>
      <c r="D39" s="282"/>
      <c r="E39" s="292"/>
      <c r="F39" s="292"/>
      <c r="G39" s="238"/>
      <c r="H39" s="289"/>
      <c r="I39" s="290"/>
      <c r="J39" s="290"/>
      <c r="K39" s="290"/>
      <c r="L39" s="290"/>
      <c r="M39" s="291"/>
    </row>
    <row r="40" spans="1:13" s="235" customFormat="1" ht="15" hidden="1" customHeight="1">
      <c r="A40" s="242">
        <v>1944</v>
      </c>
      <c r="B40" s="288"/>
      <c r="C40" s="238"/>
      <c r="D40" s="282"/>
      <c r="E40" s="292"/>
      <c r="F40" s="292"/>
      <c r="G40" s="238"/>
      <c r="H40" s="289"/>
      <c r="I40" s="290"/>
      <c r="J40" s="290"/>
      <c r="K40" s="290"/>
      <c r="L40" s="290"/>
      <c r="M40" s="291"/>
    </row>
    <row r="41" spans="1:13" s="235" customFormat="1" ht="15" hidden="1" customHeight="1">
      <c r="A41" s="242">
        <v>1945</v>
      </c>
      <c r="B41" s="288"/>
      <c r="C41" s="238"/>
      <c r="D41" s="282"/>
      <c r="E41" s="292"/>
      <c r="F41" s="292"/>
      <c r="G41" s="238"/>
      <c r="H41" s="289"/>
      <c r="I41" s="290"/>
      <c r="J41" s="290"/>
      <c r="K41" s="290"/>
      <c r="L41" s="290"/>
      <c r="M41" s="291"/>
    </row>
    <row r="42" spans="1:13" s="235" customFormat="1" ht="15" customHeight="1">
      <c r="A42" s="242">
        <v>1946</v>
      </c>
      <c r="B42" s="288">
        <f>B58*'TB6'!B42/'TB6'!B58</f>
        <v>23789.154731065821</v>
      </c>
      <c r="C42" s="238"/>
      <c r="D42" s="282"/>
      <c r="E42" s="292"/>
      <c r="F42" s="292"/>
      <c r="G42" s="238"/>
      <c r="H42" s="289"/>
      <c r="I42" s="290"/>
      <c r="J42" s="290"/>
      <c r="K42" s="290"/>
      <c r="L42" s="290"/>
      <c r="M42" s="291"/>
    </row>
    <row r="43" spans="1:13" s="235" customFormat="1" ht="15" customHeight="1">
      <c r="A43" s="242">
        <v>1947</v>
      </c>
      <c r="B43" s="288"/>
      <c r="C43" s="238"/>
      <c r="D43" s="282"/>
      <c r="E43" s="292"/>
      <c r="F43" s="292"/>
      <c r="G43" s="238"/>
      <c r="H43" s="289"/>
      <c r="I43" s="290"/>
      <c r="J43" s="290"/>
      <c r="K43" s="290"/>
      <c r="L43" s="290"/>
      <c r="M43" s="291"/>
    </row>
    <row r="44" spans="1:13" s="235" customFormat="1" ht="15" customHeight="1">
      <c r="A44" s="242">
        <v>1948</v>
      </c>
      <c r="B44" s="288"/>
      <c r="C44" s="238"/>
      <c r="D44" s="282"/>
      <c r="E44" s="292"/>
      <c r="F44" s="292"/>
      <c r="G44" s="238"/>
      <c r="H44" s="289"/>
      <c r="I44" s="290"/>
      <c r="J44" s="290"/>
      <c r="K44" s="290"/>
      <c r="L44" s="290"/>
      <c r="M44" s="291"/>
    </row>
    <row r="45" spans="1:13" s="235" customFormat="1" ht="15" customHeight="1">
      <c r="A45" s="244">
        <v>1949</v>
      </c>
      <c r="B45" s="293"/>
      <c r="C45" s="246"/>
      <c r="D45" s="283"/>
      <c r="E45" s="294"/>
      <c r="F45" s="294"/>
      <c r="G45" s="246"/>
      <c r="H45" s="295"/>
      <c r="I45" s="296"/>
      <c r="J45" s="296"/>
      <c r="K45" s="296"/>
      <c r="L45" s="296"/>
      <c r="M45" s="297"/>
    </row>
    <row r="46" spans="1:13" s="235" customFormat="1" ht="15" customHeight="1">
      <c r="A46" s="242">
        <v>1950</v>
      </c>
      <c r="B46" s="288"/>
      <c r="C46" s="238"/>
      <c r="D46" s="282"/>
      <c r="E46" s="292"/>
      <c r="F46" s="292"/>
      <c r="G46" s="238"/>
      <c r="H46" s="289"/>
      <c r="I46" s="290"/>
      <c r="J46" s="290"/>
      <c r="K46" s="290"/>
      <c r="L46" s="290"/>
      <c r="M46" s="291"/>
    </row>
    <row r="47" spans="1:13" s="235" customFormat="1" ht="15" customHeight="1">
      <c r="A47" s="242">
        <v>1951</v>
      </c>
      <c r="B47" s="288"/>
      <c r="C47" s="238"/>
      <c r="D47" s="282"/>
      <c r="E47" s="292"/>
      <c r="F47" s="292"/>
      <c r="G47" s="238"/>
      <c r="H47" s="289"/>
      <c r="I47" s="290"/>
      <c r="J47" s="290"/>
      <c r="K47" s="290"/>
      <c r="L47" s="290"/>
      <c r="M47" s="291"/>
    </row>
    <row r="48" spans="1:13" s="235" customFormat="1" ht="15" customHeight="1">
      <c r="A48" s="242">
        <v>1952</v>
      </c>
      <c r="B48" s="288"/>
      <c r="C48" s="238"/>
      <c r="D48" s="282"/>
      <c r="E48" s="292"/>
      <c r="F48" s="292"/>
      <c r="G48" s="238"/>
      <c r="H48" s="289"/>
      <c r="I48" s="290"/>
      <c r="J48" s="290"/>
      <c r="K48" s="290"/>
      <c r="L48" s="290"/>
      <c r="M48" s="291"/>
    </row>
    <row r="49" spans="1:13" s="235" customFormat="1" ht="15" customHeight="1">
      <c r="A49" s="242">
        <v>1953</v>
      </c>
      <c r="B49" s="288"/>
      <c r="C49" s="238"/>
      <c r="D49" s="282"/>
      <c r="E49" s="292"/>
      <c r="F49" s="292"/>
      <c r="G49" s="238"/>
      <c r="H49" s="289"/>
      <c r="I49" s="290"/>
      <c r="J49" s="290"/>
      <c r="K49" s="290"/>
      <c r="L49" s="290"/>
      <c r="M49" s="291"/>
    </row>
    <row r="50" spans="1:13" s="235" customFormat="1" ht="15" customHeight="1">
      <c r="A50" s="242">
        <v>1954</v>
      </c>
      <c r="B50" s="288"/>
      <c r="C50" s="238"/>
      <c r="D50" s="282"/>
      <c r="E50" s="292"/>
      <c r="F50" s="292"/>
      <c r="G50" s="238"/>
      <c r="H50" s="289"/>
      <c r="I50" s="290"/>
      <c r="J50" s="290"/>
      <c r="K50" s="290"/>
      <c r="L50" s="290"/>
      <c r="M50" s="291"/>
    </row>
    <row r="51" spans="1:13" s="235" customFormat="1" ht="15" customHeight="1">
      <c r="A51" s="242">
        <v>1955</v>
      </c>
      <c r="B51" s="288"/>
      <c r="C51" s="238"/>
      <c r="D51" s="282"/>
      <c r="E51" s="292"/>
      <c r="F51" s="292"/>
      <c r="G51" s="238"/>
      <c r="H51" s="289"/>
      <c r="I51" s="290"/>
      <c r="J51" s="290"/>
      <c r="K51" s="290"/>
      <c r="L51" s="290"/>
      <c r="M51" s="291"/>
    </row>
    <row r="52" spans="1:13" s="235" customFormat="1" ht="15" customHeight="1">
      <c r="A52" s="242">
        <v>1956</v>
      </c>
      <c r="B52" s="288"/>
      <c r="C52" s="238"/>
      <c r="D52" s="282"/>
      <c r="E52" s="292"/>
      <c r="F52" s="292"/>
      <c r="G52" s="238"/>
      <c r="H52" s="289"/>
      <c r="I52" s="290"/>
      <c r="J52" s="290"/>
      <c r="K52" s="290"/>
      <c r="L52" s="290"/>
      <c r="M52" s="291"/>
    </row>
    <row r="53" spans="1:13" s="235" customFormat="1" ht="15" customHeight="1">
      <c r="A53" s="242">
        <v>1957</v>
      </c>
      <c r="B53" s="288"/>
      <c r="C53" s="238"/>
      <c r="D53" s="282"/>
      <c r="E53" s="292"/>
      <c r="F53" s="292"/>
      <c r="G53" s="238"/>
      <c r="H53" s="289"/>
      <c r="I53" s="290"/>
      <c r="J53" s="290"/>
      <c r="K53" s="290"/>
      <c r="L53" s="290"/>
      <c r="M53" s="291"/>
    </row>
    <row r="54" spans="1:13" s="235" customFormat="1" ht="15" customHeight="1">
      <c r="A54" s="242">
        <v>1958</v>
      </c>
      <c r="B54" s="288"/>
      <c r="C54" s="238"/>
      <c r="D54" s="282"/>
      <c r="E54" s="292"/>
      <c r="F54" s="292"/>
      <c r="G54" s="238"/>
      <c r="H54" s="289"/>
      <c r="I54" s="290"/>
      <c r="J54" s="290"/>
      <c r="K54" s="290"/>
      <c r="L54" s="290"/>
      <c r="M54" s="291"/>
    </row>
    <row r="55" spans="1:13" s="235" customFormat="1" ht="15" customHeight="1">
      <c r="A55" s="244">
        <v>1959</v>
      </c>
      <c r="B55" s="293"/>
      <c r="C55" s="246"/>
      <c r="D55" s="283"/>
      <c r="E55" s="294"/>
      <c r="F55" s="294"/>
      <c r="G55" s="246"/>
      <c r="H55" s="295"/>
      <c r="I55" s="296"/>
      <c r="J55" s="296"/>
      <c r="K55" s="296"/>
      <c r="L55" s="296"/>
      <c r="M55" s="297"/>
    </row>
    <row r="56" spans="1:13" ht="15.75">
      <c r="A56" s="249">
        <v>1960</v>
      </c>
      <c r="B56" s="288"/>
      <c r="C56" s="238"/>
      <c r="D56" s="282"/>
      <c r="E56" s="292"/>
      <c r="F56" s="292"/>
      <c r="G56" s="238"/>
      <c r="H56" s="289"/>
      <c r="I56" s="290"/>
      <c r="J56" s="290"/>
      <c r="K56" s="290"/>
      <c r="L56" s="290"/>
      <c r="M56" s="291"/>
    </row>
    <row r="57" spans="1:13" ht="15.75">
      <c r="A57" s="249">
        <v>1961</v>
      </c>
      <c r="B57" s="288"/>
      <c r="C57" s="238"/>
      <c r="D57" s="282"/>
      <c r="E57" s="292"/>
      <c r="F57" s="292"/>
      <c r="G57" s="238"/>
      <c r="H57" s="289"/>
      <c r="I57" s="290"/>
      <c r="J57" s="290"/>
      <c r="K57" s="290"/>
      <c r="L57" s="290"/>
      <c r="M57" s="291"/>
    </row>
    <row r="58" spans="1:13">
      <c r="A58" s="249">
        <v>1962</v>
      </c>
      <c r="B58" s="298">
        <f>[1]avgpeinc!BI51</f>
        <v>34964.414381144714</v>
      </c>
      <c r="C58" s="250">
        <f>[1]avgpeinc!BJ51</f>
        <v>38594.34591268441</v>
      </c>
      <c r="D58" s="299">
        <f>[1]avgpeinc!BK51</f>
        <v>36013.960552351695</v>
      </c>
      <c r="E58" s="299">
        <f>[1]avgpeinc!BL51</f>
        <v>53558.663228577585</v>
      </c>
      <c r="F58" s="299">
        <f>[1]avgpeinc!BM51</f>
        <v>21562.871984559475</v>
      </c>
      <c r="G58" s="250">
        <f>[1]avgpeinc!BN51</f>
        <v>57517.196919212598</v>
      </c>
      <c r="H58" s="337">
        <f>B58*0.4/'TB5'!B58</f>
        <v>0.43824946880340582</v>
      </c>
      <c r="I58" s="338">
        <f>C58*0.4/'TB5'!B58</f>
        <v>0.48374760150909429</v>
      </c>
      <c r="J58" s="338">
        <f>D58*0.4/'TB5'!C58</f>
        <v>0.44530943036079412</v>
      </c>
      <c r="K58" s="338">
        <f>E58*0.4/'TB5'!D58</f>
        <v>0.47694319486618042</v>
      </c>
      <c r="L58" s="338">
        <f>F58*0.4/'TB5'!E58</f>
        <v>0.43919563293457037</v>
      </c>
      <c r="M58" s="339">
        <f>G58*0.4/'TB5'!F58</f>
        <v>0.45237979292869562</v>
      </c>
    </row>
    <row r="59" spans="1:13">
      <c r="A59" s="249">
        <v>1963</v>
      </c>
      <c r="B59" s="303">
        <f>[1]avgpeinc!BI52</f>
        <v>36270.301766900287</v>
      </c>
      <c r="C59" s="257">
        <f>[1]avgpeinc!BJ52</f>
        <v>40078.298136241923</v>
      </c>
      <c r="D59" s="282">
        <f>[1]avgpeinc!BK52</f>
        <v>37148.768108202858</v>
      </c>
      <c r="E59" s="282">
        <f>[1]avgpeinc!BL52</f>
        <v>55319.762940163244</v>
      </c>
      <c r="F59" s="282">
        <f>[1]avgpeinc!BM52</f>
        <v>22191.996857025075</v>
      </c>
      <c r="G59" s="257">
        <f>[1]avgpeinc!BN52</f>
        <v>59823.960704981146</v>
      </c>
      <c r="H59" s="340">
        <f>B59*0.4/'TB5'!B59</f>
        <v>0.43968741523020499</v>
      </c>
      <c r="I59" s="341">
        <f>C59*0.4/'TB5'!B59</f>
        <v>0.48584992282670353</v>
      </c>
      <c r="J59" s="341">
        <f>D59*0.4/'TB5'!C59</f>
        <v>0.44268662436136136</v>
      </c>
      <c r="K59" s="341">
        <f>E59*0.4/'TB5'!D59</f>
        <v>0.47520097655186089</v>
      </c>
      <c r="L59" s="341">
        <f>F59*0.4/'TB5'!E59</f>
        <v>0.43507638467284349</v>
      </c>
      <c r="M59" s="342">
        <f>G59*0.4/'TB5'!F59</f>
        <v>0.45659685795060534</v>
      </c>
    </row>
    <row r="60" spans="1:13">
      <c r="A60" s="249">
        <v>1964</v>
      </c>
      <c r="B60" s="303">
        <f>[1]avgpeinc!BI53</f>
        <v>37576.189152655854</v>
      </c>
      <c r="C60" s="257">
        <f>[1]avgpeinc!BJ53</f>
        <v>41562.250359799429</v>
      </c>
      <c r="D60" s="282">
        <f>[1]avgpeinc!BK53</f>
        <v>38283.575664054028</v>
      </c>
      <c r="E60" s="282">
        <f>[1]avgpeinc!BL53</f>
        <v>57080.862651748896</v>
      </c>
      <c r="F60" s="282">
        <f>[1]avgpeinc!BM53</f>
        <v>22821.121729490675</v>
      </c>
      <c r="G60" s="257">
        <f>[1]avgpeinc!BN53</f>
        <v>62130.724490749686</v>
      </c>
      <c r="H60" s="340">
        <f>B60*0.4/'TB5'!B60</f>
        <v>0.43765339255332958</v>
      </c>
      <c r="I60" s="341">
        <f>C60*0.4/'TB5'!B60</f>
        <v>0.48407942056655889</v>
      </c>
      <c r="J60" s="341">
        <f>D60*0.4/'TB5'!C60</f>
        <v>0.44024735689163208</v>
      </c>
      <c r="K60" s="341">
        <f>E60*0.4/'TB5'!D60</f>
        <v>0.47357779741287237</v>
      </c>
      <c r="L60" s="341">
        <f>F60*0.4/'TB5'!E60</f>
        <v>0.43125462532043457</v>
      </c>
      <c r="M60" s="342">
        <f>G60*0.4/'TB5'!F60</f>
        <v>0.45674201846122742</v>
      </c>
    </row>
    <row r="61" spans="1:13">
      <c r="A61" s="249">
        <v>1965</v>
      </c>
      <c r="B61" s="303">
        <f>[1]avgpeinc!BI54</f>
        <v>39372.262917514221</v>
      </c>
      <c r="C61" s="257">
        <f>[1]avgpeinc!BJ54</f>
        <v>43822.982351473773</v>
      </c>
      <c r="D61" s="282">
        <f>[1]avgpeinc!BK54</f>
        <v>40075.728039147609</v>
      </c>
      <c r="E61" s="282">
        <f>[1]avgpeinc!BL54</f>
        <v>59923.774192588884</v>
      </c>
      <c r="F61" s="282">
        <f>[1]avgpeinc!BM54</f>
        <v>24023.181048458551</v>
      </c>
      <c r="G61" s="257">
        <f>[1]avgpeinc!BN54</f>
        <v>65206.265083852923</v>
      </c>
      <c r="H61" s="340">
        <f>B61*0.4/'TB5'!B61</f>
        <v>0.4359670351014085</v>
      </c>
      <c r="I61" s="341">
        <f>C61*0.4/'TB5'!B61</f>
        <v>0.48524962167146873</v>
      </c>
      <c r="J61" s="341">
        <f>D61*0.4/'TB5'!C61</f>
        <v>0.43855394834052724</v>
      </c>
      <c r="K61" s="341">
        <f>E61*0.4/'TB5'!D61</f>
        <v>0.47281005957309397</v>
      </c>
      <c r="L61" s="341">
        <f>F61*0.4/'TB5'!E61</f>
        <v>0.4332957943733024</v>
      </c>
      <c r="M61" s="342">
        <f>G61*0.4/'TB5'!F61</f>
        <v>0.45645729413566688</v>
      </c>
    </row>
    <row r="62" spans="1:13">
      <c r="A62" s="249">
        <v>1966</v>
      </c>
      <c r="B62" s="303">
        <f>[1]avgpeinc!BI55</f>
        <v>41168.336682372596</v>
      </c>
      <c r="C62" s="257">
        <f>[1]avgpeinc!BJ55</f>
        <v>46083.714343148116</v>
      </c>
      <c r="D62" s="282">
        <f>[1]avgpeinc!BK55</f>
        <v>41867.880414241197</v>
      </c>
      <c r="E62" s="282">
        <f>[1]avgpeinc!BL55</f>
        <v>62766.68573342888</v>
      </c>
      <c r="F62" s="282">
        <f>[1]avgpeinc!BM55</f>
        <v>25225.240367426424</v>
      </c>
      <c r="G62" s="257">
        <f>[1]avgpeinc!BN55</f>
        <v>68281.805676956152</v>
      </c>
      <c r="H62" s="340">
        <f>B62*0.4/'TB5'!B62</f>
        <v>0.43566483259201055</v>
      </c>
      <c r="I62" s="341">
        <f>C62*0.4/'TB5'!B62</f>
        <v>0.48768192529678339</v>
      </c>
      <c r="J62" s="341">
        <f>D62*0.4/'TB5'!C62</f>
        <v>0.43701687455177313</v>
      </c>
      <c r="K62" s="341">
        <f>E62*0.4/'TB5'!D62</f>
        <v>0.47211402654647833</v>
      </c>
      <c r="L62" s="341">
        <f>F62*0.4/'TB5'!E62</f>
        <v>0.43515914678573614</v>
      </c>
      <c r="M62" s="342">
        <f>G62*0.4/'TB5'!F62</f>
        <v>0.45819342136383057</v>
      </c>
    </row>
    <row r="63" spans="1:13">
      <c r="A63" s="249">
        <v>1967</v>
      </c>
      <c r="B63" s="303">
        <f>[1]avgpeinc!BI56</f>
        <v>41595.580043890783</v>
      </c>
      <c r="C63" s="257">
        <f>[1]avgpeinc!BJ56</f>
        <v>46126.720541586037</v>
      </c>
      <c r="D63" s="282">
        <f>[1]avgpeinc!BK56</f>
        <v>42601.820855777594</v>
      </c>
      <c r="E63" s="282">
        <f>[1]avgpeinc!BL56</f>
        <v>61883.301472898573</v>
      </c>
      <c r="F63" s="282">
        <f>[1]avgpeinc!BM56</f>
        <v>27061.087731079493</v>
      </c>
      <c r="G63" s="257">
        <f>[1]avgpeinc!BN56</f>
        <v>68593.737205295663</v>
      </c>
      <c r="H63" s="343">
        <f>B63*0.4/'TB5'!B63</f>
        <v>0.43418063968420029</v>
      </c>
      <c r="I63" s="344">
        <f>C63*0.4/'TB5'!B63</f>
        <v>0.48147733509540552</v>
      </c>
      <c r="J63" s="341">
        <f>D63*0.4/'TB5'!C63</f>
        <v>0.43449425697326655</v>
      </c>
      <c r="K63" s="341">
        <f>E63*0.4/'TB5'!D63</f>
        <v>0.46637420356273657</v>
      </c>
      <c r="L63" s="341">
        <f>F63*0.4/'TB5'!E63</f>
        <v>0.44644234329462062</v>
      </c>
      <c r="M63" s="342">
        <f>G63*0.4/'TB5'!F63</f>
        <v>0.45437262952327717</v>
      </c>
    </row>
    <row r="64" spans="1:13">
      <c r="A64" s="249">
        <v>1968</v>
      </c>
      <c r="B64" s="303">
        <f>[1]avgpeinc!BI57</f>
        <v>42983.619756074899</v>
      </c>
      <c r="C64" s="257">
        <f>[1]avgpeinc!BJ57</f>
        <v>47456.687347435938</v>
      </c>
      <c r="D64" s="282">
        <f>[1]avgpeinc!BK57</f>
        <v>43937.154871837723</v>
      </c>
      <c r="E64" s="282">
        <f>[1]avgpeinc!BL57</f>
        <v>63468.439915856754</v>
      </c>
      <c r="F64" s="282">
        <f>[1]avgpeinc!BM57</f>
        <v>28205.909388373195</v>
      </c>
      <c r="G64" s="257">
        <f>[1]avgpeinc!BN57</f>
        <v>71105.853237118601</v>
      </c>
      <c r="H64" s="343">
        <f>B64*0.4/'TB5'!B64</f>
        <v>0.43591726385056973</v>
      </c>
      <c r="I64" s="344">
        <f>C64*0.4/'TB5'!B64</f>
        <v>0.48128076270222658</v>
      </c>
      <c r="J64" s="341">
        <f>D64*0.4/'TB5'!C64</f>
        <v>0.43570595234632503</v>
      </c>
      <c r="K64" s="341">
        <f>E64*0.4/'TB5'!D64</f>
        <v>0.46612901613116264</v>
      </c>
      <c r="L64" s="341">
        <f>F64*0.4/'TB5'!E64</f>
        <v>0.45275775529444223</v>
      </c>
      <c r="M64" s="342">
        <f>G64*0.4/'TB5'!F64</f>
        <v>0.45502526685595512</v>
      </c>
    </row>
    <row r="65" spans="1:13">
      <c r="A65" s="259">
        <v>1969</v>
      </c>
      <c r="B65" s="308">
        <f>[1]avgpeinc!BI58</f>
        <v>44130.932634012686</v>
      </c>
      <c r="C65" s="260">
        <f>[1]avgpeinc!BJ58</f>
        <v>48501.688678036298</v>
      </c>
      <c r="D65" s="283">
        <f>[1]avgpeinc!BK58</f>
        <v>45068.198847503343</v>
      </c>
      <c r="E65" s="283">
        <f>[1]avgpeinc!BL58</f>
        <v>65120.259052721049</v>
      </c>
      <c r="F65" s="283">
        <f>[1]avgpeinc!BM58</f>
        <v>29006.655287752186</v>
      </c>
      <c r="G65" s="260">
        <f>[1]avgpeinc!BN58</f>
        <v>73198.121050043541</v>
      </c>
      <c r="H65" s="345">
        <f>B65*0.4/'TB5'!B65</f>
        <v>0.44169862708076829</v>
      </c>
      <c r="I65" s="346">
        <f>C65*0.4/'TB5'!B65</f>
        <v>0.48544474411755795</v>
      </c>
      <c r="J65" s="347">
        <f>D65*0.4/'TB5'!C65</f>
        <v>0.44113819114863878</v>
      </c>
      <c r="K65" s="347">
        <f>E65*0.4/'TB5'!D65</f>
        <v>0.47018665354698896</v>
      </c>
      <c r="L65" s="347">
        <f>F65*0.4/'TB5'!E65</f>
        <v>0.46069357777014375</v>
      </c>
      <c r="M65" s="348">
        <f>G65*0.4/'TB5'!F65</f>
        <v>0.4606144605204463</v>
      </c>
    </row>
    <row r="66" spans="1:13">
      <c r="A66" s="249">
        <v>1970</v>
      </c>
      <c r="B66" s="303">
        <f>[1]avgpeinc!BI59</f>
        <v>43492.271240676411</v>
      </c>
      <c r="C66" s="257">
        <f>[1]avgpeinc!BJ59</f>
        <v>47547.114141851547</v>
      </c>
      <c r="D66" s="282">
        <f>[1]avgpeinc!BK59</f>
        <v>44286.500807343946</v>
      </c>
      <c r="E66" s="282">
        <f>[1]avgpeinc!BL59</f>
        <v>63808.976806012673</v>
      </c>
      <c r="F66" s="282">
        <f>[1]avgpeinc!BM59</f>
        <v>28411.36999573305</v>
      </c>
      <c r="G66" s="257">
        <f>[1]avgpeinc!BN59</f>
        <v>72068.011909527777</v>
      </c>
      <c r="H66" s="343">
        <f>B66*0.4/'TB5'!B66</f>
        <v>0.44618801434990008</v>
      </c>
      <c r="I66" s="344">
        <f>C66*0.4/'TB5'!B66</f>
        <v>0.48778672260232264</v>
      </c>
      <c r="J66" s="341">
        <f>D66*0.4/'TB5'!C66</f>
        <v>0.44649551389738917</v>
      </c>
      <c r="K66" s="341">
        <f>E66*0.4/'TB5'!D66</f>
        <v>0.4734342701267451</v>
      </c>
      <c r="L66" s="341">
        <f>F66*0.4/'TB5'!E66</f>
        <v>0.46371513849589974</v>
      </c>
      <c r="M66" s="342">
        <f>G66*0.4/'TB5'!F66</f>
        <v>0.46377428318373859</v>
      </c>
    </row>
    <row r="67" spans="1:13">
      <c r="A67" s="249">
        <v>1971</v>
      </c>
      <c r="B67" s="303">
        <f>[1]avgpeinc!BI60</f>
        <v>43844.90795283021</v>
      </c>
      <c r="C67" s="257">
        <f>[1]avgpeinc!BJ60</f>
        <v>47617.637829490865</v>
      </c>
      <c r="D67" s="282">
        <f>[1]avgpeinc!BK60</f>
        <v>44765.111712497826</v>
      </c>
      <c r="E67" s="282">
        <f>[1]avgpeinc!BL60</f>
        <v>64024.84817021474</v>
      </c>
      <c r="F67" s="282">
        <f>[1]avgpeinc!BM60</f>
        <v>28831.506320609315</v>
      </c>
      <c r="G67" s="257">
        <f>[1]avgpeinc!BN60</f>
        <v>72417.895562102407</v>
      </c>
      <c r="H67" s="343">
        <f>B67*0.4/'TB5'!B67</f>
        <v>0.44754425724386232</v>
      </c>
      <c r="I67" s="344">
        <f>C67*0.4/'TB5'!B67</f>
        <v>0.48605417023645725</v>
      </c>
      <c r="J67" s="341">
        <f>D67*0.4/'TB5'!C67</f>
        <v>0.44876298576127743</v>
      </c>
      <c r="K67" s="341">
        <f>E67*0.4/'TB5'!D67</f>
        <v>0.47507067042170092</v>
      </c>
      <c r="L67" s="341">
        <f>F67*0.4/'TB5'!E67</f>
        <v>0.46313184560858639</v>
      </c>
      <c r="M67" s="342">
        <f>G67*0.4/'TB5'!F67</f>
        <v>0.46370970195857819</v>
      </c>
    </row>
    <row r="68" spans="1:13">
      <c r="A68" s="249">
        <v>1972</v>
      </c>
      <c r="B68" s="303">
        <f>[1]avgpeinc!BI61</f>
        <v>45323.064263741428</v>
      </c>
      <c r="C68" s="257">
        <f>[1]avgpeinc!BJ61</f>
        <v>49074.076929346586</v>
      </c>
      <c r="D68" s="282">
        <f>[1]avgpeinc!BK61</f>
        <v>46142.809069320268</v>
      </c>
      <c r="E68" s="282">
        <f>[1]avgpeinc!BL61</f>
        <v>65885.305534027531</v>
      </c>
      <c r="F68" s="282">
        <f>[1]avgpeinc!BM61</f>
        <v>30155.770844626968</v>
      </c>
      <c r="G68" s="257">
        <f>[1]avgpeinc!BN61</f>
        <v>74551.855471250761</v>
      </c>
      <c r="H68" s="343">
        <f>B68*0.4/'TB5'!B68</f>
        <v>0.44634460171073431</v>
      </c>
      <c r="I68" s="344">
        <f>C68*0.4/'TB5'!B68</f>
        <v>0.48328482809301915</v>
      </c>
      <c r="J68" s="341">
        <f>D68*0.4/'TB5'!C68</f>
        <v>0.44787454672041344</v>
      </c>
      <c r="K68" s="341">
        <f>E68*0.4/'TB5'!D68</f>
        <v>0.47300398726656573</v>
      </c>
      <c r="L68" s="341">
        <f>F68*0.4/'TB5'!E68</f>
        <v>0.4614643158056424</v>
      </c>
      <c r="M68" s="342">
        <f>G68*0.4/'TB5'!F68</f>
        <v>0.46160366134427022</v>
      </c>
    </row>
    <row r="69" spans="1:13">
      <c r="A69" s="249">
        <v>1973</v>
      </c>
      <c r="B69" s="303">
        <f>[1]avgpeinc!BI62</f>
        <v>47077.842203161403</v>
      </c>
      <c r="C69" s="257">
        <f>[1]avgpeinc!BJ62</f>
        <v>50813.85490329178</v>
      </c>
      <c r="D69" s="282">
        <f>[1]avgpeinc!BK62</f>
        <v>47893.082626823038</v>
      </c>
      <c r="E69" s="282">
        <f>[1]avgpeinc!BL62</f>
        <v>68396.663157498973</v>
      </c>
      <c r="F69" s="282">
        <f>[1]avgpeinc!BM62</f>
        <v>31378.050792525843</v>
      </c>
      <c r="G69" s="257">
        <f>[1]avgpeinc!BN62</f>
        <v>77247.709358518288</v>
      </c>
      <c r="H69" s="343">
        <f>B69*0.4/'TB5'!B69</f>
        <v>0.44500263472400547</v>
      </c>
      <c r="I69" s="344">
        <f>C69*0.4/'TB5'!B69</f>
        <v>0.48031724170505186</v>
      </c>
      <c r="J69" s="341">
        <f>D69*0.4/'TB5'!C69</f>
        <v>0.44638045148894895</v>
      </c>
      <c r="K69" s="341">
        <f>E69*0.4/'TB5'!D69</f>
        <v>0.4700641045455996</v>
      </c>
      <c r="L69" s="341">
        <f>F69*0.4/'TB5'!E69</f>
        <v>0.46101255718713224</v>
      </c>
      <c r="M69" s="342">
        <f>G69*0.4/'TB5'!F69</f>
        <v>0.46029161412661795</v>
      </c>
    </row>
    <row r="70" spans="1:13">
      <c r="A70" s="249">
        <v>1974</v>
      </c>
      <c r="B70" s="303">
        <f>[1]avgpeinc!BI63</f>
        <v>46022.511269002302</v>
      </c>
      <c r="C70" s="257">
        <f>[1]avgpeinc!BJ63</f>
        <v>49441.946818656652</v>
      </c>
      <c r="D70" s="282">
        <f>[1]avgpeinc!BK63</f>
        <v>46955.746106371022</v>
      </c>
      <c r="E70" s="282">
        <f>[1]avgpeinc!BL63</f>
        <v>66335.104272504337</v>
      </c>
      <c r="F70" s="282">
        <f>[1]avgpeinc!BM63</f>
        <v>31127.550035463635</v>
      </c>
      <c r="G70" s="257">
        <f>[1]avgpeinc!BN63</f>
        <v>75060.359930125356</v>
      </c>
      <c r="H70" s="343">
        <f>B70*0.4/'TB5'!B70</f>
        <v>0.44778630619248361</v>
      </c>
      <c r="I70" s="344">
        <f>C70*0.4/'TB5'!B70</f>
        <v>0.48105646837666421</v>
      </c>
      <c r="J70" s="341">
        <f>D70*0.4/'TB5'!C70</f>
        <v>0.44889802862417127</v>
      </c>
      <c r="K70" s="341">
        <f>E70*0.4/'TB5'!D70</f>
        <v>0.47097858065080794</v>
      </c>
      <c r="L70" s="341">
        <f>F70*0.4/'TB5'!E70</f>
        <v>0.46703622863651617</v>
      </c>
      <c r="M70" s="342">
        <f>G70*0.4/'TB5'!F70</f>
        <v>0.46210026492462936</v>
      </c>
    </row>
    <row r="71" spans="1:13">
      <c r="A71" s="249">
        <v>1975</v>
      </c>
      <c r="B71" s="303">
        <f>[1]avgpeinc!BI64</f>
        <v>44732.789505323017</v>
      </c>
      <c r="C71" s="257">
        <f>[1]avgpeinc!BJ64</f>
        <v>47840.570225909076</v>
      </c>
      <c r="D71" s="282">
        <f>[1]avgpeinc!BK64</f>
        <v>45284.258882031572</v>
      </c>
      <c r="E71" s="282">
        <f>[1]avgpeinc!BL64</f>
        <v>63202.828907323383</v>
      </c>
      <c r="F71" s="282">
        <f>[1]avgpeinc!BM64</f>
        <v>31321.23017772214</v>
      </c>
      <c r="G71" s="257">
        <f>[1]avgpeinc!BN64</f>
        <v>72484.15853064126</v>
      </c>
      <c r="H71" s="343">
        <f>B71*0.4/'TB5'!B71</f>
        <v>0.44968140245725874</v>
      </c>
      <c r="I71" s="344">
        <f>C71*0.4/'TB5'!B71</f>
        <v>0.48092271802056541</v>
      </c>
      <c r="J71" s="341">
        <f>D71*0.4/'TB5'!C71</f>
        <v>0.45235888940396768</v>
      </c>
      <c r="K71" s="341">
        <f>E71*0.4/'TB5'!D71</f>
        <v>0.47324610321152244</v>
      </c>
      <c r="L71" s="341">
        <f>F71*0.4/'TB5'!E71</f>
        <v>0.46945465635747047</v>
      </c>
      <c r="M71" s="342">
        <f>G71*0.4/'TB5'!F71</f>
        <v>0.4624060833200474</v>
      </c>
    </row>
    <row r="72" spans="1:13">
      <c r="A72" s="249">
        <v>1976</v>
      </c>
      <c r="B72" s="303">
        <f>[1]avgpeinc!BI65</f>
        <v>46336.445634463409</v>
      </c>
      <c r="C72" s="257">
        <f>[1]avgpeinc!BJ65</f>
        <v>49437.746948149441</v>
      </c>
      <c r="D72" s="282">
        <f>[1]avgpeinc!BK65</f>
        <v>47015.474659279258</v>
      </c>
      <c r="E72" s="282">
        <f>[1]avgpeinc!BL65</f>
        <v>65208.374118658081</v>
      </c>
      <c r="F72" s="282">
        <f>[1]avgpeinc!BM65</f>
        <v>32862.528857232923</v>
      </c>
      <c r="G72" s="257">
        <f>[1]avgpeinc!BN65</f>
        <v>74726.978079899345</v>
      </c>
      <c r="H72" s="343">
        <f>B72*0.4/'TB5'!B72</f>
        <v>0.4493741694123799</v>
      </c>
      <c r="I72" s="344">
        <f>C72*0.4/'TB5'!B72</f>
        <v>0.47945081173685378</v>
      </c>
      <c r="J72" s="341">
        <f>D72*0.4/'TB5'!C72</f>
        <v>0.45243279333487857</v>
      </c>
      <c r="K72" s="341">
        <f>E72*0.4/'TB5'!D72</f>
        <v>0.47287059716489921</v>
      </c>
      <c r="L72" s="341">
        <f>F72*0.4/'TB5'!E72</f>
        <v>0.46968774753682396</v>
      </c>
      <c r="M72" s="342">
        <f>G72*0.4/'TB5'!F72</f>
        <v>0.4613993427093987</v>
      </c>
    </row>
    <row r="73" spans="1:13">
      <c r="A73" s="249">
        <v>1977</v>
      </c>
      <c r="B73" s="303">
        <f>[1]avgpeinc!BI66</f>
        <v>47730.184701639308</v>
      </c>
      <c r="C73" s="257">
        <f>[1]avgpeinc!BJ66</f>
        <v>50791.220609486969</v>
      </c>
      <c r="D73" s="282">
        <f>[1]avgpeinc!BK66</f>
        <v>48246.462260269982</v>
      </c>
      <c r="E73" s="282">
        <f>[1]avgpeinc!BL66</f>
        <v>66849.73030215576</v>
      </c>
      <c r="F73" s="282">
        <f>[1]avgpeinc!BM66</f>
        <v>34039.023384572698</v>
      </c>
      <c r="G73" s="257">
        <f>[1]avgpeinc!BN66</f>
        <v>76514.030405308644</v>
      </c>
      <c r="H73" s="343">
        <f>B73*0.4/'TB5'!B73</f>
        <v>0.44894301898855099</v>
      </c>
      <c r="I73" s="344">
        <f>C73*0.4/'TB5'!B73</f>
        <v>0.47773466750807353</v>
      </c>
      <c r="J73" s="341">
        <f>D73*0.4/'TB5'!C73</f>
        <v>0.4523448824772629</v>
      </c>
      <c r="K73" s="341">
        <f>E73*0.4/'TB5'!D73</f>
        <v>0.4721694834334329</v>
      </c>
      <c r="L73" s="341">
        <f>F73*0.4/'TB5'!E73</f>
        <v>0.46788301755456274</v>
      </c>
      <c r="M73" s="342">
        <f>G73*0.4/'TB5'!F73</f>
        <v>0.46010856978436709</v>
      </c>
    </row>
    <row r="74" spans="1:13">
      <c r="A74" s="249">
        <v>1978</v>
      </c>
      <c r="B74" s="303">
        <f>[1]avgpeinc!BI67</f>
        <v>49467.161123519385</v>
      </c>
      <c r="C74" s="257">
        <f>[1]avgpeinc!BJ67</f>
        <v>52452.687443663148</v>
      </c>
      <c r="D74" s="282">
        <f>[1]avgpeinc!BK67</f>
        <v>50266.395417184991</v>
      </c>
      <c r="E74" s="282">
        <f>[1]avgpeinc!BL67</f>
        <v>68867.810183188398</v>
      </c>
      <c r="F74" s="282">
        <f>[1]avgpeinc!BM67</f>
        <v>35474.472162520229</v>
      </c>
      <c r="G74" s="257">
        <f>[1]avgpeinc!BN67</f>
        <v>78942.735882391309</v>
      </c>
      <c r="H74" s="343">
        <f>B74*0.4/'TB5'!B74</f>
        <v>0.44931632282231793</v>
      </c>
      <c r="I74" s="344">
        <f>C74*0.4/'TB5'!B74</f>
        <v>0.47643422644542366</v>
      </c>
      <c r="J74" s="341">
        <f>D74*0.4/'TB5'!C74</f>
        <v>0.45227629393064456</v>
      </c>
      <c r="K74" s="341">
        <f>E74*0.4/'TB5'!D74</f>
        <v>0.47125684339063056</v>
      </c>
      <c r="L74" s="341">
        <f>F74*0.4/'TB5'!E74</f>
        <v>0.46840032858021108</v>
      </c>
      <c r="M74" s="342">
        <f>G74*0.4/'TB5'!F74</f>
        <v>0.46021035103087732</v>
      </c>
    </row>
    <row r="75" spans="1:13">
      <c r="A75" s="259">
        <v>1979</v>
      </c>
      <c r="B75" s="308">
        <f>[1]avgpeinc!BI68</f>
        <v>49399.517846580187</v>
      </c>
      <c r="C75" s="260">
        <f>[1]avgpeinc!BJ68</f>
        <v>52322.069411072844</v>
      </c>
      <c r="D75" s="283">
        <f>[1]avgpeinc!BK68</f>
        <v>50121.973573652787</v>
      </c>
      <c r="E75" s="283">
        <f>[1]avgpeinc!BL68</f>
        <v>67913.776895721792</v>
      </c>
      <c r="F75" s="283">
        <f>[1]avgpeinc!BM68</f>
        <v>36024.211369530967</v>
      </c>
      <c r="G75" s="260">
        <f>[1]avgpeinc!BN68</f>
        <v>78452.381638580089</v>
      </c>
      <c r="H75" s="349">
        <f>B75*0.4/'TB5'!B75</f>
        <v>0.44701009988784784</v>
      </c>
      <c r="I75" s="347">
        <f>C75*0.4/'TB5'!B75</f>
        <v>0.47345590591430659</v>
      </c>
      <c r="J75" s="347">
        <f>D75*0.4/'TB5'!C75</f>
        <v>0.45031949877738958</v>
      </c>
      <c r="K75" s="347">
        <f>E75*0.4/'TB5'!D75</f>
        <v>0.46825104951858521</v>
      </c>
      <c r="L75" s="347">
        <f>F75*0.4/'TB5'!E75</f>
        <v>0.47020062804222107</v>
      </c>
      <c r="M75" s="348">
        <f>G75*0.4/'TB5'!F75</f>
        <v>0.45740002393722523</v>
      </c>
    </row>
    <row r="76" spans="1:13">
      <c r="A76" s="249">
        <v>1980</v>
      </c>
      <c r="B76" s="303">
        <f>[1]avgpeinc!BI69</f>
        <v>48810.930119129996</v>
      </c>
      <c r="C76" s="257">
        <f>[1]avgpeinc!BJ69</f>
        <v>51348.37884063831</v>
      </c>
      <c r="D76" s="282">
        <f>[1]avgpeinc!BK69</f>
        <v>49386.281947428608</v>
      </c>
      <c r="E76" s="282">
        <f>[1]avgpeinc!BL69</f>
        <v>66612.708828633462</v>
      </c>
      <c r="F76" s="282">
        <f>[1]avgpeinc!BM69</f>
        <v>35969.941812895137</v>
      </c>
      <c r="G76" s="257">
        <f>[1]avgpeinc!BN69</f>
        <v>77169.605739307517</v>
      </c>
      <c r="H76" s="340">
        <f>B76*0.4/'TB5'!B76</f>
        <v>0.45494911074638372</v>
      </c>
      <c r="I76" s="341">
        <f>C76*0.4/'TB5'!B76</f>
        <v>0.47859975695610057</v>
      </c>
      <c r="J76" s="341">
        <f>D76*0.4/'TB5'!C76</f>
        <v>0.45813408493995667</v>
      </c>
      <c r="K76" s="341">
        <f>E76*0.4/'TB5'!D76</f>
        <v>0.47310945391654974</v>
      </c>
      <c r="L76" s="341">
        <f>F76*0.4/'TB5'!E76</f>
        <v>0.47975116968154902</v>
      </c>
      <c r="M76" s="342">
        <f>G76*0.4/'TB5'!F76</f>
        <v>0.46425375342369074</v>
      </c>
    </row>
    <row r="77" spans="1:13">
      <c r="A77" s="249">
        <v>1981</v>
      </c>
      <c r="B77" s="303">
        <f>[1]avgpeinc!BI70</f>
        <v>49163.850373502421</v>
      </c>
      <c r="C77" s="257">
        <f>[1]avgpeinc!BJ70</f>
        <v>51542.247897378649</v>
      </c>
      <c r="D77" s="282">
        <f>[1]avgpeinc!BK70</f>
        <v>49555.772190058779</v>
      </c>
      <c r="E77" s="282">
        <f>[1]avgpeinc!BL70</f>
        <v>66561.040125139087</v>
      </c>
      <c r="F77" s="282">
        <f>[1]avgpeinc!BM70</f>
        <v>36620.0697525449</v>
      </c>
      <c r="G77" s="257">
        <f>[1]avgpeinc!BN70</f>
        <v>77448.512366147959</v>
      </c>
      <c r="H77" s="340">
        <f>B77*0.4/'TB5'!B77</f>
        <v>0.45475918054580688</v>
      </c>
      <c r="I77" s="341">
        <f>C77*0.4/'TB5'!B77</f>
        <v>0.47675904631614685</v>
      </c>
      <c r="J77" s="341">
        <f>D77*0.4/'TB5'!C77</f>
        <v>0.45943105220794667</v>
      </c>
      <c r="K77" s="341">
        <f>E77*0.4/'TB5'!D77</f>
        <v>0.47361725568771368</v>
      </c>
      <c r="L77" s="341">
        <f>F77*0.4/'TB5'!E77</f>
        <v>0.47640284895896923</v>
      </c>
      <c r="M77" s="342">
        <f>G77*0.4/'TB5'!F77</f>
        <v>0.46272665262222296</v>
      </c>
    </row>
    <row r="78" spans="1:13">
      <c r="A78" s="249">
        <v>1982</v>
      </c>
      <c r="B78" s="303">
        <f>[1]avgpeinc!BI71</f>
        <v>47989.869109407657</v>
      </c>
      <c r="C78" s="257">
        <f>[1]avgpeinc!BJ71</f>
        <v>50004.698454080186</v>
      </c>
      <c r="D78" s="282">
        <f>[1]avgpeinc!BK71</f>
        <v>48142.168134703788</v>
      </c>
      <c r="E78" s="282">
        <f>[1]avgpeinc!BL71</f>
        <v>64199.037575419999</v>
      </c>
      <c r="F78" s="282">
        <f>[1]avgpeinc!BM71</f>
        <v>36607.677000450167</v>
      </c>
      <c r="G78" s="257">
        <f>[1]avgpeinc!BN71</f>
        <v>75263.120551462795</v>
      </c>
      <c r="H78" s="340">
        <f>B78*0.4/'TB5'!B78</f>
        <v>0.45897501707077032</v>
      </c>
      <c r="I78" s="341">
        <f>C78*0.4/'TB5'!B78</f>
        <v>0.47824484109878546</v>
      </c>
      <c r="J78" s="341">
        <f>D78*0.4/'TB5'!C78</f>
        <v>0.46464625000953669</v>
      </c>
      <c r="K78" s="341">
        <f>E78*0.4/'TB5'!D78</f>
        <v>0.47531983256340027</v>
      </c>
      <c r="L78" s="341">
        <f>F78*0.4/'TB5'!E78</f>
        <v>0.48304834961891169</v>
      </c>
      <c r="M78" s="342">
        <f>G78*0.4/'TB5'!F78</f>
        <v>0.46536394953727722</v>
      </c>
    </row>
    <row r="79" spans="1:13">
      <c r="A79" s="249">
        <v>1983</v>
      </c>
      <c r="B79" s="303">
        <f>[1]avgpeinc!BI72</f>
        <v>48899.836572793734</v>
      </c>
      <c r="C79" s="257">
        <f>[1]avgpeinc!BJ72</f>
        <v>50721.634688224913</v>
      </c>
      <c r="D79" s="282">
        <f>[1]avgpeinc!BK72</f>
        <v>48812.525708947935</v>
      </c>
      <c r="E79" s="282">
        <f>[1]avgpeinc!BL72</f>
        <v>64245.025252497733</v>
      </c>
      <c r="F79" s="282">
        <f>[1]avgpeinc!BM72</f>
        <v>38004.319252322959</v>
      </c>
      <c r="G79" s="257">
        <f>[1]avgpeinc!BN72</f>
        <v>76305.385901138521</v>
      </c>
      <c r="H79" s="340">
        <f>B79*0.4/'TB5'!B79</f>
        <v>0.46047970652580261</v>
      </c>
      <c r="I79" s="341">
        <f>C79*0.4/'TB5'!B79</f>
        <v>0.47763520479202265</v>
      </c>
      <c r="J79" s="341">
        <f>D79*0.4/'TB5'!C79</f>
        <v>0.46587237715721125</v>
      </c>
      <c r="K79" s="341">
        <f>E79*0.4/'TB5'!D79</f>
        <v>0.47496804594993586</v>
      </c>
      <c r="L79" s="341">
        <f>F79*0.4/'TB5'!E79</f>
        <v>0.48295921087265015</v>
      </c>
      <c r="M79" s="342">
        <f>G79*0.4/'TB5'!F79</f>
        <v>0.46543139219284047</v>
      </c>
    </row>
    <row r="80" spans="1:13">
      <c r="A80" s="249">
        <v>1984</v>
      </c>
      <c r="B80" s="303">
        <f>[1]avgpeinc!BI73</f>
        <v>51237.873381175428</v>
      </c>
      <c r="C80" s="257">
        <f>[1]avgpeinc!BJ73</f>
        <v>53081.996182226118</v>
      </c>
      <c r="D80" s="282">
        <f>[1]avgpeinc!BK73</f>
        <v>50856.692055368301</v>
      </c>
      <c r="E80" s="282">
        <f>[1]avgpeinc!BL73</f>
        <v>66627.578820366834</v>
      </c>
      <c r="F80" s="282">
        <f>[1]avgpeinc!BM73</f>
        <v>40231.976727915462</v>
      </c>
      <c r="G80" s="257">
        <f>[1]avgpeinc!BN73</f>
        <v>79798.177682730791</v>
      </c>
      <c r="H80" s="340">
        <f>B80*0.4/'TB5'!B80</f>
        <v>0.45233511924743647</v>
      </c>
      <c r="I80" s="341">
        <f>C80*0.4/'TB5'!B80</f>
        <v>0.46861529350280762</v>
      </c>
      <c r="J80" s="341">
        <f>D80*0.4/'TB5'!C80</f>
        <v>0.45774018764495855</v>
      </c>
      <c r="K80" s="341">
        <f>E80*0.4/'TB5'!D80</f>
        <v>0.46621000766754145</v>
      </c>
      <c r="L80" s="341">
        <f>F80*0.4/'TB5'!E80</f>
        <v>0.47325247526168823</v>
      </c>
      <c r="M80" s="342">
        <f>G80*0.4/'TB5'!F80</f>
        <v>0.45698988437652588</v>
      </c>
    </row>
    <row r="81" spans="1:13">
      <c r="A81" s="249">
        <v>1985</v>
      </c>
      <c r="B81" s="303">
        <f>[1]avgpeinc!BI74</f>
        <v>52233.402120184808</v>
      </c>
      <c r="C81" s="257">
        <f>[1]avgpeinc!BJ74</f>
        <v>54117.189036788222</v>
      </c>
      <c r="D81" s="282">
        <f>[1]avgpeinc!BK74</f>
        <v>51772.14358328547</v>
      </c>
      <c r="E81" s="282">
        <f>[1]avgpeinc!BL74</f>
        <v>67915.906318204215</v>
      </c>
      <c r="F81" s="282">
        <f>[1]avgpeinc!BM74</f>
        <v>40939.331618180608</v>
      </c>
      <c r="G81" s="257">
        <f>[1]avgpeinc!BN74</f>
        <v>81049.245568236453</v>
      </c>
      <c r="H81" s="340">
        <f>B81*0.4/'TB5'!B81</f>
        <v>0.45331850647926325</v>
      </c>
      <c r="I81" s="341">
        <f>C81*0.4/'TB5'!B81</f>
        <v>0.46966734528541559</v>
      </c>
      <c r="J81" s="341">
        <f>D81*0.4/'TB5'!C81</f>
        <v>0.4591981172561645</v>
      </c>
      <c r="K81" s="341">
        <f>E81*0.4/'TB5'!D81</f>
        <v>0.46455109119415278</v>
      </c>
      <c r="L81" s="341">
        <f>F81*0.4/'TB5'!E81</f>
        <v>0.47770896553993214</v>
      </c>
      <c r="M81" s="342">
        <f>G81*0.4/'TB5'!F81</f>
        <v>0.45745009183883667</v>
      </c>
    </row>
    <row r="82" spans="1:13">
      <c r="A82" s="249">
        <v>1986</v>
      </c>
      <c r="B82" s="303">
        <f>[1]avgpeinc!BI75</f>
        <v>53141.679530860049</v>
      </c>
      <c r="C82" s="257">
        <f>[1]avgpeinc!BJ75</f>
        <v>54735.22328029784</v>
      </c>
      <c r="D82" s="282">
        <f>[1]avgpeinc!BK75</f>
        <v>53081.267915882694</v>
      </c>
      <c r="E82" s="282">
        <f>[1]avgpeinc!BL75</f>
        <v>68581.422108170344</v>
      </c>
      <c r="F82" s="282">
        <f>[1]avgpeinc!BM75</f>
        <v>42056.320582616558</v>
      </c>
      <c r="G82" s="257">
        <f>[1]avgpeinc!BN75</f>
        <v>81907.350153737221</v>
      </c>
      <c r="H82" s="340">
        <f>B82*0.4/'TB5'!B82</f>
        <v>0.45714673399925237</v>
      </c>
      <c r="I82" s="341">
        <f>C82*0.4/'TB5'!B82</f>
        <v>0.47085505723953247</v>
      </c>
      <c r="J82" s="341">
        <f>D82*0.4/'TB5'!C82</f>
        <v>0.46143156290054321</v>
      </c>
      <c r="K82" s="341">
        <f>E82*0.4/'TB5'!D82</f>
        <v>0.46581754088401794</v>
      </c>
      <c r="L82" s="341">
        <f>F82*0.4/'TB5'!E82</f>
        <v>0.48323598504066462</v>
      </c>
      <c r="M82" s="342">
        <f>G82*0.4/'TB5'!F82</f>
        <v>0.46011152863502514</v>
      </c>
    </row>
    <row r="83" spans="1:13">
      <c r="A83" s="249">
        <v>1987</v>
      </c>
      <c r="B83" s="303">
        <f>[1]avgpeinc!BI76</f>
        <v>53960.909129988984</v>
      </c>
      <c r="C83" s="257">
        <f>[1]avgpeinc!BJ76</f>
        <v>55290.132355424423</v>
      </c>
      <c r="D83" s="282">
        <f>[1]avgpeinc!BK76</f>
        <v>54459.41537281371</v>
      </c>
      <c r="E83" s="282">
        <f>[1]avgpeinc!BL76</f>
        <v>69314.97587713541</v>
      </c>
      <c r="F83" s="282">
        <f>[1]avgpeinc!BM76</f>
        <v>42589.636360059209</v>
      </c>
      <c r="G83" s="257">
        <f>[1]avgpeinc!BN76</f>
        <v>82448.686793412809</v>
      </c>
      <c r="H83" s="340">
        <f>B83*0.4/'TB5'!B83</f>
        <v>0.45055410265922546</v>
      </c>
      <c r="I83" s="341">
        <f>C83*0.4/'TB5'!B83</f>
        <v>0.46165263652801519</v>
      </c>
      <c r="J83" s="341">
        <f>D83*0.4/'TB5'!C83</f>
        <v>0.45537406206130981</v>
      </c>
      <c r="K83" s="341">
        <f>E83*0.4/'TB5'!D83</f>
        <v>0.45718520879745483</v>
      </c>
      <c r="L83" s="341">
        <f>F83*0.4/'TB5'!E83</f>
        <v>0.47452393174171442</v>
      </c>
      <c r="M83" s="342">
        <f>G83*0.4/'TB5'!F83</f>
        <v>0.45202723145484919</v>
      </c>
    </row>
    <row r="84" spans="1:13">
      <c r="A84" s="249">
        <v>1988</v>
      </c>
      <c r="B84" s="303">
        <f>[1]avgpeinc!BI77</f>
        <v>54903.023445946361</v>
      </c>
      <c r="C84" s="257">
        <f>[1]avgpeinc!BJ77</f>
        <v>56300.985389755071</v>
      </c>
      <c r="D84" s="282">
        <f>[1]avgpeinc!BK77</f>
        <v>55457.847483546415</v>
      </c>
      <c r="E84" s="282">
        <f>[1]avgpeinc!BL77</f>
        <v>69878.67269627731</v>
      </c>
      <c r="F84" s="282">
        <f>[1]avgpeinc!BM77</f>
        <v>43850.752254863422</v>
      </c>
      <c r="G84" s="257">
        <f>[1]avgpeinc!BN77</f>
        <v>83161.313108975562</v>
      </c>
      <c r="H84" s="340">
        <f>B84*0.4/'TB5'!B84</f>
        <v>0.43993166089057933</v>
      </c>
      <c r="I84" s="341">
        <f>C84*0.4/'TB5'!B84</f>
        <v>0.45113337039947515</v>
      </c>
      <c r="J84" s="341">
        <f>D84*0.4/'TB5'!C84</f>
        <v>0.44400322437286383</v>
      </c>
      <c r="K84" s="341">
        <f>E84*0.4/'TB5'!D84</f>
        <v>0.44270512461662298</v>
      </c>
      <c r="L84" s="341">
        <f>F84*0.4/'TB5'!E84</f>
        <v>0.46873560547828685</v>
      </c>
      <c r="M84" s="342">
        <f>G84*0.4/'TB5'!F84</f>
        <v>0.44042557477951044</v>
      </c>
    </row>
    <row r="85" spans="1:13">
      <c r="A85" s="259">
        <v>1989</v>
      </c>
      <c r="B85" s="308">
        <f>[1]avgpeinc!BI78</f>
        <v>55951.778243288041</v>
      </c>
      <c r="C85" s="260">
        <f>[1]avgpeinc!BJ78</f>
        <v>57072.639205237087</v>
      </c>
      <c r="D85" s="283">
        <f>[1]avgpeinc!BK78</f>
        <v>56592.147604702812</v>
      </c>
      <c r="E85" s="283">
        <f>[1]avgpeinc!BL78</f>
        <v>70481.371347050139</v>
      </c>
      <c r="F85" s="283">
        <f>[1]avgpeinc!BM78</f>
        <v>44833.217497249294</v>
      </c>
      <c r="G85" s="260">
        <f>[1]avgpeinc!BN78</f>
        <v>83930.049150180756</v>
      </c>
      <c r="H85" s="349">
        <f>B85*0.4/'TB5'!B85</f>
        <v>0.44299075007438671</v>
      </c>
      <c r="I85" s="347">
        <f>C85*0.4/'TB5'!B85</f>
        <v>0.45186501741409313</v>
      </c>
      <c r="J85" s="347">
        <f>D85*0.4/'TB5'!C85</f>
        <v>0.4477269947528838</v>
      </c>
      <c r="K85" s="347">
        <f>E85*0.4/'TB5'!D85</f>
        <v>0.44534307718276978</v>
      </c>
      <c r="L85" s="347">
        <f>F85*0.4/'TB5'!E85</f>
        <v>0.46734279394149775</v>
      </c>
      <c r="M85" s="348">
        <f>G85*0.4/'TB5'!F85</f>
        <v>0.44265973567962652</v>
      </c>
    </row>
    <row r="86" spans="1:13">
      <c r="A86" s="249">
        <v>1990</v>
      </c>
      <c r="B86" s="303">
        <f>[1]avgpeinc!BI79</f>
        <v>56044.268093239531</v>
      </c>
      <c r="C86" s="257">
        <f>[1]avgpeinc!BJ79</f>
        <v>57162.32556344146</v>
      </c>
      <c r="D86" s="282">
        <f>[1]avgpeinc!BK79</f>
        <v>56609.272516155346</v>
      </c>
      <c r="E86" s="282">
        <f>[1]avgpeinc!BL79</f>
        <v>69800.423646256706</v>
      </c>
      <c r="F86" s="282">
        <f>[1]avgpeinc!BM79</f>
        <v>45651.863231487325</v>
      </c>
      <c r="G86" s="257">
        <f>[1]avgpeinc!BN79</f>
        <v>83531.069387394149</v>
      </c>
      <c r="H86" s="340">
        <f>B86*0.4/'TB5'!B86</f>
        <v>0.44410961866378779</v>
      </c>
      <c r="I86" s="341">
        <f>C86*0.4/'TB5'!B86</f>
        <v>0.45296940207481384</v>
      </c>
      <c r="J86" s="341">
        <f>D86*0.4/'TB5'!C86</f>
        <v>0.44812470674514776</v>
      </c>
      <c r="K86" s="341">
        <f>E86*0.4/'TB5'!D86</f>
        <v>0.44470807909965515</v>
      </c>
      <c r="L86" s="341">
        <f>F86*0.4/'TB5'!E86</f>
        <v>0.47088456153869623</v>
      </c>
      <c r="M86" s="342">
        <f>G86*0.4/'TB5'!F86</f>
        <v>0.44368618726730347</v>
      </c>
    </row>
    <row r="87" spans="1:13">
      <c r="A87" s="249">
        <v>1991</v>
      </c>
      <c r="B87" s="303">
        <f>[1]avgpeinc!BI80</f>
        <v>55320.445161498021</v>
      </c>
      <c r="C87" s="257">
        <f>[1]avgpeinc!BJ80</f>
        <v>56266.816212772384</v>
      </c>
      <c r="D87" s="282">
        <f>[1]avgpeinc!BK80</f>
        <v>55787.340134274331</v>
      </c>
      <c r="E87" s="282">
        <f>[1]avgpeinc!BL80</f>
        <v>68113.725623045757</v>
      </c>
      <c r="F87" s="282">
        <f>[1]avgpeinc!BM80</f>
        <v>45563.080989351649</v>
      </c>
      <c r="G87" s="257">
        <f>[1]avgpeinc!BN80</f>
        <v>82391.453380047984</v>
      </c>
      <c r="H87" s="340">
        <f>B87*0.4/'TB5'!B87</f>
        <v>0.4475398063659668</v>
      </c>
      <c r="I87" s="341">
        <f>C87*0.4/'TB5'!B87</f>
        <v>0.45519590377807617</v>
      </c>
      <c r="J87" s="341">
        <f>D87*0.4/'TB5'!C87</f>
        <v>0.45261421799659735</v>
      </c>
      <c r="K87" s="341">
        <f>E87*0.4/'TB5'!D87</f>
        <v>0.44701516628265381</v>
      </c>
      <c r="L87" s="341">
        <f>F87*0.4/'TB5'!E87</f>
        <v>0.47332203388214106</v>
      </c>
      <c r="M87" s="342">
        <f>G87*0.4/'TB5'!F87</f>
        <v>0.44580474495887751</v>
      </c>
    </row>
    <row r="88" spans="1:13">
      <c r="A88" s="249">
        <v>1992</v>
      </c>
      <c r="B88" s="303">
        <f>[1]avgpeinc!BI81</f>
        <v>55807.49979705966</v>
      </c>
      <c r="C88" s="257">
        <f>[1]avgpeinc!BJ81</f>
        <v>56703.395209456758</v>
      </c>
      <c r="D88" s="282">
        <f>[1]avgpeinc!BK81</f>
        <v>56321.543058801326</v>
      </c>
      <c r="E88" s="282">
        <f>[1]avgpeinc!BL81</f>
        <v>68459.437269353395</v>
      </c>
      <c r="F88" s="282">
        <f>[1]avgpeinc!BM81</f>
        <v>46209.155586183639</v>
      </c>
      <c r="G88" s="257">
        <f>[1]avgpeinc!BN81</f>
        <v>82833.589607543967</v>
      </c>
      <c r="H88" s="340">
        <f>B88*0.4/'TB5'!B88</f>
        <v>0.44291213154792797</v>
      </c>
      <c r="I88" s="341">
        <f>C88*0.4/'TB5'!B88</f>
        <v>0.45002233982086182</v>
      </c>
      <c r="J88" s="341">
        <f>D88*0.4/'TB5'!C88</f>
        <v>0.44710075855255127</v>
      </c>
      <c r="K88" s="341">
        <f>E88*0.4/'TB5'!D88</f>
        <v>0.44070705771446234</v>
      </c>
      <c r="L88" s="341">
        <f>F88*0.4/'TB5'!E88</f>
        <v>0.46965008974075317</v>
      </c>
      <c r="M88" s="342">
        <f>G88*0.4/'TB5'!F88</f>
        <v>0.43947592377662648</v>
      </c>
    </row>
    <row r="89" spans="1:13">
      <c r="A89" s="249">
        <v>1993</v>
      </c>
      <c r="B89" s="303">
        <f>[1]avgpeinc!BI82</f>
        <v>56470.707772608235</v>
      </c>
      <c r="C89" s="257">
        <f>[1]avgpeinc!BJ82</f>
        <v>57041.387801850113</v>
      </c>
      <c r="D89" s="282">
        <f>[1]avgpeinc!BK82</f>
        <v>57098.468112400144</v>
      </c>
      <c r="E89" s="282">
        <f>[1]avgpeinc!BL82</f>
        <v>69517.133503123448</v>
      </c>
      <c r="F89" s="282">
        <f>[1]avgpeinc!BM82</f>
        <v>46033.581152035993</v>
      </c>
      <c r="G89" s="257">
        <f>[1]avgpeinc!BN82</f>
        <v>83845.903000784296</v>
      </c>
      <c r="H89" s="340">
        <f>B89*0.4/'TB5'!B89</f>
        <v>0.44440263509750372</v>
      </c>
      <c r="I89" s="341">
        <f>C89*0.4/'TB5'!B89</f>
        <v>0.44889366626739508</v>
      </c>
      <c r="J89" s="341">
        <f>D89*0.4/'TB5'!C89</f>
        <v>0.44774356484413158</v>
      </c>
      <c r="K89" s="341">
        <f>E89*0.4/'TB5'!D89</f>
        <v>0.44067323207855225</v>
      </c>
      <c r="L89" s="341">
        <f>F89*0.4/'TB5'!E89</f>
        <v>0.46723046898841863</v>
      </c>
      <c r="M89" s="342">
        <f>G89*0.4/'TB5'!F89</f>
        <v>0.44109168648719793</v>
      </c>
    </row>
    <row r="90" spans="1:13">
      <c r="A90" s="249">
        <v>1994</v>
      </c>
      <c r="B90" s="303">
        <f>[1]avgpeinc!BI83</f>
        <v>58080.492235384088</v>
      </c>
      <c r="C90" s="257">
        <f>[1]avgpeinc!BJ83</f>
        <v>58470.929089173835</v>
      </c>
      <c r="D90" s="282">
        <f>[1]avgpeinc!BK83</f>
        <v>58735.187798362465</v>
      </c>
      <c r="E90" s="282">
        <f>[1]avgpeinc!BL83</f>
        <v>71272.150723658837</v>
      </c>
      <c r="F90" s="282">
        <f>[1]avgpeinc!BM83</f>
        <v>47136.42888067304</v>
      </c>
      <c r="G90" s="257">
        <f>[1]avgpeinc!BN83</f>
        <v>85988.586944108145</v>
      </c>
      <c r="H90" s="340">
        <f>B90*0.4/'TB5'!B90</f>
        <v>0.44261875748634338</v>
      </c>
      <c r="I90" s="341">
        <f>C90*0.4/'TB5'!B90</f>
        <v>0.4455941915512085</v>
      </c>
      <c r="J90" s="341">
        <f>D90*0.4/'TB5'!C90</f>
        <v>0.44623869657516474</v>
      </c>
      <c r="K90" s="341">
        <f>E90*0.4/'TB5'!D90</f>
        <v>0.43786928057670588</v>
      </c>
      <c r="L90" s="341">
        <f>F90*0.4/'TB5'!E90</f>
        <v>0.46338540315628052</v>
      </c>
      <c r="M90" s="342">
        <f>G90*0.4/'TB5'!F90</f>
        <v>0.43812480568885814</v>
      </c>
    </row>
    <row r="91" spans="1:13">
      <c r="A91" s="249">
        <v>1995</v>
      </c>
      <c r="B91" s="303">
        <f>[1]avgpeinc!BI84</f>
        <v>58855.303462199387</v>
      </c>
      <c r="C91" s="257">
        <f>[1]avgpeinc!BJ84</f>
        <v>59414.602268846131</v>
      </c>
      <c r="D91" s="282">
        <f>[1]avgpeinc!BK84</f>
        <v>59211.672967485705</v>
      </c>
      <c r="E91" s="282">
        <f>[1]avgpeinc!BL84</f>
        <v>71513.130374038039</v>
      </c>
      <c r="F91" s="282">
        <f>[1]avgpeinc!BM84</f>
        <v>48541.250059823047</v>
      </c>
      <c r="G91" s="257">
        <f>[1]avgpeinc!BN84</f>
        <v>87068.835152379936</v>
      </c>
      <c r="H91" s="340">
        <f>B91*0.4/'TB5'!B91</f>
        <v>0.43887090682983404</v>
      </c>
      <c r="I91" s="341">
        <f>C91*0.4/'TB5'!B91</f>
        <v>0.44304147362709051</v>
      </c>
      <c r="J91" s="341">
        <f>D91*0.4/'TB5'!C91</f>
        <v>0.44245576858520513</v>
      </c>
      <c r="K91" s="341">
        <f>E91*0.4/'TB5'!D91</f>
        <v>0.43288677930831909</v>
      </c>
      <c r="L91" s="341">
        <f>F91*0.4/'TB5'!E91</f>
        <v>0.46126535534858715</v>
      </c>
      <c r="M91" s="342">
        <f>G91*0.4/'TB5'!F91</f>
        <v>0.43364474177360546</v>
      </c>
    </row>
    <row r="92" spans="1:13">
      <c r="A92" s="249">
        <v>1996</v>
      </c>
      <c r="B92" s="303">
        <f>[1]avgpeinc!BI85</f>
        <v>59859.974326030577</v>
      </c>
      <c r="C92" s="257">
        <f>[1]avgpeinc!BJ85</f>
        <v>60355.500727168197</v>
      </c>
      <c r="D92" s="282">
        <f>[1]avgpeinc!BK85</f>
        <v>60246.612152887079</v>
      </c>
      <c r="E92" s="282">
        <f>[1]avgpeinc!BL85</f>
        <v>72678.114720503043</v>
      </c>
      <c r="F92" s="282">
        <f>[1]avgpeinc!BM85</f>
        <v>49232.79020717043</v>
      </c>
      <c r="G92" s="257">
        <f>[1]avgpeinc!BN85</f>
        <v>88313.947660970152</v>
      </c>
      <c r="H92" s="340">
        <f>B92*0.4/'TB5'!B92</f>
        <v>0.43270847201347357</v>
      </c>
      <c r="I92" s="341">
        <f>C92*0.4/'TB5'!B92</f>
        <v>0.43629047274589544</v>
      </c>
      <c r="J92" s="341">
        <f>D92*0.4/'TB5'!C92</f>
        <v>0.43613994121551519</v>
      </c>
      <c r="K92" s="341">
        <f>E92*0.4/'TB5'!D92</f>
        <v>0.42591336369514465</v>
      </c>
      <c r="L92" s="341">
        <f>F92*0.4/'TB5'!E92</f>
        <v>0.45420482754707342</v>
      </c>
      <c r="M92" s="342">
        <f>G92*0.4/'TB5'!F92</f>
        <v>0.42727217078208929</v>
      </c>
    </row>
    <row r="93" spans="1:13">
      <c r="A93" s="249">
        <v>1997</v>
      </c>
      <c r="B93" s="303">
        <f>[1]avgpeinc!BI86</f>
        <v>61333.853756592624</v>
      </c>
      <c r="C93" s="257">
        <f>[1]avgpeinc!BJ86</f>
        <v>61750.835926539163</v>
      </c>
      <c r="D93" s="282">
        <f>[1]avgpeinc!BK86</f>
        <v>61741.703729191038</v>
      </c>
      <c r="E93" s="282">
        <f>[1]avgpeinc!BL86</f>
        <v>74183.720140785968</v>
      </c>
      <c r="F93" s="282">
        <f>[1]avgpeinc!BM86</f>
        <v>50706.920073964182</v>
      </c>
      <c r="G93" s="257">
        <f>[1]avgpeinc!BN86</f>
        <v>90305.466835844069</v>
      </c>
      <c r="H93" s="340">
        <f>B93*0.4/'TB5'!B93</f>
        <v>0.4278193712234496</v>
      </c>
      <c r="I93" s="341">
        <f>C93*0.4/'TB5'!B93</f>
        <v>0.43072792887687672</v>
      </c>
      <c r="J93" s="341">
        <f>D93*0.4/'TB5'!C93</f>
        <v>0.42968600988388056</v>
      </c>
      <c r="K93" s="341">
        <f>E93*0.4/'TB5'!D93</f>
        <v>0.4195525050163269</v>
      </c>
      <c r="L93" s="341">
        <f>F93*0.4/'TB5'!E93</f>
        <v>0.45090147852897644</v>
      </c>
      <c r="M93" s="342">
        <f>G93*0.4/'TB5'!F93</f>
        <v>0.42195886373519897</v>
      </c>
    </row>
    <row r="94" spans="1:13">
      <c r="A94" s="249">
        <v>1998</v>
      </c>
      <c r="B94" s="303">
        <f>[1]avgpeinc!BI87</f>
        <v>63160.187609211636</v>
      </c>
      <c r="C94" s="257">
        <f>[1]avgpeinc!BJ87</f>
        <v>63642.70809414237</v>
      </c>
      <c r="D94" s="282">
        <f>[1]avgpeinc!BK87</f>
        <v>63865.28729147245</v>
      </c>
      <c r="E94" s="282">
        <f>[1]avgpeinc!BL87</f>
        <v>76572.764515954157</v>
      </c>
      <c r="F94" s="282">
        <f>[1]avgpeinc!BM87</f>
        <v>52139.933906353181</v>
      </c>
      <c r="G94" s="257">
        <f>[1]avgpeinc!BN87</f>
        <v>92854.286674022689</v>
      </c>
      <c r="H94" s="340">
        <f>B94*0.4/'TB5'!B94</f>
        <v>0.42430964112281799</v>
      </c>
      <c r="I94" s="341">
        <f>C94*0.4/'TB5'!B94</f>
        <v>0.42755120992660517</v>
      </c>
      <c r="J94" s="341">
        <f>D94*0.4/'TB5'!C94</f>
        <v>0.42596513032913202</v>
      </c>
      <c r="K94" s="341">
        <f>E94*0.4/'TB5'!D94</f>
        <v>0.41601419448852539</v>
      </c>
      <c r="L94" s="341">
        <f>F94*0.4/'TB5'!E94</f>
        <v>0.44835710525512695</v>
      </c>
      <c r="M94" s="342">
        <f>G94*0.4/'TB5'!F94</f>
        <v>0.41822469234466558</v>
      </c>
    </row>
    <row r="95" spans="1:13">
      <c r="A95" s="259">
        <v>1999</v>
      </c>
      <c r="B95" s="308">
        <f>[1]avgpeinc!BI88</f>
        <v>64253.929143086039</v>
      </c>
      <c r="C95" s="260">
        <f>[1]avgpeinc!BJ88</f>
        <v>64364.620365858333</v>
      </c>
      <c r="D95" s="283">
        <f>[1]avgpeinc!BK88</f>
        <v>65404.78531364174</v>
      </c>
      <c r="E95" s="283">
        <f>[1]avgpeinc!BL88</f>
        <v>77848.568952553178</v>
      </c>
      <c r="F95" s="283">
        <f>[1]avgpeinc!BM88</f>
        <v>52487.485683593201</v>
      </c>
      <c r="G95" s="260">
        <f>[1]avgpeinc!BN88</f>
        <v>94518.013313226867</v>
      </c>
      <c r="H95" s="349">
        <f>B95*0.4/'TB5'!B95</f>
        <v>0.41910064220428467</v>
      </c>
      <c r="I95" s="347">
        <f>C95*0.4/'TB5'!B95</f>
        <v>0.41982263326644897</v>
      </c>
      <c r="J95" s="347">
        <f>D95*0.4/'TB5'!C95</f>
        <v>0.42092102766036982</v>
      </c>
      <c r="K95" s="347">
        <f>E95*0.4/'TB5'!D95</f>
        <v>0.40672954916954041</v>
      </c>
      <c r="L95" s="347">
        <f>F95*0.4/'TB5'!E95</f>
        <v>0.443710207939148</v>
      </c>
      <c r="M95" s="348">
        <f>G95*0.4/'TB5'!F95</f>
        <v>0.41273212432861323</v>
      </c>
    </row>
    <row r="96" spans="1:13">
      <c r="A96" s="261">
        <v>2000</v>
      </c>
      <c r="B96" s="313">
        <f>[1]avgpeinc!BI89</f>
        <v>65835.099761664591</v>
      </c>
      <c r="C96" s="262">
        <f>[1]avgpeinc!BJ89</f>
        <v>65984.70375191317</v>
      </c>
      <c r="D96" s="284">
        <f>[1]avgpeinc!BK89</f>
        <v>67061.74380478992</v>
      </c>
      <c r="E96" s="284">
        <f>[1]avgpeinc!BL89</f>
        <v>79303.734958248417</v>
      </c>
      <c r="F96" s="284">
        <f>[1]avgpeinc!BM89</f>
        <v>54209.105829480977</v>
      </c>
      <c r="G96" s="262">
        <f>[1]avgpeinc!BN89</f>
        <v>96442.893778425758</v>
      </c>
      <c r="H96" s="350">
        <f>B96*0.4/'TB5'!B96</f>
        <v>0.41554507613182068</v>
      </c>
      <c r="I96" s="351">
        <f>C96*0.4/'TB5'!B96</f>
        <v>0.41648936271667475</v>
      </c>
      <c r="J96" s="351">
        <f>D96*0.4/'TB5'!C96</f>
        <v>0.41680461168289173</v>
      </c>
      <c r="K96" s="351">
        <f>E96*0.4/'TB5'!D96</f>
        <v>0.40060847997665405</v>
      </c>
      <c r="L96" s="351">
        <f>F96*0.4/'TB5'!E96</f>
        <v>0.44430467486381531</v>
      </c>
      <c r="M96" s="352">
        <f>G96*0.4/'TB5'!F96</f>
        <v>0.40911093354225159</v>
      </c>
    </row>
    <row r="97" spans="1:13">
      <c r="A97" s="249">
        <v>2001</v>
      </c>
      <c r="B97" s="303">
        <f>[1]avgpeinc!BI90</f>
        <v>66659.27736461017</v>
      </c>
      <c r="C97" s="257">
        <f>[1]avgpeinc!BJ90</f>
        <v>66847.810829636685</v>
      </c>
      <c r="D97" s="282">
        <f>[1]avgpeinc!BK90</f>
        <v>67802.731155244226</v>
      </c>
      <c r="E97" s="282">
        <f>[1]avgpeinc!BL90</f>
        <v>79822.700375006461</v>
      </c>
      <c r="F97" s="282">
        <f>[1]avgpeinc!BM90</f>
        <v>55354.109360581155</v>
      </c>
      <c r="G97" s="257">
        <f>[1]avgpeinc!BN90</f>
        <v>97110.508385273628</v>
      </c>
      <c r="H97" s="340">
        <f>B97*0.4/'TB5'!B97</f>
        <v>0.4228233397006988</v>
      </c>
      <c r="I97" s="341">
        <f>C97*0.4/'TB5'!B97</f>
        <v>0.4240192174911499</v>
      </c>
      <c r="J97" s="341">
        <f>D97*0.4/'TB5'!C97</f>
        <v>0.4256670475006103</v>
      </c>
      <c r="K97" s="341">
        <f>E97*0.4/'TB5'!D97</f>
        <v>0.40932789444923401</v>
      </c>
      <c r="L97" s="341">
        <f>F97*0.4/'TB5'!E97</f>
        <v>0.44937264919281006</v>
      </c>
      <c r="M97" s="342">
        <f>G97*0.4/'TB5'!F97</f>
        <v>0.41704520583152765</v>
      </c>
    </row>
    <row r="98" spans="1:13">
      <c r="A98" s="249">
        <v>2002</v>
      </c>
      <c r="B98" s="303">
        <f>[1]avgpeinc!BI91</f>
        <v>66747.028501903027</v>
      </c>
      <c r="C98" s="257">
        <f>[1]avgpeinc!BJ91</f>
        <v>66949.981884465058</v>
      </c>
      <c r="D98" s="282">
        <f>[1]avgpeinc!BK91</f>
        <v>67925.668966576792</v>
      </c>
      <c r="E98" s="282">
        <f>[1]avgpeinc!BL91</f>
        <v>79361.850975318128</v>
      </c>
      <c r="F98" s="282">
        <f>[1]avgpeinc!BM91</f>
        <v>55960.661724896818</v>
      </c>
      <c r="G98" s="257">
        <f>[1]avgpeinc!BN91</f>
        <v>96423.674750165635</v>
      </c>
      <c r="H98" s="340">
        <f>B98*0.4/'TB5'!B98</f>
        <v>0.42433950304985041</v>
      </c>
      <c r="I98" s="341">
        <f>C98*0.4/'TB5'!B98</f>
        <v>0.42562976479530323</v>
      </c>
      <c r="J98" s="341">
        <f>D98*0.4/'TB5'!C98</f>
        <v>0.42848789691925054</v>
      </c>
      <c r="K98" s="341">
        <f>E98*0.4/'TB5'!D98</f>
        <v>0.41231510043144232</v>
      </c>
      <c r="L98" s="341">
        <f>F98*0.4/'TB5'!E98</f>
        <v>0.44765773415565485</v>
      </c>
      <c r="M98" s="342">
        <f>G98*0.4/'TB5'!F98</f>
        <v>0.41784429550170904</v>
      </c>
    </row>
    <row r="99" spans="1:13">
      <c r="A99" s="249">
        <v>2003</v>
      </c>
      <c r="B99" s="303">
        <f>[1]avgpeinc!BI92</f>
        <v>67707.303318948674</v>
      </c>
      <c r="C99" s="257">
        <f>[1]avgpeinc!BJ92</f>
        <v>67890.959103682122</v>
      </c>
      <c r="D99" s="282">
        <f>[1]avgpeinc!BK92</f>
        <v>68892.164277874588</v>
      </c>
      <c r="E99" s="282">
        <f>[1]avgpeinc!BL92</f>
        <v>79781.188761542595</v>
      </c>
      <c r="F99" s="282">
        <f>[1]avgpeinc!BM92</f>
        <v>57303.475207354604</v>
      </c>
      <c r="G99" s="257">
        <f>[1]avgpeinc!BN92</f>
        <v>97297.995128072595</v>
      </c>
      <c r="H99" s="340">
        <f>B99*0.4/'TB5'!B99</f>
        <v>0.42596784234046936</v>
      </c>
      <c r="I99" s="341">
        <f>C99*0.4/'TB5'!B99</f>
        <v>0.42712327837944036</v>
      </c>
      <c r="J99" s="341">
        <f>D99*0.4/'TB5'!C99</f>
        <v>0.43048417568206787</v>
      </c>
      <c r="K99" s="341">
        <f>E99*0.4/'TB5'!D99</f>
        <v>0.41305732727050776</v>
      </c>
      <c r="L99" s="341">
        <f>F99*0.4/'TB5'!E99</f>
        <v>0.4498008787631988</v>
      </c>
      <c r="M99" s="342">
        <f>G99*0.4/'TB5'!F99</f>
        <v>0.41844174265861517</v>
      </c>
    </row>
    <row r="100" spans="1:13">
      <c r="A100" s="249">
        <v>2004</v>
      </c>
      <c r="B100" s="303">
        <f>[1]avgpeinc!BI93</f>
        <v>68603.664749643052</v>
      </c>
      <c r="C100" s="257">
        <f>[1]avgpeinc!BJ93</f>
        <v>68767.423538987146</v>
      </c>
      <c r="D100" s="282">
        <f>[1]avgpeinc!BK93</f>
        <v>69766.720222913427</v>
      </c>
      <c r="E100" s="282">
        <f>[1]avgpeinc!BL93</f>
        <v>80880.418360204159</v>
      </c>
      <c r="F100" s="282">
        <f>[1]avgpeinc!BM93</f>
        <v>57984.465486036788</v>
      </c>
      <c r="G100" s="257">
        <f>[1]avgpeinc!BN93</f>
        <v>98010.075978566485</v>
      </c>
      <c r="H100" s="340">
        <f>B100*0.4/'TB5'!B100</f>
        <v>0.41932532191276556</v>
      </c>
      <c r="I100" s="341">
        <f>C100*0.4/'TB5'!B100</f>
        <v>0.42032626271247864</v>
      </c>
      <c r="J100" s="341">
        <f>D100*0.4/'TB5'!C100</f>
        <v>0.42330175638198858</v>
      </c>
      <c r="K100" s="341">
        <f>E100*0.4/'TB5'!D100</f>
        <v>0.40555796027183533</v>
      </c>
      <c r="L100" s="341">
        <f>F100*0.4/'TB5'!E100</f>
        <v>0.44392162561416615</v>
      </c>
      <c r="M100" s="342">
        <f>G100*0.4/'TB5'!F100</f>
        <v>0.41081595420837402</v>
      </c>
    </row>
    <row r="101" spans="1:13">
      <c r="A101" s="249">
        <v>2005</v>
      </c>
      <c r="B101" s="303">
        <f>[1]avgpeinc!BI94</f>
        <v>69106.431475091347</v>
      </c>
      <c r="C101" s="257">
        <f>[1]avgpeinc!BJ94</f>
        <v>69291.444045842567</v>
      </c>
      <c r="D101" s="282">
        <f>[1]avgpeinc!BK94</f>
        <v>69981.086388813826</v>
      </c>
      <c r="E101" s="282">
        <f>[1]avgpeinc!BL94</f>
        <v>81212.49962333421</v>
      </c>
      <c r="F101" s="282">
        <f>[1]avgpeinc!BM94</f>
        <v>58683.4797164763</v>
      </c>
      <c r="G101" s="257">
        <f>[1]avgpeinc!BN94</f>
        <v>98510.823307504586</v>
      </c>
      <c r="H101" s="340">
        <f>B101*0.4/'TB5'!B101</f>
        <v>0.41202315688133245</v>
      </c>
      <c r="I101" s="341">
        <f>C101*0.4/'TB5'!B101</f>
        <v>0.41312623023986816</v>
      </c>
      <c r="J101" s="341">
        <f>D101*0.4/'TB5'!C101</f>
        <v>0.41616216301918035</v>
      </c>
      <c r="K101" s="341">
        <f>E101*0.4/'TB5'!D101</f>
        <v>0.39781767129898077</v>
      </c>
      <c r="L101" s="341">
        <f>F101*0.4/'TB5'!E101</f>
        <v>0.43729948997497564</v>
      </c>
      <c r="M101" s="342">
        <f>G101*0.4/'TB5'!F101</f>
        <v>0.40349552035331737</v>
      </c>
    </row>
    <row r="102" spans="1:13">
      <c r="A102" s="249">
        <v>2006</v>
      </c>
      <c r="B102" s="303">
        <f>[1]avgpeinc!BI95</f>
        <v>69623.606333226591</v>
      </c>
      <c r="C102" s="257">
        <f>[1]avgpeinc!BJ95</f>
        <v>69791.998899786297</v>
      </c>
      <c r="D102" s="282">
        <f>[1]avgpeinc!BK95</f>
        <v>70452.30677934672</v>
      </c>
      <c r="E102" s="282">
        <f>[1]avgpeinc!BL95</f>
        <v>81682.952538714453</v>
      </c>
      <c r="F102" s="282">
        <f>[1]avgpeinc!BM95</f>
        <v>59283.471150574878</v>
      </c>
      <c r="G102" s="257">
        <f>[1]avgpeinc!BN95</f>
        <v>98638.950202950946</v>
      </c>
      <c r="H102" s="340">
        <f>B102*0.4/'TB5'!B102</f>
        <v>0.40542078018188482</v>
      </c>
      <c r="I102" s="341">
        <f>C102*0.4/'TB5'!B102</f>
        <v>0.40640133619308477</v>
      </c>
      <c r="J102" s="341">
        <f>D102*0.4/'TB5'!C102</f>
        <v>0.40980350971221924</v>
      </c>
      <c r="K102" s="341">
        <f>E102*0.4/'TB5'!D102</f>
        <v>0.39045929908752436</v>
      </c>
      <c r="L102" s="341">
        <f>F102*0.4/'TB5'!E102</f>
        <v>0.43195253610610956</v>
      </c>
      <c r="M102" s="342">
        <f>G102*0.4/'TB5'!F102</f>
        <v>0.39634472131729126</v>
      </c>
    </row>
    <row r="103" spans="1:13">
      <c r="A103" s="249">
        <v>2007</v>
      </c>
      <c r="B103" s="303">
        <f>[1]avgpeinc!BI96</f>
        <v>68851.931434563492</v>
      </c>
      <c r="C103" s="257">
        <f>[1]avgpeinc!BJ96</f>
        <v>68970.672364801023</v>
      </c>
      <c r="D103" s="282">
        <f>[1]avgpeinc!BK96</f>
        <v>69391.019955039024</v>
      </c>
      <c r="E103" s="282">
        <f>[1]avgpeinc!BL96</f>
        <v>80449.018380555295</v>
      </c>
      <c r="F103" s="282">
        <f>[1]avgpeinc!BM96</f>
        <v>58862.754124773848</v>
      </c>
      <c r="G103" s="257">
        <f>[1]avgpeinc!BN96</f>
        <v>97392.663409720786</v>
      </c>
      <c r="H103" s="340">
        <f>B103*0.4/'TB5'!B103</f>
        <v>0.40547850728034968</v>
      </c>
      <c r="I103" s="341">
        <f>C103*0.4/'TB5'!B103</f>
        <v>0.40617778897285461</v>
      </c>
      <c r="J103" s="341">
        <f>D103*0.4/'TB5'!C103</f>
        <v>0.41096803545951838</v>
      </c>
      <c r="K103" s="341">
        <f>E103*0.4/'TB5'!D103</f>
        <v>0.3900611400604248</v>
      </c>
      <c r="L103" s="341">
        <f>F103*0.4/'TB5'!E103</f>
        <v>0.43259343504905717</v>
      </c>
      <c r="M103" s="342">
        <f>G103*0.4/'TB5'!F103</f>
        <v>0.39546406269073481</v>
      </c>
    </row>
    <row r="104" spans="1:13">
      <c r="A104" s="249">
        <v>2008</v>
      </c>
      <c r="B104" s="303">
        <f>[1]avgpeinc!BI97</f>
        <v>67864.723880699559</v>
      </c>
      <c r="C104" s="257">
        <f>[1]avgpeinc!BJ97</f>
        <v>67800.359109360885</v>
      </c>
      <c r="D104" s="282">
        <f>[1]avgpeinc!BK97</f>
        <v>68360.953819007831</v>
      </c>
      <c r="E104" s="282">
        <f>[1]avgpeinc!BL97</f>
        <v>78889.975713314096</v>
      </c>
      <c r="F104" s="282">
        <f>[1]avgpeinc!BM97</f>
        <v>58143.685001141996</v>
      </c>
      <c r="G104" s="257">
        <f>[1]avgpeinc!BN97</f>
        <v>95351.170952259592</v>
      </c>
      <c r="H104" s="340">
        <f>B104*0.4/'TB5'!B104</f>
        <v>0.4110112488269807</v>
      </c>
      <c r="I104" s="341">
        <f>C104*0.4/'TB5'!B104</f>
        <v>0.41062143445014954</v>
      </c>
      <c r="J104" s="341">
        <f>D104*0.4/'TB5'!C104</f>
        <v>0.41664779186248768</v>
      </c>
      <c r="K104" s="341">
        <f>E104*0.4/'TB5'!D104</f>
        <v>0.39528381824493403</v>
      </c>
      <c r="L104" s="341">
        <f>F104*0.4/'TB5'!E104</f>
        <v>0.43670225143432623</v>
      </c>
      <c r="M104" s="342">
        <f>G104*0.4/'TB5'!F104</f>
        <v>0.40034061670303345</v>
      </c>
    </row>
    <row r="105" spans="1:13">
      <c r="A105" s="259">
        <v>2009</v>
      </c>
      <c r="B105" s="317">
        <f>[1]avgpeinc!BI98</f>
        <v>66257.64696116712</v>
      </c>
      <c r="C105" s="264">
        <f>[1]avgpeinc!BJ98</f>
        <v>66083.805292499252</v>
      </c>
      <c r="D105" s="283">
        <f>[1]avgpeinc!BK98</f>
        <v>66348.162997014442</v>
      </c>
      <c r="E105" s="283">
        <f>[1]avgpeinc!BL98</f>
        <v>75727.491884778341</v>
      </c>
      <c r="F105" s="283">
        <f>[1]avgpeinc!BM98</f>
        <v>57716.767976046322</v>
      </c>
      <c r="G105" s="260">
        <f>[1]avgpeinc!BN98</f>
        <v>93202.327948086968</v>
      </c>
      <c r="H105" s="349">
        <f>B105*0.4/'TB5'!B105</f>
        <v>0.42052528262138361</v>
      </c>
      <c r="I105" s="347">
        <f>C105*0.4/'TB5'!B105</f>
        <v>0.41942194104194641</v>
      </c>
      <c r="J105" s="353">
        <f>D105*0.4/'TB5'!C105</f>
        <v>0.427236407995224</v>
      </c>
      <c r="K105" s="354">
        <f>E105*0.4/'TB5'!D105</f>
        <v>0.40564265847206116</v>
      </c>
      <c r="L105" s="347">
        <f>F105*0.4/'TB5'!E105</f>
        <v>0.44222274422645569</v>
      </c>
      <c r="M105" s="348">
        <f>G105*0.4/'TB5'!F105</f>
        <v>0.40882074832916254</v>
      </c>
    </row>
    <row r="106" spans="1:13">
      <c r="A106" s="249">
        <v>2010</v>
      </c>
      <c r="B106" s="320">
        <f>[1]avgpeinc!BI99</f>
        <v>66806.198024283469</v>
      </c>
      <c r="C106" s="266">
        <f>[1]avgpeinc!BJ99</f>
        <v>66612.026601218065</v>
      </c>
      <c r="D106" s="282">
        <f>[1]avgpeinc!BK99</f>
        <v>66549.011822130633</v>
      </c>
      <c r="E106" s="282">
        <f>[1]avgpeinc!BL99</f>
        <v>75961.339459390729</v>
      </c>
      <c r="F106" s="282">
        <f>[1]avgpeinc!BM99</f>
        <v>58453.559571595259</v>
      </c>
      <c r="G106" s="257">
        <f>[1]avgpeinc!BN99</f>
        <v>93289.087996922608</v>
      </c>
      <c r="H106" s="340">
        <f>B106*0.4/'TB5'!B106</f>
        <v>0.41066157817840571</v>
      </c>
      <c r="I106" s="341">
        <f>C106*0.4/'TB5'!B106</f>
        <v>0.40946799516677851</v>
      </c>
      <c r="J106" s="355">
        <f>D106*0.4/'TB5'!C106</f>
        <v>0.41619837284088129</v>
      </c>
      <c r="K106" s="197">
        <f>E106*0.4/'TB5'!D106</f>
        <v>0.39472949504852295</v>
      </c>
      <c r="L106" s="341">
        <f>F106*0.4/'TB5'!E106</f>
        <v>0.43351048231124883</v>
      </c>
      <c r="M106" s="342">
        <f>G106*0.4/'TB5'!F106</f>
        <v>0.39856526255607599</v>
      </c>
    </row>
    <row r="107" spans="1:13">
      <c r="A107" s="249">
        <v>2011</v>
      </c>
      <c r="B107" s="320">
        <f>[1]avgpeinc!BI100</f>
        <v>68197.983129863933</v>
      </c>
      <c r="C107" s="266">
        <f>[1]avgpeinc!BJ100</f>
        <v>67846.972344527065</v>
      </c>
      <c r="D107" s="282">
        <f>[1]avgpeinc!BK100</f>
        <v>67814.893278110729</v>
      </c>
      <c r="E107" s="282">
        <f>[1]avgpeinc!BL100</f>
        <v>78045.562627698077</v>
      </c>
      <c r="F107" s="282">
        <f>[1]avgpeinc!BM100</f>
        <v>58992.267382804137</v>
      </c>
      <c r="G107" s="257">
        <f>[1]avgpeinc!BN100</f>
        <v>94487.087174187749</v>
      </c>
      <c r="H107" s="340">
        <f>B107*0.4/'TB5'!B107</f>
        <v>0.4123331606388092</v>
      </c>
      <c r="I107" s="341">
        <f>C107*0.4/'TB5'!B107</f>
        <v>0.41021090745925903</v>
      </c>
      <c r="J107" s="355">
        <f>D107*0.4/'TB5'!C107</f>
        <v>0.41856393218040466</v>
      </c>
      <c r="K107" s="197">
        <f>E107*0.4/'TB5'!D107</f>
        <v>0.39600113034248352</v>
      </c>
      <c r="L107" s="341">
        <f>F107*0.4/'TB5'!E107</f>
        <v>0.43383529782295227</v>
      </c>
      <c r="M107" s="342">
        <f>G107*0.4/'TB5'!F107</f>
        <v>0.39869630336761469</v>
      </c>
    </row>
    <row r="108" spans="1:13">
      <c r="A108" s="249">
        <v>2012</v>
      </c>
      <c r="B108" s="320">
        <f>[1]avgpeinc!BI101</f>
        <v>68446.42330345235</v>
      </c>
      <c r="C108" s="266">
        <f>[1]avgpeinc!BJ101</f>
        <v>68078.953035310667</v>
      </c>
      <c r="D108" s="282">
        <f>[1]avgpeinc!BK101</f>
        <v>68072.74312878419</v>
      </c>
      <c r="E108" s="282">
        <f>[1]avgpeinc!BL101</f>
        <v>78596.22433641713</v>
      </c>
      <c r="F108" s="282">
        <f>[1]avgpeinc!BM101</f>
        <v>58949.730426670256</v>
      </c>
      <c r="G108" s="257">
        <f>[1]avgpeinc!BN101</f>
        <v>94489.127889422933</v>
      </c>
      <c r="H108" s="340">
        <f>B108*0.4/'TB5'!B108</f>
        <v>0.40379220247268688</v>
      </c>
      <c r="I108" s="341">
        <f>C108*0.4/'TB5'!B108</f>
        <v>0.40162435173988348</v>
      </c>
      <c r="J108" s="355">
        <f>D108*0.4/'TB5'!C108</f>
        <v>0.41045543551445013</v>
      </c>
      <c r="K108" s="197">
        <f>E108*0.4/'TB5'!D108</f>
        <v>0.38672035932540894</v>
      </c>
      <c r="L108" s="341">
        <f>F108*0.4/'TB5'!E108</f>
        <v>0.42623239755630493</v>
      </c>
      <c r="M108" s="342">
        <f>G108*0.4/'TB5'!F108</f>
        <v>0.39077740907669062</v>
      </c>
    </row>
    <row r="109" spans="1:13">
      <c r="A109" s="249">
        <v>2013</v>
      </c>
      <c r="B109" s="320">
        <f>[1]avgpeinc!BI102</f>
        <v>69373.911024890054</v>
      </c>
      <c r="C109" s="266">
        <f>[1]avgpeinc!BJ102</f>
        <v>69024.998838193234</v>
      </c>
      <c r="D109" s="282">
        <f>[1]avgpeinc!BK102</f>
        <v>68924.029471262649</v>
      </c>
      <c r="E109" s="282">
        <f>[1]avgpeinc!BL102</f>
        <v>79674.872608394377</v>
      </c>
      <c r="F109" s="282">
        <f>[1]avgpeinc!BM102</f>
        <v>59716.527131058028</v>
      </c>
      <c r="G109" s="257">
        <f>[1]avgpeinc!BN102</f>
        <v>95218.967094457999</v>
      </c>
      <c r="H109" s="340">
        <f>B109*0.4/'TB5'!B109</f>
        <v>0.40913692116737371</v>
      </c>
      <c r="I109" s="341">
        <f>C109*0.4/'TB5'!B109</f>
        <v>0.4070791900157929</v>
      </c>
      <c r="J109" s="355">
        <f>D109*0.4/'TB5'!C109</f>
        <v>0.41527077555656433</v>
      </c>
      <c r="K109" s="197">
        <f>E109*0.4/'TB5'!D109</f>
        <v>0.3929542601108551</v>
      </c>
      <c r="L109" s="341">
        <f>F109*0.4/'TB5'!E109</f>
        <v>0.43005719780921925</v>
      </c>
      <c r="M109" s="342">
        <f>G109*0.4/'TB5'!F109</f>
        <v>0.39570450782775868</v>
      </c>
    </row>
    <row r="110" spans="1:13">
      <c r="A110" s="249">
        <v>2014</v>
      </c>
      <c r="B110" s="320">
        <f>[1]avgpeinc!BI103</f>
        <v>70154.119319524223</v>
      </c>
      <c r="C110" s="266">
        <f>[1]avgpeinc!BJ103</f>
        <v>69777.945578913772</v>
      </c>
      <c r="D110" s="282">
        <f>[1]avgpeinc!BK103</f>
        <v>69711.716851776058</v>
      </c>
      <c r="E110" s="282">
        <f>[1]avgpeinc!BL103</f>
        <v>80606.206901107042</v>
      </c>
      <c r="F110" s="282">
        <f>[1]avgpeinc!BM103</f>
        <v>60288.965538114389</v>
      </c>
      <c r="G110" s="257">
        <f>[1]avgpeinc!BN103</f>
        <v>95767.995214891722</v>
      </c>
      <c r="H110" s="340">
        <f>B110*0.4/'TB5'!B110</f>
        <v>0.40426877140998846</v>
      </c>
      <c r="I110" s="341">
        <f>C110*0.4/'TB5'!B110</f>
        <v>0.40210103988647455</v>
      </c>
      <c r="J110" s="355">
        <f>D110*0.4/'TB5'!C110</f>
        <v>0.40995177626609813</v>
      </c>
      <c r="K110" s="197">
        <f>E110*0.4/'TB5'!D110</f>
        <v>0.38791781663894659</v>
      </c>
      <c r="L110" s="341">
        <f>F110*0.4/'TB5'!E110</f>
        <v>0.4247530996799469</v>
      </c>
      <c r="M110" s="342">
        <f>G110*0.4/'TB5'!F110</f>
        <v>0.38998997211456299</v>
      </c>
    </row>
    <row r="111" spans="1:13">
      <c r="A111" s="249">
        <v>2015</v>
      </c>
      <c r="B111" s="320">
        <f>[1]avgpeinc!BI104</f>
        <v>71336.626147398914</v>
      </c>
      <c r="C111" s="266">
        <f>[1]avgpeinc!BJ104</f>
        <v>70960.915680209058</v>
      </c>
      <c r="D111" s="282">
        <f>[1]avgpeinc!BK104</f>
        <v>70484.794170090376</v>
      </c>
      <c r="E111" s="282">
        <f>[1]avgpeinc!BL104</f>
        <v>81739.252302443099</v>
      </c>
      <c r="F111" s="282">
        <f>[1]avgpeinc!BM104</f>
        <v>61401.495026711855</v>
      </c>
      <c r="G111" s="257">
        <f>[1]avgpeinc!BN104</f>
        <v>96807.608582627363</v>
      </c>
      <c r="H111" s="340">
        <f>B111*0.4/'TB5'!B111</f>
        <v>0.40504294633865351</v>
      </c>
      <c r="I111" s="341">
        <f>C111*0.4/'TB5'!B111</f>
        <v>0.40290969610214233</v>
      </c>
      <c r="J111" s="355">
        <f>D111*0.4/'TB5'!C111</f>
        <v>0.41126841306686401</v>
      </c>
      <c r="K111" s="197">
        <f>E111*0.4/'TB5'!D111</f>
        <v>0.38846641778945923</v>
      </c>
      <c r="L111" s="341">
        <f>F111*0.4/'TB5'!E111</f>
        <v>0.42483764886856079</v>
      </c>
      <c r="M111" s="342">
        <f>G111*0.4/'TB5'!F111</f>
        <v>0.39002162218093872</v>
      </c>
    </row>
    <row r="112" spans="1:13">
      <c r="A112" s="249">
        <v>2016</v>
      </c>
      <c r="B112" s="320">
        <f>[1]avgpeinc!BI105</f>
        <v>71924.650544517237</v>
      </c>
      <c r="C112" s="266">
        <f>[1]avgpeinc!BJ105</f>
        <v>71723.829502646535</v>
      </c>
      <c r="D112" s="282">
        <f>[1]avgpeinc!BK105</f>
        <v>70571.032622083236</v>
      </c>
      <c r="E112" s="282">
        <f>[1]avgpeinc!BL105</f>
        <v>82806.271879330903</v>
      </c>
      <c r="F112" s="282">
        <f>[1]avgpeinc!BM105</f>
        <v>62078.927604143246</v>
      </c>
      <c r="G112" s="257">
        <f>[1]avgpeinc!BN105</f>
        <v>97081.813555247951</v>
      </c>
      <c r="H112" s="340">
        <f>B112*0.4/'TB5'!B112</f>
        <v>0.41038587689399719</v>
      </c>
      <c r="I112" s="341">
        <f>C112*0.4/'TB5'!B112</f>
        <v>0.40924003720283503</v>
      </c>
      <c r="J112" s="355">
        <f>D112*0.4/'TB5'!C112</f>
        <v>0.41667884588241577</v>
      </c>
      <c r="K112" s="197">
        <f>E112*0.4/'TB5'!D112</f>
        <v>0.3976562619209289</v>
      </c>
      <c r="L112" s="341">
        <f>F112*0.4/'TB5'!E112</f>
        <v>0.42782953381538397</v>
      </c>
      <c r="M112" s="342">
        <f>G112*0.4/'TB5'!F112</f>
        <v>0.39475464820861816</v>
      </c>
    </row>
    <row r="113" spans="1:13" ht="15.75">
      <c r="A113" s="249">
        <v>2017</v>
      </c>
      <c r="B113" s="323"/>
      <c r="C113" s="267"/>
      <c r="D113" s="282"/>
      <c r="E113" s="282"/>
      <c r="F113" s="282"/>
      <c r="G113" s="257"/>
      <c r="H113" s="324"/>
      <c r="I113" s="258"/>
      <c r="J113" s="265"/>
      <c r="K113" s="267"/>
      <c r="L113" s="257"/>
      <c r="M113" s="325"/>
    </row>
    <row r="114" spans="1:13" ht="15.75">
      <c r="A114" s="249">
        <v>2018</v>
      </c>
      <c r="B114" s="323"/>
      <c r="C114" s="267"/>
      <c r="D114" s="282"/>
      <c r="E114" s="282"/>
      <c r="F114" s="282"/>
      <c r="G114" s="257"/>
      <c r="H114" s="324"/>
      <c r="I114" s="258"/>
      <c r="J114" s="265"/>
      <c r="K114" s="267"/>
      <c r="L114" s="257"/>
      <c r="M114" s="325"/>
    </row>
    <row r="115" spans="1:13" ht="15.75">
      <c r="A115" s="249">
        <v>2019</v>
      </c>
      <c r="B115" s="323"/>
      <c r="C115" s="267"/>
      <c r="D115" s="282"/>
      <c r="E115" s="282"/>
      <c r="F115" s="282"/>
      <c r="G115" s="257"/>
      <c r="H115" s="324"/>
      <c r="I115" s="258"/>
      <c r="J115" s="265"/>
      <c r="K115" s="267"/>
      <c r="L115" s="257"/>
      <c r="M115" s="325"/>
    </row>
    <row r="116" spans="1:13" ht="16.5" thickBot="1">
      <c r="A116" s="268">
        <v>2020</v>
      </c>
      <c r="B116" s="326"/>
      <c r="C116" s="273"/>
      <c r="D116" s="327"/>
      <c r="E116" s="327"/>
      <c r="F116" s="327"/>
      <c r="G116" s="269"/>
      <c r="H116" s="328"/>
      <c r="I116" s="271"/>
      <c r="J116" s="272"/>
      <c r="K116" s="273"/>
      <c r="L116" s="269"/>
      <c r="M116" s="329"/>
    </row>
    <row r="117" spans="1:13" ht="16.5" thickTop="1">
      <c r="A117" s="274"/>
      <c r="B117" s="275"/>
      <c r="C117" s="275"/>
      <c r="D117" s="275"/>
      <c r="E117" s="275"/>
      <c r="F117" s="275"/>
      <c r="G117" s="225"/>
      <c r="H117" s="275"/>
      <c r="I117" s="275"/>
      <c r="J117" s="275"/>
      <c r="K117" s="275"/>
      <c r="L117" s="275"/>
      <c r="M117" s="225"/>
    </row>
    <row r="118" spans="1:13" ht="15.75">
      <c r="D118" s="277"/>
      <c r="E118" s="277"/>
      <c r="F118" s="277"/>
      <c r="H118" s="277"/>
      <c r="I118" s="277"/>
      <c r="J118" s="277"/>
      <c r="K118" s="277"/>
      <c r="L118" s="277"/>
    </row>
    <row r="119" spans="1:13">
      <c r="B119" s="130"/>
    </row>
    <row r="120" spans="1:13">
      <c r="A120" s="220" t="s">
        <v>114</v>
      </c>
      <c r="B120" s="172">
        <f t="shared" ref="B120:G120" si="0">(B110/B76)^(1/34)-1</f>
        <v>1.0725946114843898E-2</v>
      </c>
      <c r="C120" s="172">
        <f t="shared" si="0"/>
        <v>9.0609401635151077E-3</v>
      </c>
      <c r="D120" s="172">
        <f t="shared" si="0"/>
        <v>1.018967401601234E-2</v>
      </c>
      <c r="E120" s="172">
        <f t="shared" si="0"/>
        <v>5.6239989498541032E-3</v>
      </c>
      <c r="F120" s="172">
        <f t="shared" si="0"/>
        <v>1.5306117295065924E-2</v>
      </c>
      <c r="G120" s="172">
        <f t="shared" si="0"/>
        <v>6.3708811767335671E-3</v>
      </c>
      <c r="H120" s="172"/>
      <c r="I120" s="172"/>
      <c r="J120" s="172"/>
      <c r="K120" s="172"/>
      <c r="L120" s="172"/>
      <c r="M120" s="172"/>
    </row>
  </sheetData>
  <mergeCells count="3">
    <mergeCell ref="A4:M4"/>
    <mergeCell ref="B7:G7"/>
    <mergeCell ref="H7:M7"/>
  </mergeCells>
  <hyperlinks>
    <hyperlink ref="A1" location="Index!A1" display="Back to index" xr:uid="{DF18D924-34C7-40FE-B2F9-199766461376}"/>
  </hyperlinks>
  <pageMargins left="0.75" right="0.75" top="1" bottom="1" header="0.5" footer="0.5"/>
  <pageSetup paperSize="9" orientation="portrait" horizontalDpi="4294967292" verticalDpi="429496729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55858-CFC0-47B7-8757-6D6651A626D3}">
  <sheetPr>
    <tabColor theme="6" tint="0.39997558519241921"/>
  </sheetPr>
  <dimension ref="A1:M120"/>
  <sheetViews>
    <sheetView workbookViewId="0">
      <pane xSplit="1" ySplit="8" topLeftCell="B9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0.875" style="220"/>
    <col min="2" max="13" width="12" style="220" customWidth="1"/>
    <col min="14" max="16384" width="10.875" style="220"/>
  </cols>
  <sheetData>
    <row r="1" spans="1:13">
      <c r="A1" s="1" t="s">
        <v>0</v>
      </c>
      <c r="B1" s="1"/>
      <c r="C1" s="1"/>
      <c r="G1" s="221"/>
      <c r="H1" s="221"/>
      <c r="I1" s="221"/>
      <c r="J1" s="221"/>
      <c r="K1" s="221"/>
      <c r="L1" s="221"/>
      <c r="M1" s="221"/>
    </row>
    <row r="2" spans="1:13">
      <c r="H2" s="279"/>
      <c r="I2" s="279"/>
    </row>
    <row r="3" spans="1:13" ht="15.75" thickBot="1"/>
    <row r="4" spans="1:13" ht="24.95" customHeight="1" thickTop="1">
      <c r="A4" s="493" t="s">
        <v>138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5"/>
    </row>
    <row r="5" spans="1:13" ht="15.75">
      <c r="A5" s="223"/>
      <c r="B5" s="224"/>
      <c r="C5" s="224"/>
      <c r="D5" s="225"/>
      <c r="E5" s="225"/>
      <c r="F5" s="225"/>
      <c r="G5" s="225"/>
      <c r="H5" s="225"/>
      <c r="I5" s="225"/>
      <c r="J5" s="225"/>
      <c r="K5" s="225"/>
      <c r="L5" s="225"/>
      <c r="M5" s="226"/>
    </row>
    <row r="6" spans="1:13" ht="15.75">
      <c r="A6" s="223"/>
      <c r="B6" s="9" t="s">
        <v>2</v>
      </c>
      <c r="C6" s="9" t="s">
        <v>3</v>
      </c>
      <c r="D6" s="9" t="s">
        <v>4</v>
      </c>
      <c r="E6" s="9" t="s">
        <v>5</v>
      </c>
      <c r="F6" s="9" t="s">
        <v>6</v>
      </c>
      <c r="G6" s="9" t="s">
        <v>7</v>
      </c>
      <c r="H6" s="10" t="s">
        <v>8</v>
      </c>
      <c r="I6" s="227" t="s">
        <v>9</v>
      </c>
      <c r="J6" s="227" t="s">
        <v>10</v>
      </c>
      <c r="K6" s="227" t="s">
        <v>11</v>
      </c>
      <c r="L6" s="227" t="s">
        <v>12</v>
      </c>
      <c r="M6" s="286" t="s">
        <v>13</v>
      </c>
    </row>
    <row r="7" spans="1:13" ht="20.100000000000001" customHeight="1">
      <c r="A7" s="223"/>
      <c r="B7" s="486" t="s">
        <v>116</v>
      </c>
      <c r="C7" s="487"/>
      <c r="D7" s="487"/>
      <c r="E7" s="487"/>
      <c r="F7" s="487"/>
      <c r="G7" s="487"/>
      <c r="H7" s="487" t="s">
        <v>117</v>
      </c>
      <c r="I7" s="487"/>
      <c r="J7" s="487"/>
      <c r="K7" s="487"/>
      <c r="L7" s="487"/>
      <c r="M7" s="488"/>
    </row>
    <row r="8" spans="1:13" s="235" customFormat="1" ht="51.95" customHeight="1">
      <c r="A8" s="229"/>
      <c r="B8" s="287" t="s">
        <v>118</v>
      </c>
      <c r="C8" s="233" t="s">
        <v>119</v>
      </c>
      <c r="D8" s="233" t="s">
        <v>110</v>
      </c>
      <c r="E8" s="233" t="s">
        <v>111</v>
      </c>
      <c r="F8" s="233" t="s">
        <v>112</v>
      </c>
      <c r="G8" s="233" t="s">
        <v>113</v>
      </c>
      <c r="H8" s="287" t="s">
        <v>118</v>
      </c>
      <c r="I8" s="233" t="s">
        <v>119</v>
      </c>
      <c r="J8" s="233" t="s">
        <v>110</v>
      </c>
      <c r="K8" s="233" t="s">
        <v>111</v>
      </c>
      <c r="L8" s="233" t="s">
        <v>112</v>
      </c>
      <c r="M8" s="234" t="s">
        <v>113</v>
      </c>
    </row>
    <row r="9" spans="1:13" s="235" customFormat="1" ht="15" customHeight="1">
      <c r="A9" s="236">
        <v>1913</v>
      </c>
      <c r="B9" s="288">
        <f>[1]avgpeinc!M2</f>
        <v>52234.202240443155</v>
      </c>
      <c r="C9" s="238">
        <f>[1]avgpeinc!N2</f>
        <v>58520.339880451902</v>
      </c>
      <c r="D9" s="238"/>
      <c r="E9" s="238"/>
      <c r="F9" s="238"/>
      <c r="G9" s="238">
        <f>[1]avgpeinc!R2</f>
        <v>82877.088306200065</v>
      </c>
      <c r="H9" s="330">
        <f>B9*0.1/'TB5'!B9</f>
        <v>0.41942902338593707</v>
      </c>
      <c r="I9" s="331">
        <f>C9*0.1/'TB5'!B9</f>
        <v>0.46990531015072329</v>
      </c>
      <c r="J9" s="331"/>
      <c r="K9" s="331"/>
      <c r="L9" s="331"/>
      <c r="M9" s="332">
        <f>G9*0.1/'TB5'!F9</f>
        <v>0.44259273766590307</v>
      </c>
    </row>
    <row r="10" spans="1:13" s="235" customFormat="1" ht="15" customHeight="1">
      <c r="A10" s="242">
        <v>1914</v>
      </c>
      <c r="B10" s="288">
        <f>[1]avgpeinc!M3</f>
        <v>47856.998620871673</v>
      </c>
      <c r="C10" s="238">
        <f>[1]avgpeinc!N3</f>
        <v>53411.336600222065</v>
      </c>
      <c r="D10" s="238"/>
      <c r="E10" s="238"/>
      <c r="F10" s="238"/>
      <c r="G10" s="238">
        <f>[1]avgpeinc!R3</f>
        <v>75975.413780830466</v>
      </c>
      <c r="H10" s="330">
        <f>B10*0.1/'TB5'!B10</f>
        <v>0.42533360385232172</v>
      </c>
      <c r="I10" s="331">
        <f>C10*0.1/'TB5'!B10</f>
        <v>0.47469830823937459</v>
      </c>
      <c r="J10" s="331"/>
      <c r="K10" s="331"/>
      <c r="L10" s="331"/>
      <c r="M10" s="332">
        <f>G10*0.1/'TB5'!F10</f>
        <v>0.44848187200951484</v>
      </c>
    </row>
    <row r="11" spans="1:13" s="235" customFormat="1" ht="15" customHeight="1">
      <c r="A11" s="242">
        <v>1915</v>
      </c>
      <c r="B11" s="288">
        <f>[1]avgpeinc!M4</f>
        <v>47953.582141167361</v>
      </c>
      <c r="C11" s="238">
        <f>[1]avgpeinc!N4</f>
        <v>53620.919319128363</v>
      </c>
      <c r="D11" s="238"/>
      <c r="E11" s="238"/>
      <c r="F11" s="238"/>
      <c r="G11" s="238">
        <f>[1]avgpeinc!R4</f>
        <v>76288.066453861</v>
      </c>
      <c r="H11" s="330">
        <f>B11*0.1/'TB5'!B11</f>
        <v>0.41789512662720774</v>
      </c>
      <c r="I11" s="331">
        <f>C11*0.1/'TB5'!B11</f>
        <v>0.46728356606956395</v>
      </c>
      <c r="J11" s="331"/>
      <c r="K11" s="331"/>
      <c r="L11" s="331"/>
      <c r="M11" s="332">
        <f>G11*0.1/'TB5'!F11</f>
        <v>0.44098262887560913</v>
      </c>
    </row>
    <row r="12" spans="1:13" s="235" customFormat="1" ht="15" customHeight="1">
      <c r="A12" s="242">
        <v>1916</v>
      </c>
      <c r="B12" s="288">
        <f>[1]avgpeinc!M5</f>
        <v>57517.905954531067</v>
      </c>
      <c r="C12" s="238">
        <f>[1]avgpeinc!N5</f>
        <v>63708.970008420583</v>
      </c>
      <c r="D12" s="238"/>
      <c r="E12" s="238"/>
      <c r="F12" s="238"/>
      <c r="G12" s="238">
        <f>[1]avgpeinc!R5</f>
        <v>91088.76214564126</v>
      </c>
      <c r="H12" s="330">
        <f>B12*0.1/'TB5'!B12</f>
        <v>0.43956271755152104</v>
      </c>
      <c r="I12" s="331">
        <f>C12*0.1/'TB5'!B12</f>
        <v>0.4868760001702328</v>
      </c>
      <c r="J12" s="331"/>
      <c r="K12" s="331"/>
      <c r="L12" s="331"/>
      <c r="M12" s="332">
        <f>G12*0.1/'TB5'!F12</f>
        <v>0.46115878330594801</v>
      </c>
    </row>
    <row r="13" spans="1:13" s="235" customFormat="1" ht="15" customHeight="1">
      <c r="A13" s="242">
        <v>1917</v>
      </c>
      <c r="B13" s="288">
        <f>[1]avgpeinc!M6</f>
        <v>57335.085542823515</v>
      </c>
      <c r="C13" s="238">
        <f>[1]avgpeinc!N6</f>
        <v>63607.510946329414</v>
      </c>
      <c r="D13" s="238"/>
      <c r="E13" s="238"/>
      <c r="F13" s="238"/>
      <c r="G13" s="238">
        <f>[1]avgpeinc!R6</f>
        <v>90773.716250732192</v>
      </c>
      <c r="H13" s="330">
        <f>B13*0.1/'TB5'!B13</f>
        <v>0.44513374560944791</v>
      </c>
      <c r="I13" s="331">
        <f>C13*0.1/'TB5'!B13</f>
        <v>0.49383112152655617</v>
      </c>
      <c r="J13" s="331"/>
      <c r="K13" s="331"/>
      <c r="L13" s="331"/>
      <c r="M13" s="332">
        <f>G13*0.1/'TB5'!F13</f>
        <v>0.46725562492015876</v>
      </c>
    </row>
    <row r="14" spans="1:13" s="235" customFormat="1" ht="15" customHeight="1">
      <c r="A14" s="242">
        <v>1918</v>
      </c>
      <c r="B14" s="288">
        <f>[1]avgpeinc!M7</f>
        <v>59157.615137454894</v>
      </c>
      <c r="C14" s="238">
        <f>[1]avgpeinc!N7</f>
        <v>66489.589875342732</v>
      </c>
      <c r="D14" s="282"/>
      <c r="E14" s="282"/>
      <c r="F14" s="282"/>
      <c r="G14" s="238">
        <f>[1]avgpeinc!R7</f>
        <v>93147.874244070495</v>
      </c>
      <c r="H14" s="330">
        <f>B14*0.1/'TB5'!B14</f>
        <v>0.43408333065322458</v>
      </c>
      <c r="I14" s="331">
        <f>C14*0.1/'TB5'!B14</f>
        <v>0.48788347129602366</v>
      </c>
      <c r="J14" s="331"/>
      <c r="K14" s="331"/>
      <c r="L14" s="331"/>
      <c r="M14" s="332">
        <f>G14*0.1/'TB5'!F14</f>
        <v>0.45716731548926071</v>
      </c>
    </row>
    <row r="15" spans="1:13" s="235" customFormat="1" ht="15" customHeight="1">
      <c r="A15" s="244">
        <v>1919</v>
      </c>
      <c r="B15" s="293">
        <f>[1]avgpeinc!M8</f>
        <v>58389.258868201134</v>
      </c>
      <c r="C15" s="246">
        <f>[1]avgpeinc!N8</f>
        <v>65295.313221188604</v>
      </c>
      <c r="D15" s="283"/>
      <c r="E15" s="283"/>
      <c r="F15" s="283"/>
      <c r="G15" s="246">
        <f>[1]avgpeinc!R8</f>
        <v>92205.117062770471</v>
      </c>
      <c r="H15" s="334">
        <f>B15*0.1/'TB5'!B15</f>
        <v>0.45215979256032601</v>
      </c>
      <c r="I15" s="335">
        <f>C15*0.1/'TB5'!B15</f>
        <v>0.50563949352220516</v>
      </c>
      <c r="J15" s="335"/>
      <c r="K15" s="335"/>
      <c r="L15" s="335"/>
      <c r="M15" s="336">
        <f>G15*0.1/'TB5'!F15</f>
        <v>0.47463406765372307</v>
      </c>
    </row>
    <row r="16" spans="1:13" s="235" customFormat="1" ht="15" customHeight="1">
      <c r="A16" s="242">
        <v>1920</v>
      </c>
      <c r="B16" s="288">
        <f>[1]avgpeinc!M9</f>
        <v>54529.94030507475</v>
      </c>
      <c r="C16" s="238">
        <f>[1]avgpeinc!N9</f>
        <v>61425.824607349539</v>
      </c>
      <c r="D16" s="282"/>
      <c r="E16" s="282"/>
      <c r="F16" s="282"/>
      <c r="G16" s="238">
        <f>[1]avgpeinc!R9</f>
        <v>86581.387110456679</v>
      </c>
      <c r="H16" s="330">
        <f>B16*0.1/'TB5'!B16</f>
        <v>0.43163920773258513</v>
      </c>
      <c r="I16" s="331">
        <f>C16*0.1/'TB5'!B16</f>
        <v>0.48622452398631394</v>
      </c>
      <c r="J16" s="331"/>
      <c r="K16" s="331"/>
      <c r="L16" s="331"/>
      <c r="M16" s="332">
        <f>G16*0.1/'TB5'!F16</f>
        <v>0.45506281980510965</v>
      </c>
    </row>
    <row r="17" spans="1:13" s="235" customFormat="1" ht="15" customHeight="1">
      <c r="A17" s="242">
        <v>1921</v>
      </c>
      <c r="B17" s="288">
        <f>[1]avgpeinc!M10</f>
        <v>52547.997798340672</v>
      </c>
      <c r="C17" s="238">
        <f>[1]avgpeinc!N10</f>
        <v>57968.817974552185</v>
      </c>
      <c r="D17" s="282"/>
      <c r="E17" s="282"/>
      <c r="F17" s="282"/>
      <c r="G17" s="238">
        <f>[1]avgpeinc!R10</f>
        <v>82704.25114723407</v>
      </c>
      <c r="H17" s="330">
        <f>B17*0.1/'TB5'!B17</f>
        <v>0.4613536023172759</v>
      </c>
      <c r="I17" s="331">
        <f>C17*0.1/'TB5'!B17</f>
        <v>0.50894656533381011</v>
      </c>
      <c r="J17" s="331"/>
      <c r="K17" s="331"/>
      <c r="L17" s="331"/>
      <c r="M17" s="332">
        <f>G17*0.1/'TB5'!F17</f>
        <v>0.48327044792969442</v>
      </c>
    </row>
    <row r="18" spans="1:13" s="235" customFormat="1" ht="15" customHeight="1">
      <c r="A18" s="242">
        <v>1922</v>
      </c>
      <c r="B18" s="288">
        <f>[1]avgpeinc!M11</f>
        <v>55812.263919858888</v>
      </c>
      <c r="C18" s="238">
        <f>[1]avgpeinc!N11</f>
        <v>61957.417678555699</v>
      </c>
      <c r="D18" s="282"/>
      <c r="E18" s="282"/>
      <c r="F18" s="282"/>
      <c r="G18" s="238">
        <f>[1]avgpeinc!R11</f>
        <v>87790.261330038033</v>
      </c>
      <c r="H18" s="330">
        <f>B18*0.1/'TB5'!B18</f>
        <v>0.45146214235587018</v>
      </c>
      <c r="I18" s="331">
        <f>C18*0.1/'TB5'!B18</f>
        <v>0.50116993211675731</v>
      </c>
      <c r="J18" s="331"/>
      <c r="K18" s="331"/>
      <c r="L18" s="331"/>
      <c r="M18" s="332">
        <f>G18*0.1/'TB5'!F18</f>
        <v>0.47398162907478281</v>
      </c>
    </row>
    <row r="19" spans="1:13" s="235" customFormat="1" ht="15" customHeight="1">
      <c r="A19" s="242">
        <v>1923</v>
      </c>
      <c r="B19" s="288">
        <f>[1]avgpeinc!M12</f>
        <v>59598.865533798897</v>
      </c>
      <c r="C19" s="238">
        <f>[1]avgpeinc!N12</f>
        <v>66979.678266166826</v>
      </c>
      <c r="D19" s="282"/>
      <c r="E19" s="282"/>
      <c r="F19" s="282"/>
      <c r="G19" s="238">
        <f>[1]avgpeinc!R12</f>
        <v>93937.291831517243</v>
      </c>
      <c r="H19" s="330">
        <f>B19*0.1/'TB5'!B19</f>
        <v>0.42839538506942704</v>
      </c>
      <c r="I19" s="331">
        <f>C19*0.1/'TB5'!B19</f>
        <v>0.48144851090141044</v>
      </c>
      <c r="J19" s="331"/>
      <c r="K19" s="331"/>
      <c r="L19" s="331"/>
      <c r="M19" s="332">
        <f>G19*0.1/'TB5'!F19</f>
        <v>0.45092346513555054</v>
      </c>
    </row>
    <row r="20" spans="1:13" s="235" customFormat="1" ht="15" customHeight="1">
      <c r="A20" s="242">
        <v>1924</v>
      </c>
      <c r="B20" s="288">
        <f>[1]avgpeinc!M13</f>
        <v>61769.214250261706</v>
      </c>
      <c r="C20" s="238">
        <f>[1]avgpeinc!N13</f>
        <v>68807.53732690998</v>
      </c>
      <c r="D20" s="282"/>
      <c r="E20" s="282"/>
      <c r="F20" s="282"/>
      <c r="G20" s="238">
        <f>[1]avgpeinc!R13</f>
        <v>96919.625027435424</v>
      </c>
      <c r="H20" s="330">
        <f>B20*0.1/'TB5'!B20</f>
        <v>0.44975381593705316</v>
      </c>
      <c r="I20" s="331">
        <f>C20*0.1/'TB5'!B20</f>
        <v>0.50100123263066876</v>
      </c>
      <c r="J20" s="331"/>
      <c r="K20" s="331"/>
      <c r="L20" s="331"/>
      <c r="M20" s="332">
        <f>G20*0.1/'TB5'!F20</f>
        <v>0.47137263455145134</v>
      </c>
    </row>
    <row r="21" spans="1:13" s="235" customFormat="1" ht="15" customHeight="1">
      <c r="A21" s="242">
        <v>1925</v>
      </c>
      <c r="B21" s="288">
        <f>[1]avgpeinc!M14</f>
        <v>65374.090227941764</v>
      </c>
      <c r="C21" s="238">
        <f>[1]avgpeinc!N14</f>
        <v>72509.863769125441</v>
      </c>
      <c r="D21" s="282"/>
      <c r="E21" s="282"/>
      <c r="F21" s="282"/>
      <c r="G21" s="238">
        <f>[1]avgpeinc!R14</f>
        <v>102177.98220544029</v>
      </c>
      <c r="H21" s="330">
        <f>B21*0.1/'TB5'!B21</f>
        <v>0.46757065026884737</v>
      </c>
      <c r="I21" s="331">
        <f>C21*0.1/'TB5'!B21</f>
        <v>0.5186073570618458</v>
      </c>
      <c r="J21" s="331"/>
      <c r="K21" s="331"/>
      <c r="L21" s="331"/>
      <c r="M21" s="332">
        <f>G21*0.1/'TB5'!F21</f>
        <v>0.48824419688422288</v>
      </c>
    </row>
    <row r="22" spans="1:13" s="235" customFormat="1" ht="15" customHeight="1">
      <c r="A22" s="242">
        <v>1926</v>
      </c>
      <c r="B22" s="288">
        <f>[1]avgpeinc!M15</f>
        <v>69028.518544344464</v>
      </c>
      <c r="C22" s="238">
        <f>[1]avgpeinc!N15</f>
        <v>76510.025802600183</v>
      </c>
      <c r="D22" s="282"/>
      <c r="E22" s="282"/>
      <c r="F22" s="282"/>
      <c r="G22" s="238">
        <f>[1]avgpeinc!R15</f>
        <v>107925.31077022776</v>
      </c>
      <c r="H22" s="330">
        <f>B22*0.1/'TB5'!B22</f>
        <v>0.47165999602856634</v>
      </c>
      <c r="I22" s="331">
        <f>C22*0.1/'TB5'!B22</f>
        <v>0.52277984849142478</v>
      </c>
      <c r="J22" s="331"/>
      <c r="K22" s="331"/>
      <c r="L22" s="331"/>
      <c r="M22" s="332">
        <f>G22*0.1/'TB5'!F22</f>
        <v>0.49205688549479709</v>
      </c>
    </row>
    <row r="23" spans="1:13" s="235" customFormat="1" ht="15" customHeight="1">
      <c r="A23" s="242">
        <v>1927</v>
      </c>
      <c r="B23" s="288">
        <f>[1]avgpeinc!M16</f>
        <v>66831.564043658072</v>
      </c>
      <c r="C23" s="238">
        <f>[1]avgpeinc!N16</f>
        <v>74342.318406903141</v>
      </c>
      <c r="D23" s="282"/>
      <c r="E23" s="282"/>
      <c r="F23" s="282"/>
      <c r="G23" s="238">
        <f>[1]avgpeinc!R16</f>
        <v>104794.09949372501</v>
      </c>
      <c r="H23" s="330">
        <f>B23*0.1/'TB5'!B23</f>
        <v>0.4652027206638189</v>
      </c>
      <c r="I23" s="331">
        <f>C23*0.1/'TB5'!B23</f>
        <v>0.51748375604010854</v>
      </c>
      <c r="J23" s="331"/>
      <c r="K23" s="331"/>
      <c r="L23" s="331"/>
      <c r="M23" s="332">
        <f>G23*0.1/'TB5'!F23</f>
        <v>0.48609392180433775</v>
      </c>
    </row>
    <row r="24" spans="1:13" s="235" customFormat="1" ht="15" customHeight="1">
      <c r="A24" s="242">
        <v>1928</v>
      </c>
      <c r="B24" s="288">
        <f>[1]avgpeinc!M17</f>
        <v>69222.039249598907</v>
      </c>
      <c r="C24" s="238">
        <f>[1]avgpeinc!N17</f>
        <v>76481.774056985378</v>
      </c>
      <c r="D24" s="282"/>
      <c r="E24" s="282"/>
      <c r="F24" s="282"/>
      <c r="G24" s="238">
        <f>[1]avgpeinc!R17</f>
        <v>108607.08040269441</v>
      </c>
      <c r="H24" s="330">
        <f>B24*0.1/'TB5'!B24</f>
        <v>0.47668778125389283</v>
      </c>
      <c r="I24" s="331">
        <f>C24*0.1/'TB5'!B24</f>
        <v>0.52668091805453632</v>
      </c>
      <c r="J24" s="331"/>
      <c r="K24" s="331"/>
      <c r="L24" s="331"/>
      <c r="M24" s="332">
        <f>G24*0.1/'TB5'!F24</f>
        <v>0.49713690005971706</v>
      </c>
    </row>
    <row r="25" spans="1:13" s="235" customFormat="1" ht="15" customHeight="1">
      <c r="A25" s="244">
        <v>1929</v>
      </c>
      <c r="B25" s="293">
        <f>[1]avgpeinc!M18</f>
        <v>70676.294824717275</v>
      </c>
      <c r="C25" s="246">
        <f>[1]avgpeinc!N18</f>
        <v>78457.983987107684</v>
      </c>
      <c r="D25" s="283"/>
      <c r="E25" s="283"/>
      <c r="F25" s="283"/>
      <c r="G25" s="246">
        <f>[1]avgpeinc!R18</f>
        <v>111551.19628716796</v>
      </c>
      <c r="H25" s="334">
        <f>B25*0.1/'TB5'!B25</f>
        <v>0.46359143218477999</v>
      </c>
      <c r="I25" s="335">
        <f>C25*0.1/'TB5'!B25</f>
        <v>0.51463435163261317</v>
      </c>
      <c r="J25" s="335"/>
      <c r="K25" s="335"/>
      <c r="L25" s="335"/>
      <c r="M25" s="336">
        <f>G25*0.1/'TB5'!F25</f>
        <v>0.48461211078788163</v>
      </c>
    </row>
    <row r="26" spans="1:13" s="235" customFormat="1" ht="15" customHeight="1">
      <c r="A26" s="242">
        <v>1930</v>
      </c>
      <c r="B26" s="288">
        <f>[1]avgpeinc!M19</f>
        <v>62077.063606492564</v>
      </c>
      <c r="C26" s="238">
        <f>[1]avgpeinc!N19</f>
        <v>69530.41682503499</v>
      </c>
      <c r="D26" s="282"/>
      <c r="E26" s="282"/>
      <c r="F26" s="282"/>
      <c r="G26" s="238">
        <f>[1]avgpeinc!R19</f>
        <v>98887.812587631503</v>
      </c>
      <c r="H26" s="330">
        <f>B26*0.1/'TB5'!B26</f>
        <v>0.45216352942067861</v>
      </c>
      <c r="I26" s="331">
        <f>C26*0.1/'TB5'!B26</f>
        <v>0.50645305765414095</v>
      </c>
      <c r="J26" s="331"/>
      <c r="K26" s="331"/>
      <c r="L26" s="331"/>
      <c r="M26" s="332">
        <f>G26*0.1/'TB5'!F26</f>
        <v>0.47459647483281603</v>
      </c>
    </row>
    <row r="27" spans="1:13" s="235" customFormat="1" ht="15" customHeight="1">
      <c r="A27" s="242">
        <v>1931</v>
      </c>
      <c r="B27" s="288">
        <f>[1]avgpeinc!M20</f>
        <v>55072.05112331608</v>
      </c>
      <c r="C27" s="238">
        <f>[1]avgpeinc!N20</f>
        <v>61968.121710660314</v>
      </c>
      <c r="D27" s="282"/>
      <c r="E27" s="282"/>
      <c r="F27" s="282"/>
      <c r="G27" s="238">
        <f>[1]avgpeinc!R20</f>
        <v>87827.823980287241</v>
      </c>
      <c r="H27" s="330">
        <f>B27*0.1/'TB5'!B27</f>
        <v>0.44870227752008535</v>
      </c>
      <c r="I27" s="331">
        <f>C27*0.1/'TB5'!B27</f>
        <v>0.50488835585502845</v>
      </c>
      <c r="J27" s="331"/>
      <c r="K27" s="331"/>
      <c r="L27" s="331"/>
      <c r="M27" s="332">
        <f>G27*0.1/'TB5'!F27</f>
        <v>0.47127957322052305</v>
      </c>
    </row>
    <row r="28" spans="1:13" s="235" customFormat="1" ht="15" customHeight="1">
      <c r="A28" s="242">
        <v>1932</v>
      </c>
      <c r="B28" s="288">
        <f>[1]avgpeinc!M21</f>
        <v>48351.082780509561</v>
      </c>
      <c r="C28" s="238">
        <f>[1]avgpeinc!N21</f>
        <v>53991.938208721687</v>
      </c>
      <c r="D28" s="282"/>
      <c r="E28" s="282"/>
      <c r="F28" s="282"/>
      <c r="G28" s="238">
        <f>[1]avgpeinc!R21</f>
        <v>76930.492490671342</v>
      </c>
      <c r="H28" s="330">
        <f>B28*0.1/'TB5'!B28</f>
        <v>0.46616497701662213</v>
      </c>
      <c r="I28" s="331">
        <f>C28*0.1/'TB5'!B28</f>
        <v>0.5205498860988772</v>
      </c>
      <c r="J28" s="331"/>
      <c r="K28" s="331"/>
      <c r="L28" s="331"/>
      <c r="M28" s="332">
        <f>G28*0.1/'TB5'!F28</f>
        <v>0.4880612103706467</v>
      </c>
    </row>
    <row r="29" spans="1:13" s="235" customFormat="1" ht="15" customHeight="1">
      <c r="A29" s="242">
        <v>1933</v>
      </c>
      <c r="B29" s="288">
        <f>[1]avgpeinc!M22</f>
        <v>46998.064190735597</v>
      </c>
      <c r="C29" s="238">
        <f>[1]avgpeinc!N22</f>
        <v>52666.456744268769</v>
      </c>
      <c r="D29" s="282"/>
      <c r="E29" s="282"/>
      <c r="F29" s="282"/>
      <c r="G29" s="238">
        <f>[1]avgpeinc!R22</f>
        <v>74810.904163736821</v>
      </c>
      <c r="H29" s="330">
        <f>B29*0.1/'TB5'!B29</f>
        <v>0.4676813999851876</v>
      </c>
      <c r="I29" s="331">
        <f>C29*0.1/'TB5'!B29</f>
        <v>0.52408801610331668</v>
      </c>
      <c r="J29" s="331"/>
      <c r="K29" s="331"/>
      <c r="L29" s="331"/>
      <c r="M29" s="332">
        <f>G29*0.1/'TB5'!F29</f>
        <v>0.48918901826147759</v>
      </c>
    </row>
    <row r="30" spans="1:13" s="235" customFormat="1" ht="15" customHeight="1">
      <c r="A30" s="242">
        <v>1934</v>
      </c>
      <c r="B30" s="288">
        <f>[1]avgpeinc!M23</f>
        <v>53985.351343105503</v>
      </c>
      <c r="C30" s="238">
        <f>[1]avgpeinc!N23</f>
        <v>60166.058632971602</v>
      </c>
      <c r="D30" s="282"/>
      <c r="E30" s="282"/>
      <c r="F30" s="282"/>
      <c r="G30" s="238">
        <f>[1]avgpeinc!R23</f>
        <v>85928.472809398561</v>
      </c>
      <c r="H30" s="330">
        <f>B30*0.1/'TB5'!B30</f>
        <v>0.47853347033964239</v>
      </c>
      <c r="I30" s="331">
        <f>C30*0.1/'TB5'!B30</f>
        <v>0.53332009735954566</v>
      </c>
      <c r="J30" s="331"/>
      <c r="K30" s="331"/>
      <c r="L30" s="331"/>
      <c r="M30" s="332">
        <f>G30*0.1/'TB5'!F30</f>
        <v>0.49971747544986916</v>
      </c>
    </row>
    <row r="31" spans="1:13" s="235" customFormat="1" ht="15" customHeight="1">
      <c r="A31" s="242">
        <v>1935</v>
      </c>
      <c r="B31" s="288">
        <f>[1]avgpeinc!M24</f>
        <v>58369.675682958055</v>
      </c>
      <c r="C31" s="238">
        <f>[1]avgpeinc!N24</f>
        <v>64854.677729130279</v>
      </c>
      <c r="D31" s="282"/>
      <c r="E31" s="282"/>
      <c r="F31" s="282"/>
      <c r="G31" s="238">
        <f>[1]avgpeinc!R24</f>
        <v>93182.069303991637</v>
      </c>
      <c r="H31" s="330">
        <f>B31*0.1/'TB5'!B31</f>
        <v>0.47154560018311509</v>
      </c>
      <c r="I31" s="331">
        <f>C31*0.1/'TB5'!B31</f>
        <v>0.52393537528929801</v>
      </c>
      <c r="J31" s="331"/>
      <c r="K31" s="331"/>
      <c r="L31" s="331"/>
      <c r="M31" s="332">
        <f>G31*0.1/'TB5'!F31</f>
        <v>0.49353767369508633</v>
      </c>
    </row>
    <row r="32" spans="1:13" s="235" customFormat="1" ht="15" customHeight="1">
      <c r="A32" s="242">
        <v>1936</v>
      </c>
      <c r="B32" s="288">
        <f>[1]avgpeinc!M25</f>
        <v>65184.886815775804</v>
      </c>
      <c r="C32" s="238">
        <f>[1]avgpeinc!N25</f>
        <v>72426.425868196529</v>
      </c>
      <c r="D32" s="282"/>
      <c r="E32" s="282"/>
      <c r="F32" s="282"/>
      <c r="G32" s="238">
        <f>[1]avgpeinc!R25</f>
        <v>103825.98916956132</v>
      </c>
      <c r="H32" s="330">
        <f>B32*0.1/'TB5'!B32</f>
        <v>0.47667861866209543</v>
      </c>
      <c r="I32" s="331">
        <f>C32*0.1/'TB5'!B32</f>
        <v>0.52963394314169732</v>
      </c>
      <c r="J32" s="331"/>
      <c r="K32" s="331"/>
      <c r="L32" s="331"/>
      <c r="M32" s="332">
        <f>G32*0.1/'TB5'!F32</f>
        <v>0.497605719520474</v>
      </c>
    </row>
    <row r="33" spans="1:13" s="235" customFormat="1" ht="15" customHeight="1">
      <c r="A33" s="242">
        <v>1937</v>
      </c>
      <c r="B33" s="288">
        <f>[1]avgpeinc!M26</f>
        <v>67635.104727048907</v>
      </c>
      <c r="C33" s="238">
        <f>[1]avgpeinc!N26</f>
        <v>75453.108851868135</v>
      </c>
      <c r="D33" s="282"/>
      <c r="E33" s="282"/>
      <c r="F33" s="282"/>
      <c r="G33" s="238">
        <f>[1]avgpeinc!R26</f>
        <v>108063.41027656567</v>
      </c>
      <c r="H33" s="330">
        <f>B33*0.1/'TB5'!B33</f>
        <v>0.46410919592838284</v>
      </c>
      <c r="I33" s="331">
        <f>C33*0.1/'TB5'!B33</f>
        <v>0.51775600586203474</v>
      </c>
      <c r="J33" s="331"/>
      <c r="K33" s="331"/>
      <c r="L33" s="331"/>
      <c r="M33" s="332">
        <f>G33*0.1/'TB5'!F33</f>
        <v>0.48599052958355365</v>
      </c>
    </row>
    <row r="34" spans="1:13" s="235" customFormat="1" ht="15" customHeight="1">
      <c r="A34" s="242">
        <v>1938</v>
      </c>
      <c r="B34" s="288">
        <f>[1]avgpeinc!M27</f>
        <v>62530.909829577897</v>
      </c>
      <c r="C34" s="238">
        <f>[1]avgpeinc!N27</f>
        <v>69623.181681194546</v>
      </c>
      <c r="D34" s="282"/>
      <c r="E34" s="282"/>
      <c r="F34" s="282"/>
      <c r="G34" s="238">
        <f>[1]avgpeinc!R27</f>
        <v>99715.434170391702</v>
      </c>
      <c r="H34" s="330">
        <f>B34*0.1/'TB5'!B34</f>
        <v>0.46201918103065259</v>
      </c>
      <c r="I34" s="331">
        <f>C34*0.1/'TB5'!B34</f>
        <v>0.51442151519564694</v>
      </c>
      <c r="J34" s="331"/>
      <c r="K34" s="331"/>
      <c r="L34" s="331"/>
      <c r="M34" s="332">
        <f>G34*0.1/'TB5'!F34</f>
        <v>0.48342593651422883</v>
      </c>
    </row>
    <row r="35" spans="1:13" s="235" customFormat="1" ht="15" customHeight="1">
      <c r="A35" s="244">
        <v>1939</v>
      </c>
      <c r="B35" s="293">
        <f>[1]avgpeinc!M28</f>
        <v>69050.03054629745</v>
      </c>
      <c r="C35" s="246">
        <f>[1]avgpeinc!N28</f>
        <v>76519.596346860984</v>
      </c>
      <c r="D35" s="283"/>
      <c r="E35" s="283"/>
      <c r="F35" s="283"/>
      <c r="G35" s="246">
        <f>[1]avgpeinc!R28</f>
        <v>109557.38687194235</v>
      </c>
      <c r="H35" s="334">
        <f>B35*0.1/'TB5'!B35</f>
        <v>0.47669704146122416</v>
      </c>
      <c r="I35" s="335">
        <f>C35*0.1/'TB5'!B35</f>
        <v>0.52826428755738841</v>
      </c>
      <c r="J35" s="335"/>
      <c r="K35" s="335"/>
      <c r="L35" s="335"/>
      <c r="M35" s="336">
        <f>G35*0.1/'TB5'!F35</f>
        <v>0.49706993779376646</v>
      </c>
    </row>
    <row r="36" spans="1:13" s="235" customFormat="1" ht="15" customHeight="1">
      <c r="A36" s="242">
        <v>1940</v>
      </c>
      <c r="B36" s="288">
        <f>[1]avgpeinc!M29</f>
        <v>75165.310237932688</v>
      </c>
      <c r="C36" s="238">
        <f>[1]avgpeinc!N29</f>
        <v>82468.066355385716</v>
      </c>
      <c r="D36" s="282"/>
      <c r="E36" s="282"/>
      <c r="F36" s="282"/>
      <c r="G36" s="238">
        <f>[1]avgpeinc!R29</f>
        <v>118851.95435282233</v>
      </c>
      <c r="H36" s="330">
        <f>B36*0.1/'TB5'!B36</f>
        <v>0.47816756336875799</v>
      </c>
      <c r="I36" s="331">
        <f>C36*0.1/'TB5'!B36</f>
        <v>0.52462438084885898</v>
      </c>
      <c r="J36" s="331"/>
      <c r="K36" s="331"/>
      <c r="L36" s="331"/>
      <c r="M36" s="332">
        <f>G36*0.1/'TB5'!F36</f>
        <v>0.49732393623296345</v>
      </c>
    </row>
    <row r="37" spans="1:13" s="235" customFormat="1" ht="15" customHeight="1">
      <c r="A37" s="242">
        <v>1941</v>
      </c>
      <c r="B37" s="288">
        <f>[1]avgpeinc!M30</f>
        <v>86387.560901511242</v>
      </c>
      <c r="C37" s="238">
        <f>[1]avgpeinc!N30</f>
        <v>95106.523088233458</v>
      </c>
      <c r="D37" s="282"/>
      <c r="E37" s="282"/>
      <c r="F37" s="282"/>
      <c r="G37" s="238">
        <f>[1]avgpeinc!R30</f>
        <v>138038.4591064475</v>
      </c>
      <c r="H37" s="330">
        <f>B37*0.1/'TB5'!B37</f>
        <v>0.46335638538764329</v>
      </c>
      <c r="I37" s="331">
        <f>C37*0.1/'TB5'!B37</f>
        <v>0.51012222483271175</v>
      </c>
      <c r="J37" s="331"/>
      <c r="K37" s="331"/>
      <c r="L37" s="331"/>
      <c r="M37" s="332">
        <f>G37*0.1/'TB5'!F37</f>
        <v>0.48192939530695966</v>
      </c>
    </row>
    <row r="38" spans="1:13" s="235" customFormat="1" ht="15" customHeight="1">
      <c r="A38" s="242">
        <v>1942</v>
      </c>
      <c r="B38" s="288">
        <f>[1]avgpeinc!M31</f>
        <v>92202.136249564544</v>
      </c>
      <c r="C38" s="238">
        <f>[1]avgpeinc!N31</f>
        <v>103952.08228679196</v>
      </c>
      <c r="D38" s="282"/>
      <c r="E38" s="282"/>
      <c r="F38" s="282"/>
      <c r="G38" s="238">
        <f>[1]avgpeinc!R31</f>
        <v>150106.88618049587</v>
      </c>
      <c r="H38" s="330">
        <f>B38*0.1/'TB5'!B38</f>
        <v>0.41817156805682681</v>
      </c>
      <c r="I38" s="331">
        <f>C38*0.1/'TB5'!B38</f>
        <v>0.47146201835258872</v>
      </c>
      <c r="J38" s="331"/>
      <c r="K38" s="331"/>
      <c r="L38" s="331"/>
      <c r="M38" s="332">
        <f>G38*0.1/'TB5'!F38</f>
        <v>0.43888263343864209</v>
      </c>
    </row>
    <row r="39" spans="1:13" s="235" customFormat="1" ht="15" customHeight="1">
      <c r="A39" s="242">
        <v>1943</v>
      </c>
      <c r="B39" s="288">
        <f>[1]avgpeinc!M32</f>
        <v>98412.559436916883</v>
      </c>
      <c r="C39" s="238">
        <f>[1]avgpeinc!N32</f>
        <v>113563.92857375386</v>
      </c>
      <c r="D39" s="282"/>
      <c r="E39" s="282"/>
      <c r="F39" s="282"/>
      <c r="G39" s="238">
        <f>[1]avgpeinc!R32</f>
        <v>162448.5430568255</v>
      </c>
      <c r="H39" s="330">
        <f>B39*0.1/'TB5'!B39</f>
        <v>0.38698601787133524</v>
      </c>
      <c r="I39" s="331">
        <f>C39*0.1/'TB5'!B39</f>
        <v>0.44656548660084894</v>
      </c>
      <c r="J39" s="331"/>
      <c r="K39" s="331"/>
      <c r="L39" s="331"/>
      <c r="M39" s="332">
        <f>G39*0.1/'TB5'!F39</f>
        <v>0.40889923582463161</v>
      </c>
    </row>
    <row r="40" spans="1:13" s="235" customFormat="1" ht="15" customHeight="1">
      <c r="A40" s="242">
        <v>1944</v>
      </c>
      <c r="B40" s="288">
        <f>[1]avgpeinc!M33</f>
        <v>95079.76432629193</v>
      </c>
      <c r="C40" s="238">
        <f>[1]avgpeinc!N33</f>
        <v>110542.85750345924</v>
      </c>
      <c r="D40" s="282"/>
      <c r="E40" s="282"/>
      <c r="F40" s="282"/>
      <c r="G40" s="238">
        <f>[1]avgpeinc!R33</f>
        <v>159333.8910651562</v>
      </c>
      <c r="H40" s="330">
        <f>B40*0.1/'TB5'!B40</f>
        <v>0.36225555628589146</v>
      </c>
      <c r="I40" s="331">
        <f>C40*0.1/'TB5'!B40</f>
        <v>0.4211702103186038</v>
      </c>
      <c r="J40" s="331"/>
      <c r="K40" s="331"/>
      <c r="L40" s="331"/>
      <c r="M40" s="332">
        <f>G40*0.1/'TB5'!F40</f>
        <v>0.38546938614782572</v>
      </c>
    </row>
    <row r="41" spans="1:13" s="235" customFormat="1" ht="15" customHeight="1">
      <c r="A41" s="242">
        <v>1945</v>
      </c>
      <c r="B41" s="288">
        <f>[1]avgpeinc!M34</f>
        <v>89823.36331057288</v>
      </c>
      <c r="C41" s="238">
        <f>[1]avgpeinc!N34</f>
        <v>105093.60909637196</v>
      </c>
      <c r="D41" s="282"/>
      <c r="E41" s="282"/>
      <c r="F41" s="282"/>
      <c r="G41" s="238">
        <f>[1]avgpeinc!R34</f>
        <v>151971.04243302968</v>
      </c>
      <c r="H41" s="330">
        <f>B41*0.1/'TB5'!B41</f>
        <v>0.35626640827452533</v>
      </c>
      <c r="I41" s="331">
        <f>C41*0.1/'TB5'!B41</f>
        <v>0.41683278453863354</v>
      </c>
      <c r="J41" s="331"/>
      <c r="K41" s="331"/>
      <c r="L41" s="331"/>
      <c r="M41" s="332">
        <f>G41*0.1/'TB5'!F41</f>
        <v>0.37953628114050658</v>
      </c>
    </row>
    <row r="42" spans="1:13" s="235" customFormat="1" ht="15" customHeight="1">
      <c r="A42" s="242">
        <v>1946</v>
      </c>
      <c r="B42" s="288">
        <f>[1]avgpeinc!M35</f>
        <v>81767.108115585812</v>
      </c>
      <c r="C42" s="238">
        <f>[1]avgpeinc!N35</f>
        <v>94418.370717472455</v>
      </c>
      <c r="D42" s="282"/>
      <c r="E42" s="282"/>
      <c r="F42" s="282"/>
      <c r="G42" s="238">
        <f>[1]avgpeinc!R35</f>
        <v>138769.28258318239</v>
      </c>
      <c r="H42" s="330">
        <f>B42*0.1/'TB5'!B42</f>
        <v>0.37125986181311943</v>
      </c>
      <c r="I42" s="331">
        <f>C42*0.1/'TB5'!B42</f>
        <v>0.42870234832858217</v>
      </c>
      <c r="J42" s="331"/>
      <c r="K42" s="331"/>
      <c r="L42" s="331"/>
      <c r="M42" s="332">
        <f>G42*0.1/'TB5'!F42</f>
        <v>0.39355978092768784</v>
      </c>
    </row>
    <row r="43" spans="1:13" s="235" customFormat="1" ht="15" customHeight="1">
      <c r="A43" s="242">
        <v>1947</v>
      </c>
      <c r="B43" s="288">
        <f>[1]avgpeinc!M36</f>
        <v>79246.855377425803</v>
      </c>
      <c r="C43" s="238">
        <f>[1]avgpeinc!N36</f>
        <v>91517.781670466866</v>
      </c>
      <c r="D43" s="282"/>
      <c r="E43" s="282"/>
      <c r="F43" s="282"/>
      <c r="G43" s="238">
        <f>[1]avgpeinc!R36</f>
        <v>134363.11000899129</v>
      </c>
      <c r="H43" s="330">
        <f>B43*0.1/'TB5'!B43</f>
        <v>0.37151100364247419</v>
      </c>
      <c r="I43" s="331">
        <f>C43*0.1/'TB5'!B43</f>
        <v>0.42903737640564021</v>
      </c>
      <c r="J43" s="331"/>
      <c r="K43" s="331"/>
      <c r="L43" s="331"/>
      <c r="M43" s="332">
        <f>G43*0.1/'TB5'!F43</f>
        <v>0.39371251459497114</v>
      </c>
    </row>
    <row r="44" spans="1:13" s="235" customFormat="1" ht="15" customHeight="1">
      <c r="A44" s="242">
        <v>1948</v>
      </c>
      <c r="B44" s="288">
        <f>[1]avgpeinc!M37</f>
        <v>87195.666958934584</v>
      </c>
      <c r="C44" s="238">
        <f>[1]avgpeinc!N37</f>
        <v>99256.198684112707</v>
      </c>
      <c r="D44" s="282"/>
      <c r="E44" s="282"/>
      <c r="F44" s="282"/>
      <c r="G44" s="238">
        <f>[1]avgpeinc!R37</f>
        <v>147686.53387157898</v>
      </c>
      <c r="H44" s="330">
        <f>B44*0.1/'TB5'!B44</f>
        <v>0.39045006926499021</v>
      </c>
      <c r="I44" s="331">
        <f>C44*0.1/'TB5'!B44</f>
        <v>0.44445545292340261</v>
      </c>
      <c r="J44" s="331"/>
      <c r="K44" s="331"/>
      <c r="L44" s="331"/>
      <c r="M44" s="332">
        <f>G44*0.1/'TB5'!F44</f>
        <v>0.41234505808215804</v>
      </c>
    </row>
    <row r="45" spans="1:13" s="235" customFormat="1" ht="15" customHeight="1">
      <c r="A45" s="244">
        <v>1949</v>
      </c>
      <c r="B45" s="293">
        <f>[1]avgpeinc!M38</f>
        <v>83200.952388124249</v>
      </c>
      <c r="C45" s="246">
        <f>[1]avgpeinc!N38</f>
        <v>94692.596335301932</v>
      </c>
      <c r="D45" s="283"/>
      <c r="E45" s="283"/>
      <c r="F45" s="283"/>
      <c r="G45" s="246">
        <f>[1]avgpeinc!R38</f>
        <v>141350.074978569</v>
      </c>
      <c r="H45" s="334">
        <f>B45*0.1/'TB5'!B45</f>
        <v>0.38466824229560376</v>
      </c>
      <c r="I45" s="335">
        <f>C45*0.1/'TB5'!B45</f>
        <v>0.4377982889040451</v>
      </c>
      <c r="J45" s="335"/>
      <c r="K45" s="335"/>
      <c r="L45" s="335"/>
      <c r="M45" s="336">
        <f>G45*0.1/'TB5'!F45</f>
        <v>0.40645428239323628</v>
      </c>
    </row>
    <row r="46" spans="1:13" s="235" customFormat="1" ht="15" customHeight="1">
      <c r="A46" s="242">
        <v>1950</v>
      </c>
      <c r="B46" s="288">
        <f>[1]avgpeinc!M39</f>
        <v>92470.542214640824</v>
      </c>
      <c r="C46" s="238">
        <f>[1]avgpeinc!N39</f>
        <v>104710.57128640432</v>
      </c>
      <c r="D46" s="282"/>
      <c r="E46" s="282"/>
      <c r="F46" s="282"/>
      <c r="G46" s="238">
        <f>[1]avgpeinc!R39</f>
        <v>156457.75421034786</v>
      </c>
      <c r="H46" s="330">
        <f>B46*0.1/'TB5'!B46</f>
        <v>0.39272962567418074</v>
      </c>
      <c r="I46" s="331">
        <f>C46*0.1/'TB5'!B46</f>
        <v>0.44471398653622479</v>
      </c>
      <c r="J46" s="331"/>
      <c r="K46" s="331"/>
      <c r="L46" s="331"/>
      <c r="M46" s="332">
        <f>G46*0.1/'TB5'!F46</f>
        <v>0.41401897380019564</v>
      </c>
    </row>
    <row r="47" spans="1:13" s="235" customFormat="1" ht="15" customHeight="1">
      <c r="A47" s="242">
        <v>1951</v>
      </c>
      <c r="B47" s="288">
        <f>[1]avgpeinc!M40</f>
        <v>96156.383409637026</v>
      </c>
      <c r="C47" s="238">
        <f>[1]avgpeinc!N40</f>
        <v>109830.74329090618</v>
      </c>
      <c r="D47" s="282"/>
      <c r="E47" s="282"/>
      <c r="F47" s="282"/>
      <c r="G47" s="238">
        <f>[1]avgpeinc!R40</f>
        <v>163497.2364535816</v>
      </c>
      <c r="H47" s="330">
        <f>B47*0.1/'TB5'!B47</f>
        <v>0.38155736897091591</v>
      </c>
      <c r="I47" s="331">
        <f>C47*0.1/'TB5'!B47</f>
        <v>0.4358184860558954</v>
      </c>
      <c r="J47" s="331"/>
      <c r="K47" s="331"/>
      <c r="L47" s="331"/>
      <c r="M47" s="332">
        <f>G47*0.1/'TB5'!F47</f>
        <v>0.40325962050660824</v>
      </c>
    </row>
    <row r="48" spans="1:13" s="235" customFormat="1" ht="15" customHeight="1">
      <c r="A48" s="242">
        <v>1952</v>
      </c>
      <c r="B48" s="288">
        <f>[1]avgpeinc!M41</f>
        <v>95323.630007866464</v>
      </c>
      <c r="C48" s="238">
        <f>[1]avgpeinc!N41</f>
        <v>109802.424708766</v>
      </c>
      <c r="D48" s="282"/>
      <c r="E48" s="282"/>
      <c r="F48" s="282"/>
      <c r="G48" s="238">
        <f>[1]avgpeinc!R41</f>
        <v>162814.18530252026</v>
      </c>
      <c r="H48" s="330">
        <f>B48*0.1/'TB5'!B48</f>
        <v>0.36875478335780165</v>
      </c>
      <c r="I48" s="331">
        <f>C48*0.1/'TB5'!B48</f>
        <v>0.42476528991081158</v>
      </c>
      <c r="J48" s="331"/>
      <c r="K48" s="331"/>
      <c r="L48" s="331"/>
      <c r="M48" s="332">
        <f>G48*0.1/'TB5'!F48</f>
        <v>0.39084372963818531</v>
      </c>
    </row>
    <row r="49" spans="1:13" s="235" customFormat="1" ht="15" customHeight="1">
      <c r="A49" s="242">
        <v>1953</v>
      </c>
      <c r="B49" s="288">
        <f>[1]avgpeinc!M42</f>
        <v>95734.787928803285</v>
      </c>
      <c r="C49" s="238">
        <f>[1]avgpeinc!N42</f>
        <v>110735.45629708246</v>
      </c>
      <c r="D49" s="282"/>
      <c r="E49" s="282"/>
      <c r="F49" s="282"/>
      <c r="G49" s="238">
        <f>[1]avgpeinc!R42</f>
        <v>163883.89158320645</v>
      </c>
      <c r="H49" s="330">
        <f>B49*0.1/'TB5'!B49</f>
        <v>0.35927097186730056</v>
      </c>
      <c r="I49" s="331">
        <f>C49*0.1/'TB5'!B49</f>
        <v>0.41556508208498538</v>
      </c>
      <c r="J49" s="331"/>
      <c r="K49" s="331"/>
      <c r="L49" s="331"/>
      <c r="M49" s="332">
        <f>G49*0.1/'TB5'!F49</f>
        <v>0.38151563190469151</v>
      </c>
    </row>
    <row r="50" spans="1:13" s="235" customFormat="1" ht="15" customHeight="1">
      <c r="A50" s="242">
        <v>1954</v>
      </c>
      <c r="B50" s="288">
        <f>[1]avgpeinc!M43</f>
        <v>94620.258149525922</v>
      </c>
      <c r="C50" s="238">
        <f>[1]avgpeinc!N43</f>
        <v>108689.08365452381</v>
      </c>
      <c r="D50" s="282"/>
      <c r="E50" s="282"/>
      <c r="F50" s="282"/>
      <c r="G50" s="238">
        <f>[1]avgpeinc!R43</f>
        <v>161524.9911434541</v>
      </c>
      <c r="H50" s="330">
        <f>B50*0.1/'TB5'!B50</f>
        <v>0.36257186453707391</v>
      </c>
      <c r="I50" s="331">
        <f>C50*0.1/'TB5'!B50</f>
        <v>0.41648167618790366</v>
      </c>
      <c r="J50" s="331"/>
      <c r="K50" s="331"/>
      <c r="L50" s="331"/>
      <c r="M50" s="332">
        <f>G50*0.1/'TB5'!F50</f>
        <v>0.38411042297018472</v>
      </c>
    </row>
    <row r="51" spans="1:13" s="235" customFormat="1" ht="15" customHeight="1">
      <c r="A51" s="242">
        <v>1955</v>
      </c>
      <c r="B51" s="288">
        <f>[1]avgpeinc!M44</f>
        <v>103624.71161695303</v>
      </c>
      <c r="C51" s="238">
        <f>[1]avgpeinc!N44</f>
        <v>118213.24768786608</v>
      </c>
      <c r="D51" s="282"/>
      <c r="E51" s="282"/>
      <c r="F51" s="282"/>
      <c r="G51" s="238">
        <f>[1]avgpeinc!R44</f>
        <v>176257.08518931232</v>
      </c>
      <c r="H51" s="330">
        <f>B51*0.1/'TB5'!B51</f>
        <v>0.37065817405790236</v>
      </c>
      <c r="I51" s="331">
        <f>C51*0.1/'TB5'!B51</f>
        <v>0.42284032306315789</v>
      </c>
      <c r="J51" s="331"/>
      <c r="K51" s="331"/>
      <c r="L51" s="331"/>
      <c r="M51" s="332">
        <f>G51*0.1/'TB5'!F51</f>
        <v>0.3915746460650425</v>
      </c>
    </row>
    <row r="52" spans="1:13" s="235" customFormat="1" ht="15" customHeight="1">
      <c r="A52" s="242">
        <v>1956</v>
      </c>
      <c r="B52" s="288">
        <f>[1]avgpeinc!M45</f>
        <v>103048.87926579804</v>
      </c>
      <c r="C52" s="238">
        <f>[1]avgpeinc!N45</f>
        <v>118175.75563001004</v>
      </c>
      <c r="D52" s="282"/>
      <c r="E52" s="282"/>
      <c r="F52" s="282"/>
      <c r="G52" s="238">
        <f>[1]avgpeinc!R45</f>
        <v>175592.47758006453</v>
      </c>
      <c r="H52" s="330">
        <f>B52*0.1/'TB5'!B52</f>
        <v>0.36168518595305421</v>
      </c>
      <c r="I52" s="331">
        <f>C52*0.1/'TB5'!B52</f>
        <v>0.41477811747894572</v>
      </c>
      <c r="J52" s="331"/>
      <c r="K52" s="331"/>
      <c r="L52" s="331"/>
      <c r="M52" s="332">
        <f>G52*0.1/'TB5'!F52</f>
        <v>0.38274982098449517</v>
      </c>
    </row>
    <row r="53" spans="1:13" s="235" customFormat="1" ht="15" customHeight="1">
      <c r="A53" s="242">
        <v>1957</v>
      </c>
      <c r="B53" s="288">
        <f>[1]avgpeinc!M46</f>
        <v>103027.81544916998</v>
      </c>
      <c r="C53" s="238">
        <f>[1]avgpeinc!N46</f>
        <v>118327.1752481046</v>
      </c>
      <c r="D53" s="282"/>
      <c r="E53" s="282"/>
      <c r="F53" s="282"/>
      <c r="G53" s="238">
        <f>[1]avgpeinc!R46</f>
        <v>175559.23340284606</v>
      </c>
      <c r="H53" s="330">
        <f>B53*0.1/'TB5'!B53</f>
        <v>0.36092704847959067</v>
      </c>
      <c r="I53" s="331">
        <f>C53*0.1/'TB5'!B53</f>
        <v>0.4145237665288159</v>
      </c>
      <c r="J53" s="331"/>
      <c r="K53" s="331"/>
      <c r="L53" s="331"/>
      <c r="M53" s="332">
        <f>G53*0.1/'TB5'!F53</f>
        <v>0.38213202560016185</v>
      </c>
    </row>
    <row r="54" spans="1:13" s="235" customFormat="1" ht="15" customHeight="1">
      <c r="A54" s="242">
        <v>1958</v>
      </c>
      <c r="B54" s="288">
        <f>[1]avgpeinc!M47</f>
        <v>99680.213020941679</v>
      </c>
      <c r="C54" s="238">
        <f>[1]avgpeinc!N47</f>
        <v>113942.09261572504</v>
      </c>
      <c r="D54" s="282"/>
      <c r="E54" s="282"/>
      <c r="F54" s="282"/>
      <c r="G54" s="238">
        <f>[1]avgpeinc!R47</f>
        <v>169749.56855501095</v>
      </c>
      <c r="H54" s="330">
        <f>B54*0.1/'TB5'!B54</f>
        <v>0.35920612077770847</v>
      </c>
      <c r="I54" s="331">
        <f>C54*0.1/'TB5'!B54</f>
        <v>0.41060001620572706</v>
      </c>
      <c r="J54" s="331"/>
      <c r="K54" s="331"/>
      <c r="L54" s="331"/>
      <c r="M54" s="332">
        <f>G54*0.1/'TB5'!F54</f>
        <v>0.38007880701467145</v>
      </c>
    </row>
    <row r="55" spans="1:13" s="235" customFormat="1" ht="15" customHeight="1">
      <c r="A55" s="244">
        <v>1959</v>
      </c>
      <c r="B55" s="293">
        <f>[1]avgpeinc!M48</f>
        <v>107540.26883644339</v>
      </c>
      <c r="C55" s="246">
        <f>[1]avgpeinc!N48</f>
        <v>122389.12662210299</v>
      </c>
      <c r="D55" s="283"/>
      <c r="E55" s="283"/>
      <c r="F55" s="283"/>
      <c r="G55" s="246">
        <f>[1]avgpeinc!R48</f>
        <v>183536.87029717921</v>
      </c>
      <c r="H55" s="334">
        <f>B55*0.1/'TB5'!B55</f>
        <v>0.36507938193446149</v>
      </c>
      <c r="I55" s="335">
        <f>C55*0.1/'TB5'!B55</f>
        <v>0.41548851594049663</v>
      </c>
      <c r="J55" s="335"/>
      <c r="K55" s="335"/>
      <c r="L55" s="335"/>
      <c r="M55" s="336">
        <f>G55*0.1/'TB5'!F55</f>
        <v>0.38520680440823174</v>
      </c>
    </row>
    <row r="56" spans="1:13">
      <c r="A56" s="249">
        <v>1960</v>
      </c>
      <c r="B56" s="288">
        <f>[1]avgpeinc!M49</f>
        <v>107555.4720766174</v>
      </c>
      <c r="C56" s="238">
        <f>[1]avgpeinc!N49</f>
        <v>122883.84835393717</v>
      </c>
      <c r="D56" s="282"/>
      <c r="E56" s="282"/>
      <c r="F56" s="282"/>
      <c r="G56" s="238">
        <f>[1]avgpeinc!R49</f>
        <v>184218.29907727783</v>
      </c>
      <c r="H56" s="330">
        <f>B56*0.1/'TB5'!B56</f>
        <v>0.35849125454353054</v>
      </c>
      <c r="I56" s="331">
        <f>C56*0.1/'TB5'!B56</f>
        <v>0.4095819962387296</v>
      </c>
      <c r="J56" s="331"/>
      <c r="K56" s="331"/>
      <c r="L56" s="331"/>
      <c r="M56" s="332">
        <f>G56*0.1/'TB5'!F56</f>
        <v>0.37884856229469688</v>
      </c>
    </row>
    <row r="57" spans="1:13">
      <c r="A57" s="249">
        <v>1961</v>
      </c>
      <c r="B57" s="288">
        <f>[1]avgpeinc!M50</f>
        <v>109487.30254451327</v>
      </c>
      <c r="C57" s="238">
        <f>[1]avgpeinc!N50</f>
        <v>124369.98935852516</v>
      </c>
      <c r="D57" s="282"/>
      <c r="E57" s="282"/>
      <c r="F57" s="282"/>
      <c r="G57" s="238">
        <f>[1]avgpeinc!R50</f>
        <v>185586.74202501902</v>
      </c>
      <c r="H57" s="330">
        <f>B57*0.1/'TB5'!B57</f>
        <v>0.36024426172355284</v>
      </c>
      <c r="I57" s="331">
        <f>C57*0.1/'TB5'!B57</f>
        <v>0.4092125201350415</v>
      </c>
      <c r="J57" s="331"/>
      <c r="K57" s="331"/>
      <c r="L57" s="331"/>
      <c r="M57" s="332">
        <f>G57*0.1/'TB5'!F57</f>
        <v>0.38010358687582207</v>
      </c>
    </row>
    <row r="58" spans="1:13">
      <c r="A58" s="249">
        <v>1962</v>
      </c>
      <c r="B58" s="298">
        <f>[1]avgpeinc!M51</f>
        <v>115602.3429180595</v>
      </c>
      <c r="C58" s="250">
        <f>[1]avgpeinc!N51</f>
        <v>130885.05979316169</v>
      </c>
      <c r="D58" s="299">
        <f>[1]avgpeinc!O51</f>
        <v>107936.85573660622</v>
      </c>
      <c r="E58" s="299">
        <f>[1]avgpeinc!P51</f>
        <v>155768.77088009359</v>
      </c>
      <c r="F58" s="299">
        <f>[1]avgpeinc!Q51</f>
        <v>93377.810410615246</v>
      </c>
      <c r="G58" s="250">
        <f>[1]avgpeinc!R51</f>
        <v>194045.83176121413</v>
      </c>
      <c r="H58" s="337">
        <f>B58*0.1/'TB5'!B58</f>
        <v>0.36224448680877691</v>
      </c>
      <c r="I58" s="338">
        <f>C58*0.1/'TB5'!B58</f>
        <v>0.4101334810256958</v>
      </c>
      <c r="J58" s="338">
        <f>D58*0.1/'TB5'!C58</f>
        <v>0.33365741372108471</v>
      </c>
      <c r="K58" s="338">
        <f>E58*0.1/'TB5'!D58</f>
        <v>0.34678262472152704</v>
      </c>
      <c r="L58" s="338">
        <f>F58*0.1/'TB5'!E58</f>
        <v>0.47548311948776256</v>
      </c>
      <c r="M58" s="339">
        <f>G58*0.1/'TB5'!F58</f>
        <v>0.38154855370521545</v>
      </c>
    </row>
    <row r="59" spans="1:13">
      <c r="A59" s="249">
        <v>1963</v>
      </c>
      <c r="B59" s="303">
        <f>[1]avgpeinc!M52</f>
        <v>121121.75558710015</v>
      </c>
      <c r="C59" s="257">
        <f>[1]avgpeinc!N52</f>
        <v>136612.84720775133</v>
      </c>
      <c r="D59" s="282">
        <f>[1]avgpeinc!O52</f>
        <v>112689.59797812987</v>
      </c>
      <c r="E59" s="282">
        <f>[1]avgpeinc!P52</f>
        <v>162799.47471139656</v>
      </c>
      <c r="F59" s="282">
        <f>[1]avgpeinc!Q52</f>
        <v>99070.686684160348</v>
      </c>
      <c r="G59" s="257">
        <f>[1]avgpeinc!R52</f>
        <v>202425.85896243152</v>
      </c>
      <c r="H59" s="340">
        <f>B59*0.1/'TB5'!B59</f>
        <v>0.36707518994808197</v>
      </c>
      <c r="I59" s="341">
        <f>C59*0.1/'TB5'!B59</f>
        <v>0.41402295231819153</v>
      </c>
      <c r="J59" s="341">
        <f>D59*0.1/'TB5'!C59</f>
        <v>0.33571892333195424</v>
      </c>
      <c r="K59" s="341">
        <f>E59*0.1/'TB5'!D59</f>
        <v>0.34961497145543141</v>
      </c>
      <c r="L59" s="341">
        <f>F59*0.1/'TB5'!E59</f>
        <v>0.48557275475590839</v>
      </c>
      <c r="M59" s="342">
        <f>G59*0.1/'TB5'!F59</f>
        <v>0.38624578714370728</v>
      </c>
    </row>
    <row r="60" spans="1:13">
      <c r="A60" s="249">
        <v>1964</v>
      </c>
      <c r="B60" s="303">
        <f>[1]avgpeinc!M53</f>
        <v>127724.87473804913</v>
      </c>
      <c r="C60" s="257">
        <f>[1]avgpeinc!N53</f>
        <v>143525.050151887</v>
      </c>
      <c r="D60" s="282">
        <f>[1]avgpeinc!O53</f>
        <v>117442.34021965353</v>
      </c>
      <c r="E60" s="282">
        <f>[1]avgpeinc!P53</f>
        <v>169830.17854269952</v>
      </c>
      <c r="F60" s="282">
        <f>[1]avgpeinc!Q53</f>
        <v>104763.56295770545</v>
      </c>
      <c r="G60" s="257">
        <f>[1]avgpeinc!R53</f>
        <v>212720.28516409444</v>
      </c>
      <c r="H60" s="340">
        <f>B60*0.1/'TB5'!B60</f>
        <v>0.37190589308738714</v>
      </c>
      <c r="I60" s="341">
        <f>C60*0.1/'TB5'!B60</f>
        <v>0.41791242361068737</v>
      </c>
      <c r="J60" s="341">
        <f>D60*0.1/'TB5'!C60</f>
        <v>0.33763617277145386</v>
      </c>
      <c r="K60" s="341">
        <f>E60*0.1/'TB5'!D60</f>
        <v>0.35225379467010509</v>
      </c>
      <c r="L60" s="341">
        <f>F60*0.1/'TB5'!E60</f>
        <v>0.4949337244033814</v>
      </c>
      <c r="M60" s="342">
        <f>G60*0.1/'TB5'!F60</f>
        <v>0.39094302058219915</v>
      </c>
    </row>
    <row r="61" spans="1:13">
      <c r="A61" s="249">
        <v>1965</v>
      </c>
      <c r="B61" s="303">
        <f>[1]avgpeinc!M54</f>
        <v>133203.59860095647</v>
      </c>
      <c r="C61" s="257">
        <f>[1]avgpeinc!N54</f>
        <v>149534.33002734423</v>
      </c>
      <c r="D61" s="282">
        <f>[1]avgpeinc!O54</f>
        <v>122318.0844261687</v>
      </c>
      <c r="E61" s="282">
        <f>[1]avgpeinc!P54</f>
        <v>176454.06395618821</v>
      </c>
      <c r="F61" s="282">
        <f>[1]avgpeinc!Q54</f>
        <v>108957.13616777648</v>
      </c>
      <c r="G61" s="257">
        <f>[1]avgpeinc!R54</f>
        <v>221714.38068917391</v>
      </c>
      <c r="H61" s="340">
        <f>B61*0.1/'TB5'!B61</f>
        <v>0.36873914301395411</v>
      </c>
      <c r="I61" s="341">
        <f>C61*0.1/'TB5'!B61</f>
        <v>0.4139464795589447</v>
      </c>
      <c r="J61" s="341">
        <f>D61*0.1/'TB5'!C61</f>
        <v>0.33463571033660006</v>
      </c>
      <c r="K61" s="341">
        <f>E61*0.1/'TB5'!D61</f>
        <v>0.34806409315485859</v>
      </c>
      <c r="L61" s="341">
        <f>F61*0.1/'TB5'!E61</f>
        <v>0.49130326218273729</v>
      </c>
      <c r="M61" s="342">
        <f>G61*0.1/'TB5'!F61</f>
        <v>0.38801158964633942</v>
      </c>
    </row>
    <row r="62" spans="1:13">
      <c r="A62" s="249">
        <v>1966</v>
      </c>
      <c r="B62" s="303">
        <f>[1]avgpeinc!M55</f>
        <v>138179.68519345651</v>
      </c>
      <c r="C62" s="257">
        <f>[1]avgpeinc!N55</f>
        <v>154965.15170675665</v>
      </c>
      <c r="D62" s="282">
        <f>[1]avgpeinc!O55</f>
        <v>127193.82863268386</v>
      </c>
      <c r="E62" s="282">
        <f>[1]avgpeinc!P55</f>
        <v>183077.94936967691</v>
      </c>
      <c r="F62" s="282">
        <f>[1]avgpeinc!Q55</f>
        <v>113150.7093778475</v>
      </c>
      <c r="G62" s="257">
        <f>[1]avgpeinc!R55</f>
        <v>229544.70615361864</v>
      </c>
      <c r="H62" s="340">
        <f>B62*0.1/'TB5'!B62</f>
        <v>0.36557239294052118</v>
      </c>
      <c r="I62" s="341">
        <f>C62*0.1/'TB5'!B62</f>
        <v>0.4099805355072022</v>
      </c>
      <c r="J62" s="341">
        <f>D62*0.1/'TB5'!C62</f>
        <v>0.33191224932670593</v>
      </c>
      <c r="K62" s="341">
        <f>E62*0.1/'TB5'!D62</f>
        <v>0.34426569938659668</v>
      </c>
      <c r="L62" s="341">
        <f>F62*0.1/'TB5'!E62</f>
        <v>0.48798906803131104</v>
      </c>
      <c r="M62" s="342">
        <f>G62*0.1/'TB5'!F62</f>
        <v>0.38508015871047974</v>
      </c>
    </row>
    <row r="63" spans="1:13">
      <c r="A63" s="249">
        <v>1967</v>
      </c>
      <c r="B63" s="303">
        <f>[1]avgpeinc!M56</f>
        <v>137110.26982369961</v>
      </c>
      <c r="C63" s="257">
        <f>[1]avgpeinc!N56</f>
        <v>154081.45955163098</v>
      </c>
      <c r="D63" s="282">
        <f>[1]avgpeinc!O56</f>
        <v>129695.52576982585</v>
      </c>
      <c r="E63" s="282">
        <f>[1]avgpeinc!P56</f>
        <v>183189.95669925123</v>
      </c>
      <c r="F63" s="282">
        <f>[1]avgpeinc!Q56</f>
        <v>112078.7103356897</v>
      </c>
      <c r="G63" s="257">
        <f>[1]avgpeinc!R56</f>
        <v>228870.71551456689</v>
      </c>
      <c r="H63" s="343">
        <f>B63*0.1/'TB5'!B63</f>
        <v>0.35779417306184774</v>
      </c>
      <c r="I63" s="344">
        <f>C63*0.1/'TB5'!B63</f>
        <v>0.40208110213279719</v>
      </c>
      <c r="J63" s="341">
        <f>D63*0.1/'TB5'!C63</f>
        <v>0.33068986237049103</v>
      </c>
      <c r="K63" s="341">
        <f>E63*0.1/'TB5'!D63</f>
        <v>0.34514589607715612</v>
      </c>
      <c r="L63" s="341">
        <f>F63*0.1/'TB5'!E63</f>
        <v>0.46225675195455557</v>
      </c>
      <c r="M63" s="342">
        <f>G63*0.1/'TB5'!F63</f>
        <v>0.37901633977890004</v>
      </c>
    </row>
    <row r="64" spans="1:13">
      <c r="A64" s="249">
        <v>1968</v>
      </c>
      <c r="B64" s="303">
        <f>[1]avgpeinc!M57</f>
        <v>139252.81129240547</v>
      </c>
      <c r="C64" s="257">
        <f>[1]avgpeinc!N57</f>
        <v>156980.02606187382</v>
      </c>
      <c r="D64" s="282">
        <f>[1]avgpeinc!O57</f>
        <v>132483.25921360787</v>
      </c>
      <c r="E64" s="282">
        <f>[1]avgpeinc!P57</f>
        <v>187266.69060310215</v>
      </c>
      <c r="F64" s="282">
        <f>[1]avgpeinc!Q57</f>
        <v>112679.8149855612</v>
      </c>
      <c r="G64" s="257">
        <f>[1]avgpeinc!R57</f>
        <v>233821.51973508589</v>
      </c>
      <c r="H64" s="343">
        <f>B64*0.1/'TB5'!B64</f>
        <v>0.35305719263851643</v>
      </c>
      <c r="I64" s="344">
        <f>C64*0.1/'TB5'!B64</f>
        <v>0.39800221472978592</v>
      </c>
      <c r="J64" s="341">
        <f>D64*0.1/'TB5'!C64</f>
        <v>0.32844493910670292</v>
      </c>
      <c r="K64" s="341">
        <f>E64*0.1/'TB5'!D64</f>
        <v>0.34383403137326235</v>
      </c>
      <c r="L64" s="341">
        <f>F64*0.1/'TB5'!E64</f>
        <v>0.45218059979379183</v>
      </c>
      <c r="M64" s="342">
        <f>G64*0.1/'TB5'!F64</f>
        <v>0.37407152354717255</v>
      </c>
    </row>
    <row r="65" spans="1:13">
      <c r="A65" s="259">
        <v>1969</v>
      </c>
      <c r="B65" s="308">
        <f>[1]avgpeinc!M58</f>
        <v>137368.72789412798</v>
      </c>
      <c r="C65" s="260">
        <f>[1]avgpeinc!N58</f>
        <v>156004.34819018954</v>
      </c>
      <c r="D65" s="283">
        <f>[1]avgpeinc!O58</f>
        <v>130822.45503471716</v>
      </c>
      <c r="E65" s="283">
        <f>[1]avgpeinc!P58</f>
        <v>186808.27986057781</v>
      </c>
      <c r="F65" s="283">
        <f>[1]avgpeinc!Q58</f>
        <v>110859.70856240101</v>
      </c>
      <c r="G65" s="260">
        <f>[1]avgpeinc!R58</f>
        <v>231485.02995098097</v>
      </c>
      <c r="H65" s="345">
        <f>B65*0.1/'TB5'!B65</f>
        <v>0.34372476907446975</v>
      </c>
      <c r="I65" s="346">
        <f>C65*0.1/'TB5'!B65</f>
        <v>0.39035491831600666</v>
      </c>
      <c r="J65" s="347">
        <f>D65*0.1/'TB5'!C65</f>
        <v>0.32013028394430876</v>
      </c>
      <c r="K65" s="347">
        <f>E65*0.1/'TB5'!D65</f>
        <v>0.33720212895423168</v>
      </c>
      <c r="L65" s="347">
        <f>F65*0.1/'TB5'!E65</f>
        <v>0.44017791142687201</v>
      </c>
      <c r="M65" s="348">
        <f>G65*0.1/'TB5'!F65</f>
        <v>0.36416697129607201</v>
      </c>
    </row>
    <row r="66" spans="1:13">
      <c r="A66" s="249">
        <v>1970</v>
      </c>
      <c r="B66" s="303">
        <f>[1]avgpeinc!M59</f>
        <v>132911.29284491832</v>
      </c>
      <c r="C66" s="257">
        <f>[1]avgpeinc!N59</f>
        <v>151173.15566569084</v>
      </c>
      <c r="D66" s="282">
        <f>[1]avgpeinc!O59</f>
        <v>125823.45995868403</v>
      </c>
      <c r="E66" s="282">
        <f>[1]avgpeinc!P59</f>
        <v>181139.62877143349</v>
      </c>
      <c r="F66" s="282">
        <f>[1]avgpeinc!Q59</f>
        <v>106571.18268067316</v>
      </c>
      <c r="G66" s="257">
        <f>[1]avgpeinc!R59</f>
        <v>224611.40678562684</v>
      </c>
      <c r="H66" s="343">
        <f>B66*0.1/'TB5'!B66</f>
        <v>0.34088485233951354</v>
      </c>
      <c r="I66" s="344">
        <f>C66*0.1/'TB5'!B66</f>
        <v>0.38772204937413329</v>
      </c>
      <c r="J66" s="341">
        <f>D66*0.1/'TB5'!C66</f>
        <v>0.31713732960633934</v>
      </c>
      <c r="K66" s="341">
        <f>E66*0.1/'TB5'!D66</f>
        <v>0.33599390019662673</v>
      </c>
      <c r="L66" s="341">
        <f>F66*0.1/'TB5'!E66</f>
        <v>0.43484941718634212</v>
      </c>
      <c r="M66" s="342">
        <f>G66*0.1/'TB5'!F66</f>
        <v>0.36135655548423529</v>
      </c>
    </row>
    <row r="67" spans="1:13">
      <c r="A67" s="249">
        <v>1971</v>
      </c>
      <c r="B67" s="303">
        <f>[1]avgpeinc!M60</f>
        <v>134675.49566745677</v>
      </c>
      <c r="C67" s="257">
        <f>[1]avgpeinc!N60</f>
        <v>152732.08568715592</v>
      </c>
      <c r="D67" s="282">
        <f>[1]avgpeinc!O60</f>
        <v>127729.31411791242</v>
      </c>
      <c r="E67" s="282">
        <f>[1]avgpeinc!P60</f>
        <v>182842.69045349219</v>
      </c>
      <c r="F67" s="282">
        <f>[1]avgpeinc!Q60</f>
        <v>107885.65551426125</v>
      </c>
      <c r="G67" s="257">
        <f>[1]avgpeinc!R60</f>
        <v>227780.56508372832</v>
      </c>
      <c r="H67" s="343">
        <f>B67*0.1/'TB5'!B67</f>
        <v>0.34367300270241691</v>
      </c>
      <c r="I67" s="344">
        <f>C67*0.1/'TB5'!B67</f>
        <v>0.38975089148152625</v>
      </c>
      <c r="J67" s="341">
        <f>D67*0.1/'TB5'!C67</f>
        <v>0.32011641532881191</v>
      </c>
      <c r="K67" s="341">
        <f>E67*0.1/'TB5'!D67</f>
        <v>0.33917768654646357</v>
      </c>
      <c r="L67" s="341">
        <f>F67*0.1/'TB5'!E67</f>
        <v>0.43325244783773087</v>
      </c>
      <c r="M67" s="342">
        <f>G67*0.1/'TB5'!F67</f>
        <v>0.36463382816873496</v>
      </c>
    </row>
    <row r="68" spans="1:13">
      <c r="A68" s="249">
        <v>1972</v>
      </c>
      <c r="B68" s="303">
        <f>[1]avgpeinc!M61</f>
        <v>140760.04856969166</v>
      </c>
      <c r="C68" s="257">
        <f>[1]avgpeinc!N61</f>
        <v>158753.1630618521</v>
      </c>
      <c r="D68" s="282">
        <f>[1]avgpeinc!O61</f>
        <v>133282.39572673087</v>
      </c>
      <c r="E68" s="282">
        <f>[1]avgpeinc!P61</f>
        <v>190498.62260272005</v>
      </c>
      <c r="F68" s="282">
        <f>[1]avgpeinc!Q61</f>
        <v>112868.014449551</v>
      </c>
      <c r="G68" s="257">
        <f>[1]avgpeinc!R61</f>
        <v>237133.4740943333</v>
      </c>
      <c r="H68" s="343">
        <f>B68*0.1/'TB5'!B68</f>
        <v>0.34655361920158606</v>
      </c>
      <c r="I68" s="344">
        <f>C68*0.1/'TB5'!B68</f>
        <v>0.39085297126439394</v>
      </c>
      <c r="J68" s="341">
        <f>D68*0.1/'TB5'!C68</f>
        <v>0.32341871775861364</v>
      </c>
      <c r="K68" s="341">
        <f>E68*0.1/'TB5'!D68</f>
        <v>0.34190707369998569</v>
      </c>
      <c r="L68" s="341">
        <f>F68*0.1/'TB5'!E68</f>
        <v>0.43179596811387455</v>
      </c>
      <c r="M68" s="342">
        <f>G68*0.1/'TB5'!F68</f>
        <v>0.36706557864090428</v>
      </c>
    </row>
    <row r="69" spans="1:13">
      <c r="A69" s="249">
        <v>1973</v>
      </c>
      <c r="B69" s="303">
        <f>[1]avgpeinc!M62</f>
        <v>146649.7948200611</v>
      </c>
      <c r="C69" s="257">
        <f>[1]avgpeinc!N62</f>
        <v>165040.89817445932</v>
      </c>
      <c r="D69" s="282">
        <f>[1]avgpeinc!O62</f>
        <v>138882.95650216215</v>
      </c>
      <c r="E69" s="282">
        <f>[1]avgpeinc!P62</f>
        <v>200009.9316404261</v>
      </c>
      <c r="F69" s="282">
        <f>[1]avgpeinc!Q62</f>
        <v>115941.38015648189</v>
      </c>
      <c r="G69" s="257">
        <f>[1]avgpeinc!R62</f>
        <v>246772.55797549229</v>
      </c>
      <c r="H69" s="343">
        <f>B69*0.1/'TB5'!B69</f>
        <v>0.34655127562473353</v>
      </c>
      <c r="I69" s="344">
        <f>C69*0.1/'TB5'!B69</f>
        <v>0.39001168643153511</v>
      </c>
      <c r="J69" s="341">
        <f>D69*0.1/'TB5'!C69</f>
        <v>0.32360955605327035</v>
      </c>
      <c r="K69" s="341">
        <f>E69*0.1/'TB5'!D69</f>
        <v>0.34364793937493227</v>
      </c>
      <c r="L69" s="341">
        <f>F69*0.1/'TB5'!E69</f>
        <v>0.42585844881796225</v>
      </c>
      <c r="M69" s="342">
        <f>G69*0.1/'TB5'!F69</f>
        <v>0.36760746686195495</v>
      </c>
    </row>
    <row r="70" spans="1:13">
      <c r="A70" s="249">
        <v>1974</v>
      </c>
      <c r="B70" s="303">
        <f>[1]avgpeinc!M63</f>
        <v>140779.40698791353</v>
      </c>
      <c r="C70" s="257">
        <f>[1]avgpeinc!N63</f>
        <v>158428.1315211624</v>
      </c>
      <c r="D70" s="282">
        <f>[1]avgpeinc!O63</f>
        <v>134277.0466378335</v>
      </c>
      <c r="E70" s="282">
        <f>[1]avgpeinc!P63</f>
        <v>193667.88628494518</v>
      </c>
      <c r="F70" s="282">
        <f>[1]avgpeinc!Q63</f>
        <v>110035.53941091118</v>
      </c>
      <c r="G70" s="257">
        <f>[1]avgpeinc!R63</f>
        <v>236689.94854418916</v>
      </c>
      <c r="H70" s="343">
        <f>B70*0.1/'TB5'!B70</f>
        <v>0.34243617365109458</v>
      </c>
      <c r="I70" s="344">
        <f>C70*0.1/'TB5'!B70</f>
        <v>0.38536547580042674</v>
      </c>
      <c r="J70" s="341">
        <f>D70*0.1/'TB5'!C70</f>
        <v>0.32092292489960528</v>
      </c>
      <c r="K70" s="341">
        <f>E70*0.1/'TB5'!D70</f>
        <v>0.34376001666259987</v>
      </c>
      <c r="L70" s="341">
        <f>F70*0.1/'TB5'!E70</f>
        <v>0.41274195434516514</v>
      </c>
      <c r="M70" s="342">
        <f>G70*0.1/'TB5'!F70</f>
        <v>0.36428844742113148</v>
      </c>
    </row>
    <row r="71" spans="1:13">
      <c r="A71" s="249">
        <v>1975</v>
      </c>
      <c r="B71" s="303">
        <f>[1]avgpeinc!M64</f>
        <v>136377.02560930501</v>
      </c>
      <c r="C71" s="257">
        <f>[1]avgpeinc!N64</f>
        <v>152717.98842463287</v>
      </c>
      <c r="D71" s="282">
        <f>[1]avgpeinc!O64</f>
        <v>129528.92397741873</v>
      </c>
      <c r="E71" s="282">
        <f>[1]avgpeinc!P64</f>
        <v>184789.80328120262</v>
      </c>
      <c r="F71" s="282">
        <f>[1]avgpeinc!Q64</f>
        <v>108499.90854359799</v>
      </c>
      <c r="G71" s="257">
        <f>[1]avgpeinc!R64</f>
        <v>228874.59429950482</v>
      </c>
      <c r="H71" s="343">
        <f>B71*0.1/'TB5'!B71</f>
        <v>0.3427363507681776</v>
      </c>
      <c r="I71" s="344">
        <f>C71*0.1/'TB5'!B71</f>
        <v>0.38380369285414417</v>
      </c>
      <c r="J71" s="341">
        <f>D71*0.1/'TB5'!C71</f>
        <v>0.32347642228592127</v>
      </c>
      <c r="K71" s="341">
        <f>E71*0.1/'TB5'!D71</f>
        <v>0.34591431992816973</v>
      </c>
      <c r="L71" s="341">
        <f>F71*0.1/'TB5'!E71</f>
        <v>0.40655960023866561</v>
      </c>
      <c r="M71" s="342">
        <f>G71*0.1/'TB5'!F71</f>
        <v>0.36502115381790645</v>
      </c>
    </row>
    <row r="72" spans="1:13">
      <c r="A72" s="249">
        <v>1976</v>
      </c>
      <c r="B72" s="303">
        <f>[1]avgpeinc!M65</f>
        <v>141841.32498336307</v>
      </c>
      <c r="C72" s="257">
        <f>[1]avgpeinc!N65</f>
        <v>158240.38911506537</v>
      </c>
      <c r="D72" s="282">
        <f>[1]avgpeinc!O65</f>
        <v>135176.38998481329</v>
      </c>
      <c r="E72" s="282">
        <f>[1]avgpeinc!P65</f>
        <v>191615.47003033615</v>
      </c>
      <c r="F72" s="282">
        <f>[1]avgpeinc!Q65</f>
        <v>113042.99407521101</v>
      </c>
      <c r="G72" s="257">
        <f>[1]avgpeinc!R65</f>
        <v>237478.14745572489</v>
      </c>
      <c r="H72" s="343">
        <f>B72*0.1/'TB5'!B72</f>
        <v>0.34389683288171125</v>
      </c>
      <c r="I72" s="344">
        <f>C72*0.1/'TB5'!B72</f>
        <v>0.38365665758567508</v>
      </c>
      <c r="J72" s="341">
        <f>D72*0.1/'TB5'!C72</f>
        <v>0.32520267080661824</v>
      </c>
      <c r="K72" s="341">
        <f>E72*0.1/'TB5'!D72</f>
        <v>0.34738376383376135</v>
      </c>
      <c r="L72" s="341">
        <f>F72*0.1/'TB5'!E72</f>
        <v>0.40391679450985413</v>
      </c>
      <c r="M72" s="342">
        <f>G72*0.1/'TB5'!F72</f>
        <v>0.36657531175274016</v>
      </c>
    </row>
    <row r="73" spans="1:13">
      <c r="A73" s="249">
        <v>1977</v>
      </c>
      <c r="B73" s="303">
        <f>[1]avgpeinc!M66</f>
        <v>147283.39680086257</v>
      </c>
      <c r="C73" s="257">
        <f>[1]avgpeinc!N66</f>
        <v>163676.97167628494</v>
      </c>
      <c r="D73" s="282">
        <f>[1]avgpeinc!O66</f>
        <v>139815.89864173115</v>
      </c>
      <c r="E73" s="282">
        <f>[1]avgpeinc!P66</f>
        <v>198063.12819991869</v>
      </c>
      <c r="F73" s="282">
        <f>[1]avgpeinc!Q66</f>
        <v>117538.86012515261</v>
      </c>
      <c r="G73" s="257">
        <f>[1]avgpeinc!R66</f>
        <v>245773.40731022446</v>
      </c>
      <c r="H73" s="343">
        <f>B73*0.1/'TB5'!B73</f>
        <v>0.34633143167156527</v>
      </c>
      <c r="I73" s="344">
        <f>C73*0.1/'TB5'!B73</f>
        <v>0.38488031348813934</v>
      </c>
      <c r="J73" s="341">
        <f>D73*0.1/'TB5'!C73</f>
        <v>0.32771836149542827</v>
      </c>
      <c r="K73" s="341">
        <f>E73*0.1/'TB5'!D73</f>
        <v>0.34973725588220367</v>
      </c>
      <c r="L73" s="341">
        <f>F73*0.1/'TB5'!E73</f>
        <v>0.40390727382182234</v>
      </c>
      <c r="M73" s="342">
        <f>G73*0.1/'TB5'!F73</f>
        <v>0.36948272862349529</v>
      </c>
    </row>
    <row r="74" spans="1:13">
      <c r="A74" s="249">
        <v>1978</v>
      </c>
      <c r="B74" s="303">
        <f>[1]avgpeinc!M67</f>
        <v>152622.08351810341</v>
      </c>
      <c r="C74" s="257">
        <f>[1]avgpeinc!N67</f>
        <v>169132.86389496294</v>
      </c>
      <c r="D74" s="282">
        <f>[1]avgpeinc!O67</f>
        <v>146044.18305575228</v>
      </c>
      <c r="E74" s="282">
        <f>[1]avgpeinc!P67</f>
        <v>205504.97724256915</v>
      </c>
      <c r="F74" s="282">
        <f>[1]avgpeinc!Q67</f>
        <v>121007.9036623507</v>
      </c>
      <c r="G74" s="257">
        <f>[1]avgpeinc!R67</f>
        <v>254134.65695142979</v>
      </c>
      <c r="H74" s="343">
        <f>B74*0.1/'TB5'!B74</f>
        <v>0.34657129998122299</v>
      </c>
      <c r="I74" s="344">
        <f>C74*0.1/'TB5'!B74</f>
        <v>0.38406366338637815</v>
      </c>
      <c r="J74" s="341">
        <f>D74*0.1/'TB5'!C74</f>
        <v>0.32851133105121372</v>
      </c>
      <c r="K74" s="341">
        <f>E74*0.1/'TB5'!D74</f>
        <v>0.3515634758052677</v>
      </c>
      <c r="L74" s="341">
        <f>F74*0.1/'TB5'!E74</f>
        <v>0.39944316561341081</v>
      </c>
      <c r="M74" s="342">
        <f>G74*0.1/'TB5'!F74</f>
        <v>0.3703804991600777</v>
      </c>
    </row>
    <row r="75" spans="1:13">
      <c r="A75" s="259">
        <v>1979</v>
      </c>
      <c r="B75" s="308">
        <f>[1]avgpeinc!M68</f>
        <v>153659.97243619227</v>
      </c>
      <c r="C75" s="260">
        <f>[1]avgpeinc!N68</f>
        <v>169821.06927535246</v>
      </c>
      <c r="D75" s="283">
        <f>[1]avgpeinc!O68</f>
        <v>146507.76787209604</v>
      </c>
      <c r="E75" s="283">
        <f>[1]avgpeinc!P68</f>
        <v>206292.37578247965</v>
      </c>
      <c r="F75" s="283">
        <f>[1]avgpeinc!Q68</f>
        <v>120694.56752129686</v>
      </c>
      <c r="G75" s="260">
        <f>[1]avgpeinc!R68</f>
        <v>254959.03817154144</v>
      </c>
      <c r="H75" s="349">
        <f>B75*0.1/'TB5'!B75</f>
        <v>0.34761250019073481</v>
      </c>
      <c r="I75" s="347">
        <f>C75*0.1/'TB5'!B75</f>
        <v>0.38417243957519526</v>
      </c>
      <c r="J75" s="347">
        <f>D75*0.1/'TB5'!C75</f>
        <v>0.32907375693321222</v>
      </c>
      <c r="K75" s="347">
        <f>E75*0.1/'TB5'!D75</f>
        <v>0.35558551549911493</v>
      </c>
      <c r="L75" s="347">
        <f>F75*0.1/'TB5'!E75</f>
        <v>0.39383694529533386</v>
      </c>
      <c r="M75" s="348">
        <f>G75*0.1/'TB5'!F75</f>
        <v>0.37162119150161743</v>
      </c>
    </row>
    <row r="76" spans="1:13">
      <c r="A76" s="249">
        <v>1980</v>
      </c>
      <c r="B76" s="303">
        <f>[1]avgpeinc!M69</f>
        <v>146382.47201613014</v>
      </c>
      <c r="C76" s="257">
        <f>[1]avgpeinc!N69</f>
        <v>162301.83051717942</v>
      </c>
      <c r="D76" s="282">
        <f>[1]avgpeinc!O69</f>
        <v>139865.05091668703</v>
      </c>
      <c r="E76" s="282">
        <f>[1]avgpeinc!P69</f>
        <v>198468.71745998025</v>
      </c>
      <c r="F76" s="282">
        <f>[1]avgpeinc!Q69</f>
        <v>114623.97200343524</v>
      </c>
      <c r="G76" s="257">
        <f>[1]avgpeinc!R69</f>
        <v>242783.90423768069</v>
      </c>
      <c r="H76" s="340">
        <f>B76*0.1/'TB5'!B76</f>
        <v>0.34109458327293402</v>
      </c>
      <c r="I76" s="341">
        <f>C76*0.1/'TB5'!B76</f>
        <v>0.37818923592567449</v>
      </c>
      <c r="J76" s="341">
        <f>D76*0.1/'TB5'!C76</f>
        <v>0.3243661224842071</v>
      </c>
      <c r="K76" s="341">
        <f>E76*0.1/'TB5'!D76</f>
        <v>0.35240057110786438</v>
      </c>
      <c r="L76" s="341">
        <f>F76*0.1/'TB5'!E76</f>
        <v>0.38220095634460444</v>
      </c>
      <c r="M76" s="342">
        <f>G76*0.1/'TB5'!F76</f>
        <v>0.36514809727668757</v>
      </c>
    </row>
    <row r="77" spans="1:13">
      <c r="A77" s="249">
        <v>1981</v>
      </c>
      <c r="B77" s="303">
        <f>[1]avgpeinc!M70</f>
        <v>149067.20448198789</v>
      </c>
      <c r="C77" s="257">
        <f>[1]avgpeinc!N70</f>
        <v>164837.6825591278</v>
      </c>
      <c r="D77" s="282">
        <f>[1]avgpeinc!O70</f>
        <v>141885.8292925054</v>
      </c>
      <c r="E77" s="282">
        <f>[1]avgpeinc!P70</f>
        <v>200243.37884661256</v>
      </c>
      <c r="F77" s="282">
        <f>[1]avgpeinc!Q70</f>
        <v>118579.61471063546</v>
      </c>
      <c r="G77" s="257">
        <f>[1]avgpeinc!R70</f>
        <v>246571.76354784227</v>
      </c>
      <c r="H77" s="340">
        <f>B77*0.1/'TB5'!B77</f>
        <v>0.34471303224563593</v>
      </c>
      <c r="I77" s="341">
        <f>C77*0.1/'TB5'!B77</f>
        <v>0.3811817467212677</v>
      </c>
      <c r="J77" s="341">
        <f>D77*0.1/'TB5'!C77</f>
        <v>0.32885551452636713</v>
      </c>
      <c r="K77" s="341">
        <f>E77*0.1/'TB5'!D77</f>
        <v>0.35620957612991344</v>
      </c>
      <c r="L77" s="341">
        <f>F77*0.1/'TB5'!E77</f>
        <v>0.38566055893898021</v>
      </c>
      <c r="M77" s="342">
        <f>G77*0.1/'TB5'!F77</f>
        <v>0.36829411983489996</v>
      </c>
    </row>
    <row r="78" spans="1:13">
      <c r="A78" s="249">
        <v>1982</v>
      </c>
      <c r="B78" s="303">
        <f>[1]avgpeinc!M71</f>
        <v>144710.63330943388</v>
      </c>
      <c r="C78" s="257">
        <f>[1]avgpeinc!N71</f>
        <v>160214.97365106351</v>
      </c>
      <c r="D78" s="282">
        <f>[1]avgpeinc!O71</f>
        <v>137482.04061905711</v>
      </c>
      <c r="E78" s="282">
        <f>[1]avgpeinc!P71</f>
        <v>195703.0225997504</v>
      </c>
      <c r="F78" s="282">
        <f>[1]avgpeinc!Q71</f>
        <v>115575.16155753435</v>
      </c>
      <c r="G78" s="257">
        <f>[1]avgpeinc!R71</f>
        <v>239106.6728428303</v>
      </c>
      <c r="H78" s="340">
        <f>B78*0.1/'TB5'!B78</f>
        <v>0.34600305557250982</v>
      </c>
      <c r="I78" s="341">
        <f>C78*0.1/'TB5'!B78</f>
        <v>0.38307392597198492</v>
      </c>
      <c r="J78" s="341">
        <f>D78*0.1/'TB5'!C78</f>
        <v>0.33172848820686346</v>
      </c>
      <c r="K78" s="341">
        <f>E78*0.1/'TB5'!D78</f>
        <v>0.36223879456520081</v>
      </c>
      <c r="L78" s="341">
        <f>F78*0.1/'TB5'!E78</f>
        <v>0.38126149773597717</v>
      </c>
      <c r="M78" s="342">
        <f>G78*0.1/'TB5'!F78</f>
        <v>0.36960873007774347</v>
      </c>
    </row>
    <row r="79" spans="1:13">
      <c r="A79" s="249">
        <v>1983</v>
      </c>
      <c r="B79" s="303">
        <f>[1]avgpeinc!M72</f>
        <v>149211.34935936928</v>
      </c>
      <c r="C79" s="257">
        <f>[1]avgpeinc!N72</f>
        <v>164087.54279170351</v>
      </c>
      <c r="D79" s="282">
        <f>[1]avgpeinc!O72</f>
        <v>141903.76628472024</v>
      </c>
      <c r="E79" s="282">
        <f>[1]avgpeinc!P72</f>
        <v>199567.11879855703</v>
      </c>
      <c r="F79" s="282">
        <f>[1]avgpeinc!Q72</f>
        <v>120708.74340903459</v>
      </c>
      <c r="G79" s="257">
        <f>[1]avgpeinc!R72</f>
        <v>246070.93795803611</v>
      </c>
      <c r="H79" s="340">
        <f>B79*0.1/'TB5'!B79</f>
        <v>0.35127314925193787</v>
      </c>
      <c r="I79" s="341">
        <f>C79*0.1/'TB5'!B79</f>
        <v>0.3862946629524231</v>
      </c>
      <c r="J79" s="341">
        <f>D79*0.1/'TB5'!C79</f>
        <v>0.33858647942543035</v>
      </c>
      <c r="K79" s="341">
        <f>E79*0.1/'TB5'!D79</f>
        <v>0.36885347962379456</v>
      </c>
      <c r="L79" s="341">
        <f>F79*0.1/'TB5'!E79</f>
        <v>0.38349193334579468</v>
      </c>
      <c r="M79" s="342">
        <f>G79*0.1/'TB5'!F79</f>
        <v>0.37523281574249262</v>
      </c>
    </row>
    <row r="80" spans="1:13">
      <c r="A80" s="249">
        <v>1984</v>
      </c>
      <c r="B80" s="303">
        <f>[1]avgpeinc!M73</f>
        <v>164709.76003232895</v>
      </c>
      <c r="C80" s="257">
        <f>[1]avgpeinc!N73</f>
        <v>179304.34837729108</v>
      </c>
      <c r="D80" s="282">
        <f>[1]avgpeinc!O73</f>
        <v>156163.93478483194</v>
      </c>
      <c r="E80" s="282">
        <f>[1]avgpeinc!P73</f>
        <v>216740.82897367151</v>
      </c>
      <c r="F80" s="282">
        <f>[1]avgpeinc!Q73</f>
        <v>134036.59907384793</v>
      </c>
      <c r="G80" s="257">
        <f>[1]avgpeinc!R73</f>
        <v>270562.37703531783</v>
      </c>
      <c r="H80" s="340">
        <f>B80*0.1/'TB5'!B80</f>
        <v>0.36352020502090454</v>
      </c>
      <c r="I80" s="341">
        <f>C80*0.1/'TB5'!B80</f>
        <v>0.39573097229003906</v>
      </c>
      <c r="J80" s="341">
        <f>D80*0.1/'TB5'!C80</f>
        <v>0.35139185190200811</v>
      </c>
      <c r="K80" s="341">
        <f>E80*0.1/'TB5'!D80</f>
        <v>0.3791475892066955</v>
      </c>
      <c r="L80" s="341">
        <f>F80*0.1/'TB5'!E80</f>
        <v>0.39417123794555664</v>
      </c>
      <c r="M80" s="342">
        <f>G80*0.1/'TB5'!F80</f>
        <v>0.38736557960510259</v>
      </c>
    </row>
    <row r="81" spans="1:13">
      <c r="A81" s="249">
        <v>1985</v>
      </c>
      <c r="B81" s="303">
        <f>[1]avgpeinc!M74</f>
        <v>167081.05094276616</v>
      </c>
      <c r="C81" s="257">
        <f>[1]avgpeinc!N74</f>
        <v>181569.82610043947</v>
      </c>
      <c r="D81" s="282">
        <f>[1]avgpeinc!O74</f>
        <v>158021.90528418272</v>
      </c>
      <c r="E81" s="282">
        <f>[1]avgpeinc!P74</f>
        <v>222491.78388355832</v>
      </c>
      <c r="F81" s="282">
        <f>[1]avgpeinc!Q74</f>
        <v>132997.81312815635</v>
      </c>
      <c r="G81" s="257">
        <f>[1]avgpeinc!R74</f>
        <v>274301.85570925189</v>
      </c>
      <c r="H81" s="340">
        <f>B81*0.1/'TB5'!B81</f>
        <v>0.36251196265220642</v>
      </c>
      <c r="I81" s="341">
        <f>C81*0.1/'TB5'!B81</f>
        <v>0.39394792914390564</v>
      </c>
      <c r="J81" s="341">
        <f>D81*0.1/'TB5'!C81</f>
        <v>0.35039770603179926</v>
      </c>
      <c r="K81" s="341">
        <f>E81*0.1/'TB5'!D81</f>
        <v>0.38046610355377197</v>
      </c>
      <c r="L81" s="341">
        <f>F81*0.1/'TB5'!E81</f>
        <v>0.38797804713249195</v>
      </c>
      <c r="M81" s="342">
        <f>G81*0.1/'TB5'!F81</f>
        <v>0.38704681396484375</v>
      </c>
    </row>
    <row r="82" spans="1:13">
      <c r="A82" s="249">
        <v>1986</v>
      </c>
      <c r="B82" s="303">
        <f>[1]avgpeinc!M75</f>
        <v>167764.19793249638</v>
      </c>
      <c r="C82" s="257">
        <f>[1]avgpeinc!N75</f>
        <v>182653.95754423324</v>
      </c>
      <c r="D82" s="282">
        <f>[1]avgpeinc!O75</f>
        <v>161694.00526233454</v>
      </c>
      <c r="E82" s="282">
        <f>[1]avgpeinc!P75</f>
        <v>224747.68110500311</v>
      </c>
      <c r="F82" s="282">
        <f>[1]avgpeinc!Q75</f>
        <v>133060.07903579401</v>
      </c>
      <c r="G82" s="257">
        <f>[1]avgpeinc!R75</f>
        <v>275092.33984897123</v>
      </c>
      <c r="H82" s="340">
        <f>B82*0.1/'TB5'!B82</f>
        <v>0.36079427599906927</v>
      </c>
      <c r="I82" s="341">
        <f>C82*0.1/'TB5'!B82</f>
        <v>0.39281624555587769</v>
      </c>
      <c r="J82" s="341">
        <f>D82*0.1/'TB5'!C82</f>
        <v>0.3513985276222229</v>
      </c>
      <c r="K82" s="341">
        <f>E82*0.1/'TB5'!D82</f>
        <v>0.38163182139396673</v>
      </c>
      <c r="L82" s="341">
        <f>F82*0.1/'TB5'!E82</f>
        <v>0.38222208619117731</v>
      </c>
      <c r="M82" s="342">
        <f>G82*0.1/'TB5'!F82</f>
        <v>0.3863302767276765</v>
      </c>
    </row>
    <row r="83" spans="1:13">
      <c r="A83" s="249">
        <v>1987</v>
      </c>
      <c r="B83" s="303">
        <f>[1]avgpeinc!M76</f>
        <v>177874.39230724005</v>
      </c>
      <c r="C83" s="257">
        <f>[1]avgpeinc!N76</f>
        <v>192793.6875905944</v>
      </c>
      <c r="D83" s="282">
        <f>[1]avgpeinc!O76</f>
        <v>172624.8592937288</v>
      </c>
      <c r="E83" s="282">
        <f>[1]avgpeinc!P76</f>
        <v>238207.59490323815</v>
      </c>
      <c r="F83" s="282">
        <f>[1]avgpeinc!Q76</f>
        <v>139912.49344756681</v>
      </c>
      <c r="G83" s="257">
        <f>[1]avgpeinc!R76</f>
        <v>289700.10036545858</v>
      </c>
      <c r="H83" s="340">
        <f>B83*0.1/'TB5'!B83</f>
        <v>0.37129673361778259</v>
      </c>
      <c r="I83" s="341">
        <f>C83*0.1/'TB5'!B83</f>
        <v>0.4024394154548645</v>
      </c>
      <c r="J83" s="341">
        <f>D83*0.1/'TB5'!C83</f>
        <v>0.36085993051528931</v>
      </c>
      <c r="K83" s="341">
        <f>E83*0.1/'TB5'!D83</f>
        <v>0.39279025793075562</v>
      </c>
      <c r="L83" s="341">
        <f>F83*0.1/'TB5'!E83</f>
        <v>0.38971820473670954</v>
      </c>
      <c r="M83" s="342">
        <f>G83*0.1/'TB5'!F83</f>
        <v>0.39707222580909723</v>
      </c>
    </row>
    <row r="84" spans="1:13">
      <c r="A84" s="249">
        <v>1988</v>
      </c>
      <c r="B84" s="303">
        <f>[1]avgpeinc!M77</f>
        <v>192347.18861479478</v>
      </c>
      <c r="C84" s="257">
        <f>[1]avgpeinc!N77</f>
        <v>206867.31897149392</v>
      </c>
      <c r="D84" s="282">
        <f>[1]avgpeinc!O77</f>
        <v>187499.26304971473</v>
      </c>
      <c r="E84" s="282">
        <f>[1]avgpeinc!P77</f>
        <v>259311.65286423577</v>
      </c>
      <c r="F84" s="282">
        <f>[1]avgpeinc!Q77</f>
        <v>147929.06953144545</v>
      </c>
      <c r="G84" s="257">
        <f>[1]avgpeinc!R77</f>
        <v>311139.34452035115</v>
      </c>
      <c r="H84" s="340">
        <f>B84*0.1/'TB5'!B84</f>
        <v>0.38531401753425609</v>
      </c>
      <c r="I84" s="341">
        <f>C84*0.1/'TB5'!B84</f>
        <v>0.41440105438232427</v>
      </c>
      <c r="J84" s="341">
        <f>D84*0.1/'TB5'!C84</f>
        <v>0.37528628110885626</v>
      </c>
      <c r="K84" s="341">
        <f>E84*0.1/'TB5'!D84</f>
        <v>0.41070684790611267</v>
      </c>
      <c r="L84" s="341">
        <f>F84*0.1/'TB5'!E84</f>
        <v>0.39531603455543524</v>
      </c>
      <c r="M84" s="342">
        <f>G84*0.1/'TB5'!F84</f>
        <v>0.4119515419006346</v>
      </c>
    </row>
    <row r="85" spans="1:13">
      <c r="A85" s="259">
        <v>1989</v>
      </c>
      <c r="B85" s="308">
        <f>[1]avgpeinc!M78</f>
        <v>192973.79459554452</v>
      </c>
      <c r="C85" s="260">
        <f>[1]avgpeinc!N78</f>
        <v>208016.85228455364</v>
      </c>
      <c r="D85" s="283">
        <f>[1]avgpeinc!O78</f>
        <v>187571.28573435984</v>
      </c>
      <c r="E85" s="283">
        <f>[1]avgpeinc!P78</f>
        <v>257846.82616112841</v>
      </c>
      <c r="F85" s="283">
        <f>[1]avgpeinc!Q78</f>
        <v>151471.43766318553</v>
      </c>
      <c r="G85" s="260">
        <f>[1]avgpeinc!R78</f>
        <v>310733.70364818984</v>
      </c>
      <c r="H85" s="349">
        <f>B85*0.1/'TB5'!B85</f>
        <v>0.38196107745170604</v>
      </c>
      <c r="I85" s="347">
        <f>C85*0.1/'TB5'!B85</f>
        <v>0.41173642873764044</v>
      </c>
      <c r="J85" s="347">
        <f>D85*0.1/'TB5'!C85</f>
        <v>0.37099108099937433</v>
      </c>
      <c r="K85" s="347">
        <f>E85*0.1/'TB5'!D85</f>
        <v>0.40730726718902593</v>
      </c>
      <c r="L85" s="347">
        <f>F85*0.1/'TB5'!E85</f>
        <v>0.39473569393157953</v>
      </c>
      <c r="M85" s="348">
        <f>G85*0.1/'TB5'!F85</f>
        <v>0.40971410274505621</v>
      </c>
    </row>
    <row r="86" spans="1:13">
      <c r="A86" s="249">
        <v>1990</v>
      </c>
      <c r="B86" s="303">
        <f>[1]avgpeinc!M79</f>
        <v>192952.08173811212</v>
      </c>
      <c r="C86" s="257">
        <f>[1]avgpeinc!N79</f>
        <v>207388.96661943683</v>
      </c>
      <c r="D86" s="282">
        <f>[1]avgpeinc!O79</f>
        <v>188300.903513108</v>
      </c>
      <c r="E86" s="282">
        <f>[1]avgpeinc!P79</f>
        <v>257341.64046462852</v>
      </c>
      <c r="F86" s="282">
        <f>[1]avgpeinc!Q79</f>
        <v>151526.26523519098</v>
      </c>
      <c r="G86" s="257">
        <f>[1]avgpeinc!R79</f>
        <v>309519.17862770346</v>
      </c>
      <c r="H86" s="340">
        <f>B86*0.1/'TB5'!B86</f>
        <v>0.38225084543228149</v>
      </c>
      <c r="I86" s="341">
        <f>C86*0.1/'TB5'!B86</f>
        <v>0.41085126996040339</v>
      </c>
      <c r="J86" s="341">
        <f>D86*0.1/'TB5'!C86</f>
        <v>0.37265223264694219</v>
      </c>
      <c r="K86" s="341">
        <f>E86*0.1/'TB5'!D86</f>
        <v>0.40988972783088684</v>
      </c>
      <c r="L86" s="341">
        <f>F86*0.1/'TB5'!E86</f>
        <v>0.39073640108108515</v>
      </c>
      <c r="M86" s="342">
        <f>G86*0.1/'TB5'!F86</f>
        <v>0.41101288795471191</v>
      </c>
    </row>
    <row r="87" spans="1:13">
      <c r="A87" s="249">
        <v>1991</v>
      </c>
      <c r="B87" s="303">
        <f>[1]avgpeinc!M80</f>
        <v>188263.17994579699</v>
      </c>
      <c r="C87" s="257">
        <f>[1]avgpeinc!N80</f>
        <v>202301.48874151925</v>
      </c>
      <c r="D87" s="282">
        <f>[1]avgpeinc!O80</f>
        <v>183034.23022624108</v>
      </c>
      <c r="E87" s="282">
        <f>[1]avgpeinc!P80</f>
        <v>249601.61485537395</v>
      </c>
      <c r="F87" s="282">
        <f>[1]avgpeinc!Q80</f>
        <v>149849.38520936362</v>
      </c>
      <c r="G87" s="257">
        <f>[1]avgpeinc!R80</f>
        <v>302385.68479352281</v>
      </c>
      <c r="H87" s="340">
        <f>B87*0.1/'TB5'!B87</f>
        <v>0.38076007366180414</v>
      </c>
      <c r="I87" s="341">
        <f>C87*0.1/'TB5'!B87</f>
        <v>0.40915238857269282</v>
      </c>
      <c r="J87" s="341">
        <f>D87*0.1/'TB5'!C87</f>
        <v>0.37124863266944891</v>
      </c>
      <c r="K87" s="341">
        <f>E87*0.1/'TB5'!D87</f>
        <v>0.40951991081237787</v>
      </c>
      <c r="L87" s="341">
        <f>F87*0.1/'TB5'!E87</f>
        <v>0.38916933536529535</v>
      </c>
      <c r="M87" s="342">
        <f>G87*0.1/'TB5'!F87</f>
        <v>0.40903809666633606</v>
      </c>
    </row>
    <row r="88" spans="1:13">
      <c r="A88" s="249">
        <v>1992</v>
      </c>
      <c r="B88" s="303">
        <f>[1]avgpeinc!M81</f>
        <v>198125.47606224541</v>
      </c>
      <c r="C88" s="257">
        <f>[1]avgpeinc!N81</f>
        <v>211914.36236433877</v>
      </c>
      <c r="D88" s="282">
        <f>[1]avgpeinc!O81</f>
        <v>193286.40708645334</v>
      </c>
      <c r="E88" s="282">
        <f>[1]avgpeinc!P81</f>
        <v>262809.48206204036</v>
      </c>
      <c r="F88" s="282">
        <f>[1]avgpeinc!Q81</f>
        <v>156799.63176719745</v>
      </c>
      <c r="G88" s="257">
        <f>[1]avgpeinc!R81</f>
        <v>317470.6528207006</v>
      </c>
      <c r="H88" s="340">
        <f>B88*0.1/'TB5'!B88</f>
        <v>0.39310207962989818</v>
      </c>
      <c r="I88" s="341">
        <f>C88*0.1/'TB5'!B88</f>
        <v>0.42046070098876959</v>
      </c>
      <c r="J88" s="341">
        <f>D88*0.1/'TB5'!C88</f>
        <v>0.3835943341255188</v>
      </c>
      <c r="K88" s="341">
        <f>E88*0.1/'TB5'!D88</f>
        <v>0.42295846343040466</v>
      </c>
      <c r="L88" s="341">
        <f>F88*0.1/'TB5'!E88</f>
        <v>0.3984110951423645</v>
      </c>
      <c r="M88" s="342">
        <f>G88*0.1/'TB5'!F88</f>
        <v>0.4210873544216156</v>
      </c>
    </row>
    <row r="89" spans="1:13">
      <c r="A89" s="249">
        <v>1993</v>
      </c>
      <c r="B89" s="303">
        <f>[1]avgpeinc!M82</f>
        <v>198649.94101304392</v>
      </c>
      <c r="C89" s="257">
        <f>[1]avgpeinc!N82</f>
        <v>213864.82334494538</v>
      </c>
      <c r="D89" s="282">
        <f>[1]avgpeinc!O82</f>
        <v>194040.67731057634</v>
      </c>
      <c r="E89" s="282">
        <f>[1]avgpeinc!P82</f>
        <v>265852.05624269339</v>
      </c>
      <c r="F89" s="282">
        <f>[1]avgpeinc!Q82</f>
        <v>157345.18236901113</v>
      </c>
      <c r="G89" s="257">
        <f>[1]avgpeinc!R82</f>
        <v>318885.9239764536</v>
      </c>
      <c r="H89" s="340">
        <f>B89*0.1/'TB5'!B89</f>
        <v>0.39082455635070817</v>
      </c>
      <c r="I89" s="341">
        <f>C89*0.1/'TB5'!B89</f>
        <v>0.42075836658477794</v>
      </c>
      <c r="J89" s="341">
        <f>D89*0.1/'TB5'!C89</f>
        <v>0.38039752840995794</v>
      </c>
      <c r="K89" s="341">
        <f>E89*0.1/'TB5'!D89</f>
        <v>0.42131298780441279</v>
      </c>
      <c r="L89" s="341">
        <f>F89*0.1/'TB5'!E89</f>
        <v>0.39925453066825878</v>
      </c>
      <c r="M89" s="342">
        <f>G89*0.1/'TB5'!F89</f>
        <v>0.41939416527748113</v>
      </c>
    </row>
    <row r="90" spans="1:13">
      <c r="A90" s="249">
        <v>1994</v>
      </c>
      <c r="B90" s="303">
        <f>[1]avgpeinc!M83</f>
        <v>206476.38588585224</v>
      </c>
      <c r="C90" s="257">
        <f>[1]avgpeinc!N83</f>
        <v>222393.9957324577</v>
      </c>
      <c r="D90" s="282">
        <f>[1]avgpeinc!O83</f>
        <v>201371.90049793216</v>
      </c>
      <c r="E90" s="282">
        <f>[1]avgpeinc!P83</f>
        <v>275591.82955657027</v>
      </c>
      <c r="F90" s="282">
        <f>[1]avgpeinc!Q83</f>
        <v>163992.69971277451</v>
      </c>
      <c r="G90" s="257">
        <f>[1]avgpeinc!R83</f>
        <v>331632.51933459641</v>
      </c>
      <c r="H90" s="340">
        <f>B90*0.1/'TB5'!B90</f>
        <v>0.3933778703212738</v>
      </c>
      <c r="I90" s="341">
        <f>C90*0.1/'TB5'!B90</f>
        <v>0.42370402812957758</v>
      </c>
      <c r="J90" s="341">
        <f>D90*0.1/'TB5'!C90</f>
        <v>0.38247913122177124</v>
      </c>
      <c r="K90" s="341">
        <f>E90*0.1/'TB5'!D90</f>
        <v>0.42328312993049622</v>
      </c>
      <c r="L90" s="341">
        <f>F90*0.1/'TB5'!E90</f>
        <v>0.40304189920425415</v>
      </c>
      <c r="M90" s="342">
        <f>G90*0.1/'TB5'!F90</f>
        <v>0.42242941260337841</v>
      </c>
    </row>
    <row r="91" spans="1:13">
      <c r="A91" s="249">
        <v>1995</v>
      </c>
      <c r="B91" s="303">
        <f>[1]avgpeinc!M84</f>
        <v>215053.83429186739</v>
      </c>
      <c r="C91" s="257">
        <f>[1]avgpeinc!N84</f>
        <v>229194.05724812017</v>
      </c>
      <c r="D91" s="282">
        <f>[1]avgpeinc!O84</f>
        <v>209227.95297393977</v>
      </c>
      <c r="E91" s="282">
        <f>[1]avgpeinc!P84</f>
        <v>283197.09097390971</v>
      </c>
      <c r="F91" s="282">
        <f>[1]avgpeinc!Q84</f>
        <v>171611.34643724625</v>
      </c>
      <c r="G91" s="257">
        <f>[1]avgpeinc!R84</f>
        <v>345342.54915024218</v>
      </c>
      <c r="H91" s="340">
        <f>B91*0.1/'TB5'!B91</f>
        <v>0.4009021520614624</v>
      </c>
      <c r="I91" s="341">
        <f>C91*0.1/'TB5'!B91</f>
        <v>0.42726227641105657</v>
      </c>
      <c r="J91" s="341">
        <f>D91*0.1/'TB5'!C91</f>
        <v>0.390860915184021</v>
      </c>
      <c r="K91" s="341">
        <f>E91*0.1/'TB5'!D91</f>
        <v>0.4285656213760376</v>
      </c>
      <c r="L91" s="341">
        <f>F91*0.1/'TB5'!E91</f>
        <v>0.40768608450889593</v>
      </c>
      <c r="M91" s="342">
        <f>G91*0.1/'TB5'!F91</f>
        <v>0.4299930632114411</v>
      </c>
    </row>
    <row r="92" spans="1:13">
      <c r="A92" s="249">
        <v>1996</v>
      </c>
      <c r="B92" s="303">
        <f>[1]avgpeinc!M85</f>
        <v>227033.03629928094</v>
      </c>
      <c r="C92" s="257">
        <f>[1]avgpeinc!N85</f>
        <v>241048.24723923113</v>
      </c>
      <c r="D92" s="282">
        <f>[1]avgpeinc!O85</f>
        <v>221293.48815408093</v>
      </c>
      <c r="E92" s="282">
        <f>[1]avgpeinc!P85</f>
        <v>298862.01181410992</v>
      </c>
      <c r="F92" s="282">
        <f>[1]avgpeinc!Q85</f>
        <v>180322.77414615414</v>
      </c>
      <c r="G92" s="257">
        <f>[1]avgpeinc!R85</f>
        <v>363035.51989899809</v>
      </c>
      <c r="H92" s="340">
        <f>B92*0.1/'TB5'!B92</f>
        <v>0.41028717160224909</v>
      </c>
      <c r="I92" s="341">
        <f>C92*0.1/'TB5'!B92</f>
        <v>0.43561503291130066</v>
      </c>
      <c r="J92" s="341">
        <f>D92*0.1/'TB5'!C92</f>
        <v>0.40049940347671514</v>
      </c>
      <c r="K92" s="341">
        <f>E92*0.1/'TB5'!D92</f>
        <v>0.43785300850868225</v>
      </c>
      <c r="L92" s="341">
        <f>F92*0.1/'TB5'!E92</f>
        <v>0.41589900851249695</v>
      </c>
      <c r="M92" s="342">
        <f>G92*0.1/'TB5'!F92</f>
        <v>0.43910101056098944</v>
      </c>
    </row>
    <row r="93" spans="1:13">
      <c r="A93" s="249">
        <v>1997</v>
      </c>
      <c r="B93" s="303">
        <f>[1]avgpeinc!M86</f>
        <v>239369.63259932332</v>
      </c>
      <c r="C93" s="257">
        <f>[1]avgpeinc!N86</f>
        <v>253604.71471459887</v>
      </c>
      <c r="D93" s="282">
        <f>[1]avgpeinc!O86</f>
        <v>235171.19116035136</v>
      </c>
      <c r="E93" s="282">
        <f>[1]avgpeinc!P86</f>
        <v>315508.13048884727</v>
      </c>
      <c r="F93" s="282">
        <f>[1]avgpeinc!Q86</f>
        <v>188925.12820389733</v>
      </c>
      <c r="G93" s="257">
        <f>[1]avgpeinc!R86</f>
        <v>381507.56658978917</v>
      </c>
      <c r="H93" s="340">
        <f>B93*0.1/'TB5'!B93</f>
        <v>0.4174161553382873</v>
      </c>
      <c r="I93" s="341">
        <f>C93*0.1/'TB5'!B93</f>
        <v>0.44223949313163752</v>
      </c>
      <c r="J93" s="341">
        <f>D93*0.1/'TB5'!C93</f>
        <v>0.40916335582733154</v>
      </c>
      <c r="K93" s="341">
        <f>E93*0.1/'TB5'!D93</f>
        <v>0.44609594345092768</v>
      </c>
      <c r="L93" s="341">
        <f>F93*0.1/'TB5'!E93</f>
        <v>0.41999503970146168</v>
      </c>
      <c r="M93" s="342">
        <f>G93*0.1/'TB5'!F93</f>
        <v>0.4456554651260376</v>
      </c>
    </row>
    <row r="94" spans="1:13">
      <c r="A94" s="249">
        <v>1998</v>
      </c>
      <c r="B94" s="303">
        <f>[1]avgpeinc!M87</f>
        <v>250388.29908489264</v>
      </c>
      <c r="C94" s="257">
        <f>[1]avgpeinc!N87</f>
        <v>265345.49808061804</v>
      </c>
      <c r="D94" s="282">
        <f>[1]avgpeinc!O87</f>
        <v>247589.245216043</v>
      </c>
      <c r="E94" s="282">
        <f>[1]avgpeinc!P87</f>
        <v>331718.02205953124</v>
      </c>
      <c r="F94" s="282">
        <f>[1]avgpeinc!Q87</f>
        <v>196370.71262699604</v>
      </c>
      <c r="G94" s="257">
        <f>[1]avgpeinc!R87</f>
        <v>398751.74710686167</v>
      </c>
      <c r="H94" s="340">
        <f>B94*0.1/'TB5'!B94</f>
        <v>0.42052665352821339</v>
      </c>
      <c r="I94" s="341">
        <f>C94*0.1/'TB5'!B94</f>
        <v>0.44564723968505859</v>
      </c>
      <c r="J94" s="341">
        <f>D94*0.1/'TB5'!C94</f>
        <v>0.4128392338752746</v>
      </c>
      <c r="K94" s="341">
        <f>E94*0.1/'TB5'!D94</f>
        <v>0.45054990053176874</v>
      </c>
      <c r="L94" s="341">
        <f>F94*0.1/'TB5'!E94</f>
        <v>0.42215341329574591</v>
      </c>
      <c r="M94" s="342">
        <f>G94*0.1/'TB5'!F94</f>
        <v>0.44900411367416382</v>
      </c>
    </row>
    <row r="95" spans="1:13">
      <c r="A95" s="259">
        <v>1999</v>
      </c>
      <c r="B95" s="308">
        <f>[1]avgpeinc!M88</f>
        <v>261841.68208673625</v>
      </c>
      <c r="C95" s="260">
        <f>[1]avgpeinc!N88</f>
        <v>277293.3470356433</v>
      </c>
      <c r="D95" s="283">
        <f>[1]avgpeinc!O88</f>
        <v>261280.09027046515</v>
      </c>
      <c r="E95" s="283">
        <f>[1]avgpeinc!P88</f>
        <v>350288.09128308139</v>
      </c>
      <c r="F95" s="283">
        <f>[1]avgpeinc!Q88</f>
        <v>201648.39615315586</v>
      </c>
      <c r="G95" s="260">
        <f>[1]avgpeinc!R88</f>
        <v>416814.29199301678</v>
      </c>
      <c r="H95" s="349">
        <f>B95*0.1/'TB5'!B95</f>
        <v>0.42697006464004511</v>
      </c>
      <c r="I95" s="347">
        <f>C95*0.1/'TB5'!B95</f>
        <v>0.45216619968414307</v>
      </c>
      <c r="J95" s="347">
        <f>D95*0.1/'TB5'!C95</f>
        <v>0.42037552595138544</v>
      </c>
      <c r="K95" s="347">
        <f>E95*0.1/'TB5'!D95</f>
        <v>0.45753094553947443</v>
      </c>
      <c r="L95" s="347">
        <f>F95*0.1/'TB5'!E95</f>
        <v>0.42616564035415655</v>
      </c>
      <c r="M95" s="348">
        <f>G95*0.1/'TB5'!F95</f>
        <v>0.45502609014511103</v>
      </c>
    </row>
    <row r="96" spans="1:13">
      <c r="A96" s="261">
        <v>2000</v>
      </c>
      <c r="B96" s="313">
        <f>[1]avgpeinc!M89</f>
        <v>273910.40610242658</v>
      </c>
      <c r="C96" s="262">
        <f>[1]avgpeinc!N89</f>
        <v>289472.60175600933</v>
      </c>
      <c r="D96" s="284">
        <f>[1]avgpeinc!O89</f>
        <v>274344.15909905726</v>
      </c>
      <c r="E96" s="284">
        <f>[1]avgpeinc!P89</f>
        <v>368986.74463278975</v>
      </c>
      <c r="F96" s="284">
        <f>[1]avgpeinc!Q89</f>
        <v>208019.60967760958</v>
      </c>
      <c r="G96" s="262">
        <f>[1]avgpeinc!R89</f>
        <v>434094.64984515734</v>
      </c>
      <c r="H96" s="350">
        <f>B96*0.1/'TB5'!B96</f>
        <v>0.43222430348396296</v>
      </c>
      <c r="I96" s="351">
        <f>C96*0.1/'TB5'!B96</f>
        <v>0.45678108930587757</v>
      </c>
      <c r="J96" s="351">
        <f>D96*0.1/'TB5'!C96</f>
        <v>0.4262784719467162</v>
      </c>
      <c r="K96" s="351">
        <f>E96*0.1/'TB5'!D96</f>
        <v>0.46599072217941284</v>
      </c>
      <c r="L96" s="351">
        <f>F96*0.1/'TB5'!E96</f>
        <v>0.42623874545097346</v>
      </c>
      <c r="M96" s="352">
        <f>G96*0.1/'TB5'!F96</f>
        <v>0.46035757660865784</v>
      </c>
    </row>
    <row r="97" spans="1:13">
      <c r="A97" s="249">
        <v>2001</v>
      </c>
      <c r="B97" s="303">
        <f>[1]avgpeinc!M90</f>
        <v>266110.73616480175</v>
      </c>
      <c r="C97" s="257">
        <f>[1]avgpeinc!N90</f>
        <v>281784.68122579053</v>
      </c>
      <c r="D97" s="282">
        <f>[1]avgpeinc!O90</f>
        <v>264133.96611261723</v>
      </c>
      <c r="E97" s="282">
        <f>[1]avgpeinc!P90</f>
        <v>354697.74676121253</v>
      </c>
      <c r="F97" s="282">
        <f>[1]avgpeinc!Q90</f>
        <v>206762.14935767924</v>
      </c>
      <c r="G97" s="257">
        <f>[1]avgpeinc!R90</f>
        <v>419711.06047862832</v>
      </c>
      <c r="H97" s="340">
        <f>B97*0.1/'TB5'!B97</f>
        <v>0.42198863625526428</v>
      </c>
      <c r="I97" s="341">
        <f>C97*0.1/'TB5'!B97</f>
        <v>0.44684380292892456</v>
      </c>
      <c r="J97" s="341">
        <f>D97*0.1/'TB5'!C97</f>
        <v>0.41455972194671636</v>
      </c>
      <c r="K97" s="341">
        <f>E97*0.1/'TB5'!D97</f>
        <v>0.45471927523612982</v>
      </c>
      <c r="L97" s="341">
        <f>F97*0.1/'TB5'!E97</f>
        <v>0.4196312427520752</v>
      </c>
      <c r="M97" s="342">
        <f>G97*0.1/'TB5'!F97</f>
        <v>0.4506167471408844</v>
      </c>
    </row>
    <row r="98" spans="1:13">
      <c r="A98" s="249">
        <v>2002</v>
      </c>
      <c r="B98" s="303">
        <f>[1]avgpeinc!M91</f>
        <v>265049.54214982182</v>
      </c>
      <c r="C98" s="257">
        <f>[1]avgpeinc!N91</f>
        <v>280322.15217949648</v>
      </c>
      <c r="D98" s="282">
        <f>[1]avgpeinc!O91</f>
        <v>261211.77750250598</v>
      </c>
      <c r="E98" s="282">
        <f>[1]avgpeinc!P91</f>
        <v>347929.56168461166</v>
      </c>
      <c r="F98" s="282">
        <f>[1]avgpeinc!Q91</f>
        <v>211358.93724794022</v>
      </c>
      <c r="G98" s="257">
        <f>[1]avgpeinc!R91</f>
        <v>416503.99770130927</v>
      </c>
      <c r="H98" s="340">
        <f>B98*0.1/'TB5'!B98</f>
        <v>0.42125841975212086</v>
      </c>
      <c r="I98" s="341">
        <f>C98*0.1/'TB5'!B98</f>
        <v>0.44553205370902998</v>
      </c>
      <c r="J98" s="341">
        <f>D98*0.1/'TB5'!C98</f>
        <v>0.4119432568550111</v>
      </c>
      <c r="K98" s="341">
        <f>E98*0.1/'TB5'!D98</f>
        <v>0.45190671086311357</v>
      </c>
      <c r="L98" s="341">
        <f>F98*0.1/'TB5'!E98</f>
        <v>0.42269185185432429</v>
      </c>
      <c r="M98" s="342">
        <f>G98*0.1/'TB5'!F98</f>
        <v>0.45122170448303217</v>
      </c>
    </row>
    <row r="99" spans="1:13">
      <c r="A99" s="249">
        <v>2003</v>
      </c>
      <c r="B99" s="303">
        <f>[1]avgpeinc!M92</f>
        <v>268768.09987469437</v>
      </c>
      <c r="C99" s="257">
        <f>[1]avgpeinc!N92</f>
        <v>284166.80133364681</v>
      </c>
      <c r="D99" s="282">
        <f>[1]avgpeinc!O92</f>
        <v>264686.39947546425</v>
      </c>
      <c r="E99" s="282">
        <f>[1]avgpeinc!P92</f>
        <v>351523.37189982872</v>
      </c>
      <c r="F99" s="282">
        <f>[1]avgpeinc!Q92</f>
        <v>215600.5252639172</v>
      </c>
      <c r="G99" s="257">
        <f>[1]avgpeinc!R92</f>
        <v>421819.90114411438</v>
      </c>
      <c r="H99" s="340">
        <f>B99*0.1/'TB5'!B99</f>
        <v>0.42272606492042542</v>
      </c>
      <c r="I99" s="341">
        <f>C99*0.1/'TB5'!B99</f>
        <v>0.44694557785987854</v>
      </c>
      <c r="J99" s="341">
        <f>D99*0.1/'TB5'!C99</f>
        <v>0.41348427534103394</v>
      </c>
      <c r="K99" s="341">
        <f>E99*0.1/'TB5'!D99</f>
        <v>0.45499229431152338</v>
      </c>
      <c r="L99" s="341">
        <f>F99*0.1/'TB5'!E99</f>
        <v>0.4230864942073822</v>
      </c>
      <c r="M99" s="342">
        <f>G99*0.1/'TB5'!F99</f>
        <v>0.45352181792259222</v>
      </c>
    </row>
    <row r="100" spans="1:13">
      <c r="A100" s="249">
        <v>2004</v>
      </c>
      <c r="B100" s="303">
        <f>[1]avgpeinc!M93</f>
        <v>283067.06765749154</v>
      </c>
      <c r="C100" s="257">
        <f>[1]avgpeinc!N93</f>
        <v>298518.25991050067</v>
      </c>
      <c r="D100" s="282">
        <f>[1]avgpeinc!O93</f>
        <v>279425.60580470914</v>
      </c>
      <c r="E100" s="282">
        <f>[1]avgpeinc!P93</f>
        <v>371573.77945980197</v>
      </c>
      <c r="F100" s="282">
        <f>[1]avgpeinc!Q93</f>
        <v>224851.17440028378</v>
      </c>
      <c r="G100" s="257">
        <f>[1]avgpeinc!R93</f>
        <v>442777.7801896701</v>
      </c>
      <c r="H100" s="340">
        <f>B100*0.1/'TB5'!B100</f>
        <v>0.43254682421684265</v>
      </c>
      <c r="I100" s="341">
        <f>C100*0.1/'TB5'!B100</f>
        <v>0.45615735650062561</v>
      </c>
      <c r="J100" s="341">
        <f>D100*0.1/'TB5'!C100</f>
        <v>0.42384588718414312</v>
      </c>
      <c r="K100" s="341">
        <f>E100*0.1/'TB5'!D100</f>
        <v>0.46579477190971363</v>
      </c>
      <c r="L100" s="341">
        <f>F100*0.1/'TB5'!E100</f>
        <v>0.43035793304443359</v>
      </c>
      <c r="M100" s="342">
        <f>G100*0.1/'TB5'!F100</f>
        <v>0.46398335695266729</v>
      </c>
    </row>
    <row r="101" spans="1:13">
      <c r="A101" s="249">
        <v>2005</v>
      </c>
      <c r="B101" s="303">
        <f>[1]avgpeinc!M94</f>
        <v>297273.21809447883</v>
      </c>
      <c r="C101" s="257">
        <f>[1]avgpeinc!N94</f>
        <v>312359.04304189229</v>
      </c>
      <c r="D101" s="282">
        <f>[1]avgpeinc!O94</f>
        <v>292179.68114642799</v>
      </c>
      <c r="E101" s="282">
        <f>[1]avgpeinc!P94</f>
        <v>388712.63305639755</v>
      </c>
      <c r="F101" s="282">
        <f>[1]avgpeinc!Q94</f>
        <v>235973.67847096501</v>
      </c>
      <c r="G101" s="257">
        <f>[1]avgpeinc!R94</f>
        <v>463443.19410786702</v>
      </c>
      <c r="H101" s="340">
        <f>B101*0.1/'TB5'!B101</f>
        <v>0.44309714436531067</v>
      </c>
      <c r="I101" s="341">
        <f>C101*0.1/'TB5'!B101</f>
        <v>0.46558314561843878</v>
      </c>
      <c r="J101" s="341">
        <f>D101*0.1/'TB5'!C101</f>
        <v>0.4343821108341217</v>
      </c>
      <c r="K101" s="341">
        <f>E101*0.1/'TB5'!D101</f>
        <v>0.47602510452270508</v>
      </c>
      <c r="L101" s="341">
        <f>F101*0.1/'TB5'!E101</f>
        <v>0.43960911035537725</v>
      </c>
      <c r="M101" s="342">
        <f>G101*0.1/'TB5'!F101</f>
        <v>0.47456017136573797</v>
      </c>
    </row>
    <row r="102" spans="1:13">
      <c r="A102" s="249">
        <v>2006</v>
      </c>
      <c r="B102" s="303">
        <f>[1]avgpeinc!M95</f>
        <v>310810.6897646552</v>
      </c>
      <c r="C102" s="257">
        <f>[1]avgpeinc!N95</f>
        <v>325875.35019672883</v>
      </c>
      <c r="D102" s="282">
        <f>[1]avgpeinc!O95</f>
        <v>305160.73913951759</v>
      </c>
      <c r="E102" s="282">
        <f>[1]avgpeinc!P95</f>
        <v>406644.99573008908</v>
      </c>
      <c r="F102" s="282">
        <f>[1]avgpeinc!Q95</f>
        <v>245447.39112253164</v>
      </c>
      <c r="G102" s="257">
        <f>[1]avgpeinc!R95</f>
        <v>481811.85086376942</v>
      </c>
      <c r="H102" s="340">
        <f>B102*0.1/'TB5'!B102</f>
        <v>0.45246547460556036</v>
      </c>
      <c r="I102" s="341">
        <f>C102*0.1/'TB5'!B102</f>
        <v>0.47439599037170416</v>
      </c>
      <c r="J102" s="341">
        <f>D102*0.1/'TB5'!C102</f>
        <v>0.44376099109649658</v>
      </c>
      <c r="K102" s="341">
        <f>E102*0.1/'TB5'!D102</f>
        <v>0.48595917224884033</v>
      </c>
      <c r="L102" s="341">
        <f>F102*0.1/'TB5'!E102</f>
        <v>0.44709604978561407</v>
      </c>
      <c r="M102" s="342">
        <f>G102*0.1/'TB5'!F102</f>
        <v>0.48399639129638672</v>
      </c>
    </row>
    <row r="103" spans="1:13">
      <c r="A103" s="249">
        <v>2007</v>
      </c>
      <c r="B103" s="303">
        <f>[1]avgpeinc!M96</f>
        <v>305959.16386986914</v>
      </c>
      <c r="C103" s="257">
        <f>[1]avgpeinc!N96</f>
        <v>321007.92703560455</v>
      </c>
      <c r="D103" s="282">
        <f>[1]avgpeinc!O96</f>
        <v>299377.23089958099</v>
      </c>
      <c r="E103" s="282">
        <f>[1]avgpeinc!P96</f>
        <v>400744.72030386352</v>
      </c>
      <c r="F103" s="282">
        <f>[1]avgpeinc!Q96</f>
        <v>241187.44995591839</v>
      </c>
      <c r="G103" s="257">
        <f>[1]avgpeinc!R96</f>
        <v>475282.19120808702</v>
      </c>
      <c r="H103" s="340">
        <f>B103*0.1/'TB5'!B103</f>
        <v>0.45045891404151917</v>
      </c>
      <c r="I103" s="341">
        <f>C103*0.1/'TB5'!B103</f>
        <v>0.47261497378349304</v>
      </c>
      <c r="J103" s="341">
        <f>D103*0.1/'TB5'!C103</f>
        <v>0.44326511025428778</v>
      </c>
      <c r="K103" s="341">
        <f>E103*0.1/'TB5'!D103</f>
        <v>0.48575776815414429</v>
      </c>
      <c r="L103" s="341">
        <f>F103*0.1/'TB5'!E103</f>
        <v>0.44313296675682085</v>
      </c>
      <c r="M103" s="342">
        <f>G103*0.1/'TB5'!F103</f>
        <v>0.48247224092483515</v>
      </c>
    </row>
    <row r="104" spans="1:13">
      <c r="A104" s="249">
        <v>2008</v>
      </c>
      <c r="B104" s="303">
        <f>[1]avgpeinc!M97</f>
        <v>294136.55312362366</v>
      </c>
      <c r="C104" s="257">
        <f>[1]avgpeinc!N97</f>
        <v>309413.63985964481</v>
      </c>
      <c r="D104" s="282">
        <f>[1]avgpeinc!O97</f>
        <v>286980.59830891603</v>
      </c>
      <c r="E104" s="282">
        <f>[1]avgpeinc!P97</f>
        <v>384432.5619547221</v>
      </c>
      <c r="F104" s="282">
        <f>[1]avgpeinc!Q97</f>
        <v>233908.29183175985</v>
      </c>
      <c r="G104" s="257">
        <f>[1]avgpeinc!R97</f>
        <v>455333.84304812463</v>
      </c>
      <c r="H104" s="340">
        <f>B104*0.1/'TB5'!B104</f>
        <v>0.44534710049629217</v>
      </c>
      <c r="I104" s="341">
        <f>C104*0.1/'TB5'!B104</f>
        <v>0.46847787499427801</v>
      </c>
      <c r="J104" s="341">
        <f>D104*0.1/'TB5'!C104</f>
        <v>0.43727385997772211</v>
      </c>
      <c r="K104" s="341">
        <f>E104*0.1/'TB5'!D104</f>
        <v>0.48155665397644037</v>
      </c>
      <c r="L104" s="341">
        <f>F104*0.1/'TB5'!E104</f>
        <v>0.43920624256134028</v>
      </c>
      <c r="M104" s="342">
        <f>G104*0.1/'TB5'!F104</f>
        <v>0.47794020175933838</v>
      </c>
    </row>
    <row r="105" spans="1:13">
      <c r="A105" s="259">
        <v>2009</v>
      </c>
      <c r="B105" s="317">
        <f>[1]avgpeinc!M98</f>
        <v>275814.34971227532</v>
      </c>
      <c r="C105" s="264">
        <f>[1]avgpeinc!N98</f>
        <v>290174.41721052077</v>
      </c>
      <c r="D105" s="283">
        <f>[1]avgpeinc!O98</f>
        <v>266713.05479506863</v>
      </c>
      <c r="E105" s="283">
        <f>[1]avgpeinc!P98</f>
        <v>353413.20720277907</v>
      </c>
      <c r="F105" s="283">
        <f>[1]avgpeinc!Q98</f>
        <v>226652.08660546588</v>
      </c>
      <c r="G105" s="260">
        <f>[1]avgpeinc!R98</f>
        <v>429505.03451832692</v>
      </c>
      <c r="H105" s="349">
        <f>B105*0.1/'TB5'!B105</f>
        <v>0.43763592839241022</v>
      </c>
      <c r="I105" s="347">
        <f>C105*0.1/'TB5'!B105</f>
        <v>0.4604211151599884</v>
      </c>
      <c r="J105" s="353">
        <f>D105*0.1/'TB5'!C105</f>
        <v>0.42936202883720392</v>
      </c>
      <c r="K105" s="354">
        <f>E105*0.1/'TB5'!D105</f>
        <v>0.47327420115470892</v>
      </c>
      <c r="L105" s="347">
        <f>F105*0.1/'TB5'!E105</f>
        <v>0.43414899706840515</v>
      </c>
      <c r="M105" s="348">
        <f>G105*0.1/'TB5'!F105</f>
        <v>0.47099298238754267</v>
      </c>
    </row>
    <row r="106" spans="1:13">
      <c r="A106" s="249">
        <v>2010</v>
      </c>
      <c r="B106" s="320">
        <f>[1]avgpeinc!M99</f>
        <v>294602.91426710342</v>
      </c>
      <c r="C106" s="266">
        <f>[1]avgpeinc!N99</f>
        <v>308397.16244808881</v>
      </c>
      <c r="D106" s="282">
        <f>[1]avgpeinc!O99</f>
        <v>285042.36069813761</v>
      </c>
      <c r="E106" s="282">
        <f>[1]avgpeinc!P99</f>
        <v>376511.45311617461</v>
      </c>
      <c r="F106" s="282">
        <f>[1]avgpeinc!Q99</f>
        <v>240140.60672332611</v>
      </c>
      <c r="G106" s="257">
        <f>[1]avgpeinc!R99</f>
        <v>455125.66800484917</v>
      </c>
      <c r="H106" s="340">
        <f>B106*0.1/'TB5'!B106</f>
        <v>0.4527353048324585</v>
      </c>
      <c r="I106" s="341">
        <f>C106*0.1/'TB5'!B106</f>
        <v>0.47393381595611561</v>
      </c>
      <c r="J106" s="355">
        <f>D106*0.1/'TB5'!C106</f>
        <v>0.44566464424133301</v>
      </c>
      <c r="K106" s="197">
        <f>E106*0.1/'TB5'!D106</f>
        <v>0.48913097381591802</v>
      </c>
      <c r="L106" s="341">
        <f>F106*0.1/'TB5'!E106</f>
        <v>0.44524008035659796</v>
      </c>
      <c r="M106" s="342">
        <f>G106*0.1/'TB5'!F106</f>
        <v>0.48611602187156683</v>
      </c>
    </row>
    <row r="107" spans="1:13">
      <c r="A107" s="249">
        <v>2011</v>
      </c>
      <c r="B107" s="320">
        <f>[1]avgpeinc!M100</f>
        <v>300457.56246726069</v>
      </c>
      <c r="C107" s="266">
        <f>[1]avgpeinc!N100</f>
        <v>314779.72524873645</v>
      </c>
      <c r="D107" s="282">
        <f>[1]avgpeinc!O100</f>
        <v>289599.92580793443</v>
      </c>
      <c r="E107" s="282">
        <f>[1]avgpeinc!P100</f>
        <v>385563.34957966732</v>
      </c>
      <c r="F107" s="282">
        <f>[1]avgpeinc!Q100</f>
        <v>244020.94773412769</v>
      </c>
      <c r="G107" s="257">
        <f>[1]avgpeinc!R100</f>
        <v>463215.046691322</v>
      </c>
      <c r="H107" s="340">
        <f>B107*0.1/'TB5'!B107</f>
        <v>0.45415058732032781</v>
      </c>
      <c r="I107" s="341">
        <f>C107*0.1/'TB5'!B107</f>
        <v>0.4757989645004273</v>
      </c>
      <c r="J107" s="355">
        <f>D107*0.1/'TB5'!C107</f>
        <v>0.4468638002872467</v>
      </c>
      <c r="K107" s="197">
        <f>E107*0.1/'TB5'!D107</f>
        <v>0.48908457159996038</v>
      </c>
      <c r="L107" s="341">
        <f>F107*0.1/'TB5'!E107</f>
        <v>0.44863888621330261</v>
      </c>
      <c r="M107" s="342">
        <f>G107*0.1/'TB5'!F107</f>
        <v>0.48864382505416876</v>
      </c>
    </row>
    <row r="108" spans="1:13">
      <c r="A108" s="249">
        <v>2012</v>
      </c>
      <c r="B108" s="320">
        <f>[1]avgpeinc!M101</f>
        <v>316205.54639697151</v>
      </c>
      <c r="C108" s="266">
        <f>[1]avgpeinc!N101</f>
        <v>330427.32927754335</v>
      </c>
      <c r="D108" s="282">
        <f>[1]avgpeinc!O101</f>
        <v>304279.61848743947</v>
      </c>
      <c r="E108" s="282">
        <f>[1]avgpeinc!P101</f>
        <v>408054.58309127716</v>
      </c>
      <c r="F108" s="282">
        <f>[1]avgpeinc!Q101</f>
        <v>253356.67630709987</v>
      </c>
      <c r="G108" s="257">
        <f>[1]avgpeinc!R101</f>
        <v>484321.74195462588</v>
      </c>
      <c r="H108" s="340">
        <f>B108*0.1/'TB5'!B108</f>
        <v>0.46635502576828003</v>
      </c>
      <c r="I108" s="341">
        <f>C108*0.1/'TB5'!B108</f>
        <v>0.48732998967170732</v>
      </c>
      <c r="J108" s="355">
        <f>D108*0.1/'TB5'!C108</f>
        <v>0.45867559313774098</v>
      </c>
      <c r="K108" s="197">
        <f>E108*0.1/'TB5'!D108</f>
        <v>0.50194209814071655</v>
      </c>
      <c r="L108" s="341">
        <f>F108*0.1/'TB5'!E108</f>
        <v>0.45796996355056763</v>
      </c>
      <c r="M108" s="342">
        <f>G108*0.1/'TB5'!F108</f>
        <v>0.50075072050094593</v>
      </c>
    </row>
    <row r="109" spans="1:13">
      <c r="A109" s="249">
        <v>2013</v>
      </c>
      <c r="B109" s="320">
        <f>[1]avgpeinc!M102</f>
        <v>309446.10800321499</v>
      </c>
      <c r="C109" s="266">
        <f>[1]avgpeinc!N102</f>
        <v>323813.45137044752</v>
      </c>
      <c r="D109" s="282">
        <f>[1]avgpeinc!O102</f>
        <v>298079.1404069268</v>
      </c>
      <c r="E109" s="282">
        <f>[1]avgpeinc!P102</f>
        <v>397657.52614004642</v>
      </c>
      <c r="F109" s="282">
        <f>[1]avgpeinc!Q102</f>
        <v>250354.10120470898</v>
      </c>
      <c r="G109" s="257">
        <f>[1]avgpeinc!R102</f>
        <v>473913.70407183206</v>
      </c>
      <c r="H109" s="340">
        <f>B109*0.1/'TB5'!B109</f>
        <v>0.45624437928199768</v>
      </c>
      <c r="I109" s="341">
        <f>C109*0.1/'TB5'!B109</f>
        <v>0.47742745280265808</v>
      </c>
      <c r="J109" s="355">
        <f>D109*0.1/'TB5'!C109</f>
        <v>0.44898548722267151</v>
      </c>
      <c r="K109" s="197">
        <f>E109*0.1/'TB5'!D109</f>
        <v>0.4903089702129364</v>
      </c>
      <c r="L109" s="341">
        <f>F109*0.1/'TB5'!E109</f>
        <v>0.45074030756950373</v>
      </c>
      <c r="M109" s="342">
        <f>G109*0.1/'TB5'!F109</f>
        <v>0.49236458539962763</v>
      </c>
    </row>
    <row r="110" spans="1:13">
      <c r="A110" s="249">
        <v>2014</v>
      </c>
      <c r="B110" s="320">
        <f>[1]avgpeinc!M103</f>
        <v>321718.851227062</v>
      </c>
      <c r="C110" s="266">
        <f>[1]avgpeinc!N103</f>
        <v>335950.7620565712</v>
      </c>
      <c r="D110" s="282">
        <f>[1]avgpeinc!O103</f>
        <v>309999.01725925435</v>
      </c>
      <c r="E110" s="282">
        <f>[1]avgpeinc!P103</f>
        <v>412872.73158592958</v>
      </c>
      <c r="F110" s="282">
        <f>[1]avgpeinc!Q103</f>
        <v>259859.264656207</v>
      </c>
      <c r="G110" s="257">
        <f>[1]avgpeinc!R103</f>
        <v>491115.85700802266</v>
      </c>
      <c r="H110" s="340">
        <f>B110*0.1/'TB5'!B110</f>
        <v>0.46348270773887629</v>
      </c>
      <c r="I110" s="341">
        <f>C110*0.1/'TB5'!B110</f>
        <v>0.48398584127426142</v>
      </c>
      <c r="J110" s="355">
        <f>D110*0.1/'TB5'!C110</f>
        <v>0.45575067400932318</v>
      </c>
      <c r="K110" s="197">
        <f>E110*0.1/'TB5'!D110</f>
        <v>0.49673807621002197</v>
      </c>
      <c r="L110" s="341">
        <f>F110*0.1/'TB5'!E110</f>
        <v>0.45769581198692327</v>
      </c>
      <c r="M110" s="342">
        <f>G110*0.1/'TB5'!F110</f>
        <v>0.49998503923416143</v>
      </c>
    </row>
    <row r="111" spans="1:13">
      <c r="A111" s="249">
        <v>2015</v>
      </c>
      <c r="B111" s="320">
        <f>[1]avgpeinc!M104</f>
        <v>325657.56082135485</v>
      </c>
      <c r="C111" s="266">
        <f>[1]avgpeinc!N104</f>
        <v>340033.23637260194</v>
      </c>
      <c r="D111" s="282">
        <f>[1]avgpeinc!O104</f>
        <v>312314.1828430586</v>
      </c>
      <c r="E111" s="282">
        <f>[1]avgpeinc!P104</f>
        <v>416755.51147723809</v>
      </c>
      <c r="F111" s="282">
        <f>[1]avgpeinc!Q104</f>
        <v>264460.52010613238</v>
      </c>
      <c r="G111" s="257">
        <f>[1]avgpeinc!R104</f>
        <v>495978.68610320688</v>
      </c>
      <c r="H111" s="340">
        <f>B111*0.1/'TB5'!B111</f>
        <v>0.46226358413696289</v>
      </c>
      <c r="I111" s="341">
        <f>C111*0.1/'TB5'!B111</f>
        <v>0.48266953229904175</v>
      </c>
      <c r="J111" s="355">
        <f>D111*0.1/'TB5'!C111</f>
        <v>0.45557683706283575</v>
      </c>
      <c r="K111" s="197">
        <f>E111*0.1/'TB5'!D111</f>
        <v>0.49515843391418463</v>
      </c>
      <c r="L111" s="341">
        <f>F111*0.1/'TB5'!E111</f>
        <v>0.45745134353637701</v>
      </c>
      <c r="M111" s="342">
        <f>G111*0.1/'TB5'!F111</f>
        <v>0.49955374002456671</v>
      </c>
    </row>
    <row r="112" spans="1:13">
      <c r="A112" s="249">
        <v>2016</v>
      </c>
      <c r="B112" s="320">
        <f>[1]avgpeinc!M105</f>
        <v>320688.49345629755</v>
      </c>
      <c r="C112" s="266">
        <f>[1]avgpeinc!N105</f>
        <v>334816.24957335263</v>
      </c>
      <c r="D112" s="282">
        <f>[1]avgpeinc!O105</f>
        <v>306028.51440441841</v>
      </c>
      <c r="E112" s="282">
        <f>[1]avgpeinc!P105</f>
        <v>407318.14043076133</v>
      </c>
      <c r="F112" s="282">
        <f>[1]avgpeinc!Q105</f>
        <v>263471.16436324653</v>
      </c>
      <c r="G112" s="257">
        <f>[1]avgpeinc!R105</f>
        <v>487542.64766780863</v>
      </c>
      <c r="H112" s="340">
        <f>B112*0.1/'TB5'!B112</f>
        <v>0.45744410157203669</v>
      </c>
      <c r="I112" s="341">
        <f>C112*0.1/'TB5'!B112</f>
        <v>0.47759655117988581</v>
      </c>
      <c r="J112" s="355">
        <f>D112*0.1/'TB5'!C112</f>
        <v>0.45172786712646479</v>
      </c>
      <c r="K112" s="197">
        <f>E112*0.1/'TB5'!D112</f>
        <v>0.48901069164276123</v>
      </c>
      <c r="L112" s="341">
        <f>F112*0.1/'TB5'!E112</f>
        <v>0.45394125580787659</v>
      </c>
      <c r="M112" s="342">
        <f>G112*0.1/'TB5'!F112</f>
        <v>0.49561220407485956</v>
      </c>
    </row>
    <row r="113" spans="1:13" ht="15.75">
      <c r="A113" s="249">
        <v>2017</v>
      </c>
      <c r="B113" s="323"/>
      <c r="C113" s="267"/>
      <c r="D113" s="282"/>
      <c r="E113" s="282"/>
      <c r="F113" s="282"/>
      <c r="G113" s="257"/>
      <c r="H113" s="324"/>
      <c r="I113" s="258"/>
      <c r="J113" s="265"/>
      <c r="K113" s="267"/>
      <c r="L113" s="257"/>
      <c r="M113" s="325"/>
    </row>
    <row r="114" spans="1:13" ht="15.75">
      <c r="A114" s="249">
        <v>2018</v>
      </c>
      <c r="B114" s="323"/>
      <c r="C114" s="267"/>
      <c r="D114" s="282"/>
      <c r="E114" s="282"/>
      <c r="F114" s="282"/>
      <c r="G114" s="257"/>
      <c r="H114" s="324"/>
      <c r="I114" s="258"/>
      <c r="J114" s="265"/>
      <c r="K114" s="267"/>
      <c r="L114" s="257"/>
      <c r="M114" s="325"/>
    </row>
    <row r="115" spans="1:13" ht="15.75">
      <c r="A115" s="249">
        <v>2019</v>
      </c>
      <c r="B115" s="323"/>
      <c r="C115" s="267"/>
      <c r="D115" s="282"/>
      <c r="E115" s="282"/>
      <c r="F115" s="282"/>
      <c r="G115" s="257"/>
      <c r="H115" s="324"/>
      <c r="I115" s="258"/>
      <c r="J115" s="265"/>
      <c r="K115" s="267"/>
      <c r="L115" s="257"/>
      <c r="M115" s="325"/>
    </row>
    <row r="116" spans="1:13" ht="16.5" thickBot="1">
      <c r="A116" s="268">
        <v>2020</v>
      </c>
      <c r="B116" s="326"/>
      <c r="C116" s="273"/>
      <c r="D116" s="327"/>
      <c r="E116" s="327"/>
      <c r="F116" s="327"/>
      <c r="G116" s="269"/>
      <c r="H116" s="328"/>
      <c r="I116" s="271"/>
      <c r="J116" s="272"/>
      <c r="K116" s="273"/>
      <c r="L116" s="269"/>
      <c r="M116" s="329"/>
    </row>
    <row r="117" spans="1:13" ht="16.5" thickTop="1">
      <c r="A117" s="274"/>
      <c r="B117" s="275"/>
      <c r="C117" s="275"/>
      <c r="D117" s="275"/>
      <c r="E117" s="275"/>
      <c r="F117" s="275"/>
      <c r="G117" s="225"/>
      <c r="H117" s="275"/>
      <c r="I117" s="275"/>
      <c r="J117" s="275"/>
      <c r="K117" s="275"/>
      <c r="L117" s="275"/>
      <c r="M117" s="225"/>
    </row>
    <row r="118" spans="1:13" ht="15.75">
      <c r="D118" s="277"/>
      <c r="E118" s="277"/>
      <c r="F118" s="277"/>
      <c r="H118" s="277"/>
      <c r="I118" s="277"/>
      <c r="J118" s="277"/>
      <c r="K118" s="277"/>
      <c r="L118" s="277"/>
    </row>
    <row r="119" spans="1:13">
      <c r="B119" s="130"/>
    </row>
    <row r="120" spans="1:13">
      <c r="A120" s="220" t="s">
        <v>114</v>
      </c>
      <c r="B120" s="172">
        <f t="shared" ref="B120:G120" si="0">(B110/B76)^(1/34)-1</f>
        <v>2.343073173041299E-2</v>
      </c>
      <c r="C120" s="172">
        <f t="shared" si="0"/>
        <v>2.1627823343491892E-2</v>
      </c>
      <c r="D120" s="172">
        <f t="shared" si="0"/>
        <v>2.3684692293179266E-2</v>
      </c>
      <c r="E120" s="172">
        <f t="shared" si="0"/>
        <v>2.1778105085010768E-2</v>
      </c>
      <c r="F120" s="172">
        <f t="shared" si="0"/>
        <v>2.4365130946057523E-2</v>
      </c>
      <c r="G120" s="172">
        <f t="shared" si="0"/>
        <v>2.093699916745817E-2</v>
      </c>
      <c r="H120" s="172"/>
      <c r="I120" s="172"/>
      <c r="J120" s="172"/>
      <c r="K120" s="172"/>
      <c r="L120" s="172"/>
      <c r="M120" s="172"/>
    </row>
  </sheetData>
  <mergeCells count="3">
    <mergeCell ref="A4:M4"/>
    <mergeCell ref="B7:G7"/>
    <mergeCell ref="H7:M7"/>
  </mergeCells>
  <hyperlinks>
    <hyperlink ref="A1" location="Index!A1" display="Back to index" xr:uid="{BAF73A83-83E4-4FC6-A096-124A54923948}"/>
  </hyperlinks>
  <pageMargins left="0.75" right="0.75" top="1" bottom="1" header="0.5" footer="0.5"/>
  <pageSetup paperSize="9" orientation="portrait" horizontalDpi="4294967292" verticalDpi="429496729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94A5F-5340-4D5D-A3A4-3F8ABBFF7E9F}">
  <sheetPr>
    <tabColor theme="6" tint="0.39997558519241921"/>
  </sheetPr>
  <dimension ref="A1:M120"/>
  <sheetViews>
    <sheetView workbookViewId="0">
      <pane xSplit="1" ySplit="8" topLeftCell="B9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0.875" style="220"/>
    <col min="2" max="13" width="12" style="220" customWidth="1"/>
    <col min="14" max="16384" width="10.875" style="220"/>
  </cols>
  <sheetData>
    <row r="1" spans="1:13">
      <c r="A1" s="1" t="s">
        <v>0</v>
      </c>
      <c r="B1" s="1"/>
      <c r="C1" s="1"/>
      <c r="G1" s="221"/>
      <c r="H1" s="221"/>
      <c r="I1" s="221"/>
      <c r="J1" s="221"/>
      <c r="K1" s="221"/>
      <c r="L1" s="221"/>
      <c r="M1" s="221"/>
    </row>
    <row r="2" spans="1:13">
      <c r="H2" s="279"/>
      <c r="I2" s="279"/>
    </row>
    <row r="3" spans="1:13" ht="15.75" thickBot="1"/>
    <row r="4" spans="1:13" ht="24.95" customHeight="1" thickTop="1">
      <c r="A4" s="493" t="s">
        <v>139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5"/>
    </row>
    <row r="5" spans="1:13" ht="15.75">
      <c r="A5" s="223"/>
      <c r="B5" s="224"/>
      <c r="C5" s="224"/>
      <c r="D5" s="225"/>
      <c r="E5" s="225"/>
      <c r="F5" s="225"/>
      <c r="G5" s="225"/>
      <c r="H5" s="225"/>
      <c r="I5" s="225"/>
      <c r="J5" s="225"/>
      <c r="K5" s="225"/>
      <c r="L5" s="225"/>
      <c r="M5" s="226"/>
    </row>
    <row r="6" spans="1:13" ht="15.75">
      <c r="A6" s="223"/>
      <c r="B6" s="9" t="s">
        <v>2</v>
      </c>
      <c r="C6" s="9" t="s">
        <v>3</v>
      </c>
      <c r="D6" s="9" t="s">
        <v>4</v>
      </c>
      <c r="E6" s="9" t="s">
        <v>5</v>
      </c>
      <c r="F6" s="9" t="s">
        <v>6</v>
      </c>
      <c r="G6" s="9" t="s">
        <v>7</v>
      </c>
      <c r="H6" s="10" t="s">
        <v>8</v>
      </c>
      <c r="I6" s="227" t="s">
        <v>9</v>
      </c>
      <c r="J6" s="227" t="s">
        <v>10</v>
      </c>
      <c r="K6" s="227" t="s">
        <v>11</v>
      </c>
      <c r="L6" s="227" t="s">
        <v>12</v>
      </c>
      <c r="M6" s="286" t="s">
        <v>13</v>
      </c>
    </row>
    <row r="7" spans="1:13" ht="20.100000000000001" customHeight="1">
      <c r="A7" s="223"/>
      <c r="B7" s="486" t="s">
        <v>116</v>
      </c>
      <c r="C7" s="487"/>
      <c r="D7" s="487"/>
      <c r="E7" s="487"/>
      <c r="F7" s="487"/>
      <c r="G7" s="487"/>
      <c r="H7" s="487" t="s">
        <v>117</v>
      </c>
      <c r="I7" s="487"/>
      <c r="J7" s="487"/>
      <c r="K7" s="487"/>
      <c r="L7" s="487"/>
      <c r="M7" s="488"/>
    </row>
    <row r="8" spans="1:13" s="235" customFormat="1" ht="51.95" customHeight="1">
      <c r="A8" s="229"/>
      <c r="B8" s="287" t="s">
        <v>118</v>
      </c>
      <c r="C8" s="233" t="s">
        <v>119</v>
      </c>
      <c r="D8" s="233" t="s">
        <v>110</v>
      </c>
      <c r="E8" s="233" t="s">
        <v>111</v>
      </c>
      <c r="F8" s="233" t="s">
        <v>112</v>
      </c>
      <c r="G8" s="233" t="s">
        <v>113</v>
      </c>
      <c r="H8" s="287" t="s">
        <v>118</v>
      </c>
      <c r="I8" s="233" t="s">
        <v>119</v>
      </c>
      <c r="J8" s="233" t="s">
        <v>110</v>
      </c>
      <c r="K8" s="233" t="s">
        <v>111</v>
      </c>
      <c r="L8" s="233" t="s">
        <v>112</v>
      </c>
      <c r="M8" s="234" t="s">
        <v>113</v>
      </c>
    </row>
    <row r="9" spans="1:13" s="235" customFormat="1" ht="15" customHeight="1">
      <c r="A9" s="236">
        <v>1913</v>
      </c>
      <c r="B9" s="288">
        <f>[1]avgpeinc!Y2</f>
        <v>232116.55817338792</v>
      </c>
      <c r="C9" s="238">
        <f>[1]avgpeinc!Z2</f>
        <v>252679.85996198514</v>
      </c>
      <c r="D9" s="238"/>
      <c r="E9" s="240"/>
      <c r="F9" s="240"/>
      <c r="G9" s="238">
        <f>[1]avgpeinc!AD2</f>
        <v>366607.34446426405</v>
      </c>
      <c r="H9" s="330">
        <f>B9*0.01/'TB5'!B9</f>
        <v>0.18638443228867654</v>
      </c>
      <c r="I9" s="331">
        <f>C9*0.01/'TB5'!B9</f>
        <v>0.20289630615071039</v>
      </c>
      <c r="J9" s="331"/>
      <c r="K9" s="331"/>
      <c r="L9" s="331"/>
      <c r="M9" s="332">
        <f>G9*0.01/'TB5'!F9</f>
        <v>0.19578118820413096</v>
      </c>
    </row>
    <row r="10" spans="1:13" s="235" customFormat="1" ht="15" customHeight="1">
      <c r="A10" s="242">
        <v>1914</v>
      </c>
      <c r="B10" s="288">
        <f>[1]avgpeinc!Y3</f>
        <v>215356.07266380131</v>
      </c>
      <c r="C10" s="238">
        <f>[1]avgpeinc!Z3</f>
        <v>233728.08416574317</v>
      </c>
      <c r="D10" s="238"/>
      <c r="E10" s="240"/>
      <c r="F10" s="240"/>
      <c r="G10" s="238">
        <f>[1]avgpeinc!AD3</f>
        <v>340309.08553523821</v>
      </c>
      <c r="H10" s="330">
        <f>B10*0.01/'TB5'!B10</f>
        <v>0.19139974745016447</v>
      </c>
      <c r="I10" s="331">
        <f>C10*0.01/'TB5'!B10</f>
        <v>0.20772804652308052</v>
      </c>
      <c r="J10" s="331"/>
      <c r="K10" s="331"/>
      <c r="L10" s="331"/>
      <c r="M10" s="332">
        <f>G10*0.01/'TB5'!F10</f>
        <v>0.20088400726972847</v>
      </c>
    </row>
    <row r="11" spans="1:13" s="235" customFormat="1" ht="15" customHeight="1">
      <c r="A11" s="242">
        <v>1915</v>
      </c>
      <c r="B11" s="288">
        <f>[1]avgpeinc!Y4</f>
        <v>212994.48145115815</v>
      </c>
      <c r="C11" s="238">
        <f>[1]avgpeinc!Z4</f>
        <v>231470.61940961654</v>
      </c>
      <c r="D11" s="238"/>
      <c r="E11" s="240"/>
      <c r="F11" s="240"/>
      <c r="G11" s="238">
        <f>[1]avgpeinc!AD4</f>
        <v>337285.34437089867</v>
      </c>
      <c r="H11" s="330">
        <f>B11*0.01/'TB5'!B11</f>
        <v>0.18561565543716727</v>
      </c>
      <c r="I11" s="331">
        <f>C11*0.01/'TB5'!B11</f>
        <v>0.20171682591699111</v>
      </c>
      <c r="J11" s="331"/>
      <c r="K11" s="331"/>
      <c r="L11" s="331"/>
      <c r="M11" s="332">
        <f>G11*0.01/'TB5'!F11</f>
        <v>0.19496755489516845</v>
      </c>
    </row>
    <row r="12" spans="1:13" s="235" customFormat="1" ht="15" customHeight="1">
      <c r="A12" s="242">
        <v>1916</v>
      </c>
      <c r="B12" s="288">
        <f>[1]avgpeinc!Y5</f>
        <v>268251.41170745157</v>
      </c>
      <c r="C12" s="238">
        <f>[1]avgpeinc!Z5</f>
        <v>286763.46593187359</v>
      </c>
      <c r="D12" s="238"/>
      <c r="E12" s="240"/>
      <c r="F12" s="240"/>
      <c r="G12" s="238">
        <f>[1]avgpeinc!AD5</f>
        <v>421524.63319177082</v>
      </c>
      <c r="H12" s="330">
        <f>B12*0.01/'TB5'!B12</f>
        <v>0.20500280314511432</v>
      </c>
      <c r="I12" s="331">
        <f>C12*0.01/'TB5'!B12</f>
        <v>0.21915006516258184</v>
      </c>
      <c r="J12" s="331"/>
      <c r="K12" s="331"/>
      <c r="L12" s="331"/>
      <c r="M12" s="332">
        <f>G12*0.01/'TB5'!F12</f>
        <v>0.21340699159507123</v>
      </c>
    </row>
    <row r="13" spans="1:13" s="235" customFormat="1" ht="15" customHeight="1">
      <c r="A13" s="242">
        <v>1917</v>
      </c>
      <c r="B13" s="288">
        <f>[1]avgpeinc!Y6</f>
        <v>257706.29658606794</v>
      </c>
      <c r="C13" s="238">
        <f>[1]avgpeinc!Z6</f>
        <v>279247.11358676443</v>
      </c>
      <c r="D13" s="238"/>
      <c r="E13" s="240"/>
      <c r="F13" s="240"/>
      <c r="G13" s="238">
        <f>[1]avgpeinc!AD6</f>
        <v>407890.61794478138</v>
      </c>
      <c r="H13" s="330">
        <f>B13*0.01/'TB5'!B13</f>
        <v>0.2000760406659132</v>
      </c>
      <c r="I13" s="331">
        <f>C13*0.01/'TB5'!B13</f>
        <v>0.21679973517901555</v>
      </c>
      <c r="J13" s="331"/>
      <c r="K13" s="331"/>
      <c r="L13" s="331"/>
      <c r="M13" s="332">
        <f>G13*0.01/'TB5'!F13</f>
        <v>0.20996076117498522</v>
      </c>
    </row>
    <row r="14" spans="1:13" s="235" customFormat="1" ht="15" customHeight="1">
      <c r="A14" s="242">
        <v>1918</v>
      </c>
      <c r="B14" s="288">
        <f>[1]avgpeinc!Y7</f>
        <v>258669.63592100091</v>
      </c>
      <c r="C14" s="238">
        <f>[1]avgpeinc!Z7</f>
        <v>279015.19474352698</v>
      </c>
      <c r="D14" s="282"/>
      <c r="E14" s="292"/>
      <c r="F14" s="292"/>
      <c r="G14" s="238">
        <f>[1]avgpeinc!AD7</f>
        <v>404975.21827583126</v>
      </c>
      <c r="H14" s="330">
        <f>B14*0.01/'TB5'!B14</f>
        <v>0.18980511103861883</v>
      </c>
      <c r="I14" s="331">
        <f>C14*0.01/'TB5'!B14</f>
        <v>0.20473415764937641</v>
      </c>
      <c r="J14" s="331"/>
      <c r="K14" s="331"/>
      <c r="L14" s="331"/>
      <c r="M14" s="332">
        <f>G14*0.01/'TB5'!F14</f>
        <v>0.19876077138778581</v>
      </c>
    </row>
    <row r="15" spans="1:13" s="235" customFormat="1" ht="15" customHeight="1">
      <c r="A15" s="244">
        <v>1919</v>
      </c>
      <c r="B15" s="293">
        <f>[1]avgpeinc!Y8</f>
        <v>270870.34300629311</v>
      </c>
      <c r="C15" s="246">
        <f>[1]avgpeinc!Z8</f>
        <v>289415.45598627999</v>
      </c>
      <c r="D15" s="283"/>
      <c r="E15" s="294"/>
      <c r="F15" s="294"/>
      <c r="G15" s="246">
        <f>[1]avgpeinc!AD8</f>
        <v>424281.63564289676</v>
      </c>
      <c r="H15" s="334">
        <f>B15*0.01/'TB5'!B15</f>
        <v>0.20975891881232764</v>
      </c>
      <c r="I15" s="335">
        <f>C15*0.01/'TB5'!B15</f>
        <v>0.22412004378732772</v>
      </c>
      <c r="J15" s="335"/>
      <c r="K15" s="335"/>
      <c r="L15" s="335"/>
      <c r="M15" s="336">
        <f>G15*0.01/'TB5'!F15</f>
        <v>0.21840275786307012</v>
      </c>
    </row>
    <row r="16" spans="1:13" s="235" customFormat="1" ht="15" customHeight="1">
      <c r="A16" s="242">
        <v>1920</v>
      </c>
      <c r="B16" s="288">
        <f>[1]avgpeinc!Y9</f>
        <v>232305.78642176377</v>
      </c>
      <c r="C16" s="238">
        <f>[1]avgpeinc!Z9</f>
        <v>251149.62634227698</v>
      </c>
      <c r="D16" s="282"/>
      <c r="E16" s="292"/>
      <c r="F16" s="292"/>
      <c r="G16" s="238">
        <f>[1]avgpeinc!AD9</f>
        <v>366964.85786730907</v>
      </c>
      <c r="H16" s="330">
        <f>B16*0.01/'TB5'!B16</f>
        <v>0.18388482555051239</v>
      </c>
      <c r="I16" s="331">
        <f>C16*0.01/'TB5'!B16</f>
        <v>0.19880092501518212</v>
      </c>
      <c r="J16" s="331"/>
      <c r="K16" s="331"/>
      <c r="L16" s="331"/>
      <c r="M16" s="332">
        <f>G16*0.01/'TB5'!F16</f>
        <v>0.19287293558537921</v>
      </c>
    </row>
    <row r="17" spans="1:13" s="235" customFormat="1" ht="15" customHeight="1">
      <c r="A17" s="242">
        <v>1921</v>
      </c>
      <c r="B17" s="288">
        <f>[1]avgpeinc!Y10</f>
        <v>205608.66843015447</v>
      </c>
      <c r="C17" s="238">
        <f>[1]avgpeinc!Z10</f>
        <v>222498.15199302614</v>
      </c>
      <c r="D17" s="282"/>
      <c r="E17" s="292"/>
      <c r="F17" s="292"/>
      <c r="G17" s="238">
        <f>[1]avgpeinc!AD10</f>
        <v>324164.72997030499</v>
      </c>
      <c r="H17" s="330">
        <f>B17*0.01/'TB5'!B17</f>
        <v>0.18051743895541059</v>
      </c>
      <c r="I17" s="331">
        <f>C17*0.01/'TB5'!B17</f>
        <v>0.19534583282288409</v>
      </c>
      <c r="J17" s="331"/>
      <c r="K17" s="331"/>
      <c r="L17" s="331"/>
      <c r="M17" s="332">
        <f>G17*0.01/'TB5'!F17</f>
        <v>0.18942101776227371</v>
      </c>
    </row>
    <row r="18" spans="1:13" s="235" customFormat="1" ht="15" customHeight="1">
      <c r="A18" s="242">
        <v>1922</v>
      </c>
      <c r="B18" s="288">
        <f>[1]avgpeinc!Y11</f>
        <v>216960.11096224774</v>
      </c>
      <c r="C18" s="238">
        <f>[1]avgpeinc!Z11</f>
        <v>236115.1702292886</v>
      </c>
      <c r="D18" s="282"/>
      <c r="E18" s="292"/>
      <c r="F18" s="292"/>
      <c r="G18" s="238">
        <f>[1]avgpeinc!AD11</f>
        <v>341888.17197130091</v>
      </c>
      <c r="H18" s="330">
        <f>B18*0.01/'TB5'!B18</f>
        <v>0.17549776629994718</v>
      </c>
      <c r="I18" s="331">
        <f>C18*0.01/'TB5'!B18</f>
        <v>0.19099218183927977</v>
      </c>
      <c r="J18" s="331"/>
      <c r="K18" s="331"/>
      <c r="L18" s="331"/>
      <c r="M18" s="332">
        <f>G18*0.01/'TB5'!F18</f>
        <v>0.18458620609768098</v>
      </c>
    </row>
    <row r="19" spans="1:13" s="235" customFormat="1" ht="15" customHeight="1">
      <c r="A19" s="242">
        <v>1923</v>
      </c>
      <c r="B19" s="288">
        <f>[1]avgpeinc!Y12</f>
        <v>236235.71881394749</v>
      </c>
      <c r="C19" s="238">
        <f>[1]avgpeinc!Z12</f>
        <v>255828.61236124585</v>
      </c>
      <c r="D19" s="282"/>
      <c r="E19" s="292"/>
      <c r="F19" s="292"/>
      <c r="G19" s="238">
        <f>[1]avgpeinc!AD12</f>
        <v>371682.16462479101</v>
      </c>
      <c r="H19" s="330">
        <f>B19*0.01/'TB5'!B19</f>
        <v>0.1698057350958492</v>
      </c>
      <c r="I19" s="331">
        <f>C19*0.01/'TB5'!B19</f>
        <v>0.18388906554290135</v>
      </c>
      <c r="J19" s="331"/>
      <c r="K19" s="331"/>
      <c r="L19" s="331"/>
      <c r="M19" s="332">
        <f>G19*0.01/'TB5'!F19</f>
        <v>0.17841711883954989</v>
      </c>
    </row>
    <row r="20" spans="1:13" s="235" customFormat="1" ht="15" customHeight="1">
      <c r="A20" s="242">
        <v>1924</v>
      </c>
      <c r="B20" s="288">
        <f>[1]avgpeinc!Y13</f>
        <v>242551.91899838077</v>
      </c>
      <c r="C20" s="238">
        <f>[1]avgpeinc!Z13</f>
        <v>262096.50075417638</v>
      </c>
      <c r="D20" s="282"/>
      <c r="E20" s="292"/>
      <c r="F20" s="292"/>
      <c r="G20" s="238">
        <f>[1]avgpeinc!AD13</f>
        <v>380985.35299871158</v>
      </c>
      <c r="H20" s="330">
        <f>B20*0.01/'TB5'!B20</f>
        <v>0.17660682988518764</v>
      </c>
      <c r="I20" s="331">
        <f>C20*0.01/'TB5'!B20</f>
        <v>0.19083762484066263</v>
      </c>
      <c r="J20" s="331"/>
      <c r="K20" s="331"/>
      <c r="L20" s="331"/>
      <c r="M20" s="332">
        <f>G20*0.01/'TB5'!F20</f>
        <v>0.18529381383562021</v>
      </c>
    </row>
    <row r="21" spans="1:13" s="235" customFormat="1" ht="15" customHeight="1">
      <c r="A21" s="242">
        <v>1925</v>
      </c>
      <c r="B21" s="288">
        <f>[1]avgpeinc!Y14</f>
        <v>279962.67300048756</v>
      </c>
      <c r="C21" s="238">
        <f>[1]avgpeinc!Z14</f>
        <v>298410.95877096831</v>
      </c>
      <c r="D21" s="282"/>
      <c r="E21" s="292"/>
      <c r="F21" s="292"/>
      <c r="G21" s="238">
        <f>[1]avgpeinc!AD14</f>
        <v>436083.13126735273</v>
      </c>
      <c r="H21" s="330">
        <f>B21*0.01/'TB5'!B21</f>
        <v>0.20023579465415373</v>
      </c>
      <c r="I21" s="331">
        <f>C21*0.01/'TB5'!B21</f>
        <v>0.2134304363600239</v>
      </c>
      <c r="J21" s="331"/>
      <c r="K21" s="331"/>
      <c r="L21" s="331"/>
      <c r="M21" s="332">
        <f>G21*0.01/'TB5'!F21</f>
        <v>0.2083766518038066</v>
      </c>
    </row>
    <row r="22" spans="1:13" s="235" customFormat="1" ht="15" customHeight="1">
      <c r="A22" s="242">
        <v>1926</v>
      </c>
      <c r="B22" s="288">
        <f>[1]avgpeinc!Y15</f>
        <v>312997.47177887382</v>
      </c>
      <c r="C22" s="238">
        <f>[1]avgpeinc!Z15</f>
        <v>331035.20898535167</v>
      </c>
      <c r="D22" s="282"/>
      <c r="E22" s="292"/>
      <c r="F22" s="292"/>
      <c r="G22" s="238">
        <f>[1]avgpeinc!AD15</f>
        <v>485867.10559875338</v>
      </c>
      <c r="H22" s="330">
        <f>B22*0.01/'TB5'!B22</f>
        <v>0.21386578969000658</v>
      </c>
      <c r="I22" s="331">
        <f>C22*0.01/'TB5'!B22</f>
        <v>0.22619066531906451</v>
      </c>
      <c r="J22" s="331"/>
      <c r="K22" s="331"/>
      <c r="L22" s="331"/>
      <c r="M22" s="332">
        <f>G22*0.01/'TB5'!F22</f>
        <v>0.22151824538572021</v>
      </c>
    </row>
    <row r="23" spans="1:13" s="235" customFormat="1" ht="15" customHeight="1">
      <c r="A23" s="242">
        <v>1927</v>
      </c>
      <c r="B23" s="288">
        <f>[1]avgpeinc!Y16</f>
        <v>294253.88843331661</v>
      </c>
      <c r="C23" s="238">
        <f>[1]avgpeinc!Z16</f>
        <v>313074.89597055543</v>
      </c>
      <c r="D23" s="282"/>
      <c r="E23" s="292"/>
      <c r="F23" s="292"/>
      <c r="G23" s="238">
        <f>[1]avgpeinc!AD16</f>
        <v>458532.21142636752</v>
      </c>
      <c r="H23" s="330">
        <f>B23*0.01/'TB5'!B23</f>
        <v>0.20482493777291236</v>
      </c>
      <c r="I23" s="331">
        <f>C23*0.01/'TB5'!B23</f>
        <v>0.21792590890421507</v>
      </c>
      <c r="J23" s="331"/>
      <c r="K23" s="331"/>
      <c r="L23" s="331"/>
      <c r="M23" s="332">
        <f>G23*0.01/'TB5'!F23</f>
        <v>0.21269300657448295</v>
      </c>
    </row>
    <row r="24" spans="1:13" s="235" customFormat="1" ht="15" customHeight="1">
      <c r="A24" s="242">
        <v>1928</v>
      </c>
      <c r="B24" s="288">
        <f>[1]avgpeinc!Y17</f>
        <v>312170.10445924458</v>
      </c>
      <c r="C24" s="238">
        <f>[1]avgpeinc!Z17</f>
        <v>330661.55765085871</v>
      </c>
      <c r="D24" s="282"/>
      <c r="E24" s="292"/>
      <c r="F24" s="292"/>
      <c r="G24" s="238">
        <f>[1]avgpeinc!AD17</f>
        <v>486345.08252474753</v>
      </c>
      <c r="H24" s="330">
        <f>B24*0.01/'TB5'!B24</f>
        <v>0.2149715265277099</v>
      </c>
      <c r="I24" s="331">
        <f>C24*0.01/'TB5'!B24</f>
        <v>0.22770540419098867</v>
      </c>
      <c r="J24" s="331"/>
      <c r="K24" s="331"/>
      <c r="L24" s="331"/>
      <c r="M24" s="332">
        <f>G24*0.01/'TB5'!F24</f>
        <v>0.22261908320264723</v>
      </c>
    </row>
    <row r="25" spans="1:13" s="235" customFormat="1" ht="15" customHeight="1">
      <c r="A25" s="244">
        <v>1929</v>
      </c>
      <c r="B25" s="293">
        <f>[1]avgpeinc!Y18</f>
        <v>323887.38844171359</v>
      </c>
      <c r="C25" s="246">
        <f>[1]avgpeinc!Z18</f>
        <v>343434.7545853983</v>
      </c>
      <c r="D25" s="283"/>
      <c r="E25" s="294"/>
      <c r="F25" s="294"/>
      <c r="G25" s="246">
        <f>[1]avgpeinc!AD18</f>
        <v>506838.26377315243</v>
      </c>
      <c r="H25" s="334">
        <f>B25*0.01/'TB5'!B25</f>
        <v>0.21244947637205569</v>
      </c>
      <c r="I25" s="335">
        <f>C25*0.01/'TB5'!B25</f>
        <v>0.22527130225931472</v>
      </c>
      <c r="J25" s="335"/>
      <c r="K25" s="335"/>
      <c r="L25" s="335"/>
      <c r="M25" s="336">
        <f>G25*0.01/'TB5'!F25</f>
        <v>0.22018585995516288</v>
      </c>
    </row>
    <row r="26" spans="1:13" s="235" customFormat="1" ht="15" customHeight="1">
      <c r="A26" s="242">
        <v>1930</v>
      </c>
      <c r="B26" s="288">
        <f>[1]avgpeinc!Y19</f>
        <v>250505.64810870209</v>
      </c>
      <c r="C26" s="238">
        <f>[1]avgpeinc!Z19</f>
        <v>267864.18415885989</v>
      </c>
      <c r="D26" s="282"/>
      <c r="E26" s="292"/>
      <c r="F26" s="292"/>
      <c r="G26" s="238">
        <f>[1]avgpeinc!AD19</f>
        <v>396183.40653725737</v>
      </c>
      <c r="H26" s="330">
        <f>B26*0.01/'TB5'!B26</f>
        <v>0.18246597278934207</v>
      </c>
      <c r="I26" s="331">
        <f>C26*0.01/'TB5'!B26</f>
        <v>0.19510976821073911</v>
      </c>
      <c r="J26" s="331"/>
      <c r="K26" s="331"/>
      <c r="L26" s="331"/>
      <c r="M26" s="332">
        <f>G26*0.01/'TB5'!F26</f>
        <v>0.19014198333410853</v>
      </c>
    </row>
    <row r="27" spans="1:13" s="235" customFormat="1" ht="15" customHeight="1">
      <c r="A27" s="242">
        <v>1931</v>
      </c>
      <c r="B27" s="288">
        <f>[1]avgpeinc!Y20</f>
        <v>195512.62175918734</v>
      </c>
      <c r="C27" s="238">
        <f>[1]avgpeinc!Z20</f>
        <v>213069.02145216803</v>
      </c>
      <c r="D27" s="282"/>
      <c r="E27" s="292"/>
      <c r="F27" s="292"/>
      <c r="G27" s="238">
        <f>[1]avgpeinc!AD20</f>
        <v>311655.80374883261</v>
      </c>
      <c r="H27" s="330">
        <f>B27*0.01/'TB5'!B27</f>
        <v>0.15929488166481059</v>
      </c>
      <c r="I27" s="331">
        <f>C27*0.01/'TB5'!B27</f>
        <v>0.17359904569468126</v>
      </c>
      <c r="J27" s="331"/>
      <c r="K27" s="331"/>
      <c r="L27" s="331"/>
      <c r="M27" s="332">
        <f>G27*0.01/'TB5'!F27</f>
        <v>0.16723289673602196</v>
      </c>
    </row>
    <row r="28" spans="1:13" s="235" customFormat="1" ht="15" customHeight="1">
      <c r="A28" s="242">
        <v>1932</v>
      </c>
      <c r="B28" s="288">
        <f>[1]avgpeinc!Y21</f>
        <v>163824.30551979018</v>
      </c>
      <c r="C28" s="238">
        <f>[1]avgpeinc!Z21</f>
        <v>177187.76949047562</v>
      </c>
      <c r="D28" s="282"/>
      <c r="E28" s="292"/>
      <c r="F28" s="292"/>
      <c r="G28" s="238">
        <f>[1]avgpeinc!AD21</f>
        <v>260671.82418144026</v>
      </c>
      <c r="H28" s="330">
        <f>B28*0.01/'TB5'!B28</f>
        <v>0.15794714249539346</v>
      </c>
      <c r="I28" s="331">
        <f>C28*0.01/'TB5'!B28</f>
        <v>0.17083119496436566</v>
      </c>
      <c r="J28" s="331"/>
      <c r="K28" s="331"/>
      <c r="L28" s="331"/>
      <c r="M28" s="332">
        <f>G28*0.01/'TB5'!F28</f>
        <v>0.16537500528148236</v>
      </c>
    </row>
    <row r="29" spans="1:13" s="235" customFormat="1" ht="15" customHeight="1">
      <c r="A29" s="242">
        <v>1933</v>
      </c>
      <c r="B29" s="288">
        <f>[1]avgpeinc!Y22</f>
        <v>173706.91295193657</v>
      </c>
      <c r="C29" s="238">
        <f>[1]avgpeinc!Z22</f>
        <v>187009.41112242884</v>
      </c>
      <c r="D29" s="282"/>
      <c r="E29" s="292"/>
      <c r="F29" s="292"/>
      <c r="G29" s="238">
        <f>[1]avgpeinc!AD22</f>
        <v>275679.38661971473</v>
      </c>
      <c r="H29" s="330">
        <f>B29*0.01/'TB5'!B29</f>
        <v>0.1728571030218751</v>
      </c>
      <c r="I29" s="331">
        <f>C29*0.01/'TB5'!B29</f>
        <v>0.18609452263649529</v>
      </c>
      <c r="J29" s="331"/>
      <c r="K29" s="331"/>
      <c r="L29" s="331"/>
      <c r="M29" s="332">
        <f>G29*0.01/'TB5'!F29</f>
        <v>0.18026694103343707</v>
      </c>
    </row>
    <row r="30" spans="1:13" s="235" customFormat="1" ht="15" customHeight="1">
      <c r="A30" s="242">
        <v>1934</v>
      </c>
      <c r="B30" s="288">
        <f>[1]avgpeinc!Y23</f>
        <v>195978.9478157243</v>
      </c>
      <c r="C30" s="238">
        <f>[1]avgpeinc!Z23</f>
        <v>211050.26126521415</v>
      </c>
      <c r="D30" s="282"/>
      <c r="E30" s="292"/>
      <c r="F30" s="292"/>
      <c r="G30" s="238">
        <f>[1]avgpeinc!AD23</f>
        <v>311648.47490557836</v>
      </c>
      <c r="H30" s="330">
        <f>B30*0.01/'TB5'!B30</f>
        <v>0.17371839522861093</v>
      </c>
      <c r="I30" s="331">
        <f>C30*0.01/'TB5'!B30</f>
        <v>0.18707781171499074</v>
      </c>
      <c r="J30" s="331"/>
      <c r="K30" s="331"/>
      <c r="L30" s="331"/>
      <c r="M30" s="332">
        <f>G30*0.01/'TB5'!F30</f>
        <v>0.18123933082467586</v>
      </c>
    </row>
    <row r="31" spans="1:13" s="235" customFormat="1" ht="15" customHeight="1">
      <c r="A31" s="242">
        <v>1935</v>
      </c>
      <c r="B31" s="288">
        <f>[1]avgpeinc!Y24</f>
        <v>221373.72577590094</v>
      </c>
      <c r="C31" s="238">
        <f>[1]avgpeinc!Z24</f>
        <v>239577.09992558652</v>
      </c>
      <c r="D31" s="282"/>
      <c r="E31" s="292"/>
      <c r="F31" s="292"/>
      <c r="G31" s="238">
        <f>[1]avgpeinc!AD24</f>
        <v>353582.55137434474</v>
      </c>
      <c r="H31" s="330">
        <f>B31*0.01/'TB5'!B31</f>
        <v>0.17883910637565389</v>
      </c>
      <c r="I31" s="331">
        <f>C31*0.01/'TB5'!B31</f>
        <v>0.19354489476377995</v>
      </c>
      <c r="J31" s="331"/>
      <c r="K31" s="331"/>
      <c r="L31" s="331"/>
      <c r="M31" s="332">
        <f>G31*0.01/'TB5'!F31</f>
        <v>0.18727455954553707</v>
      </c>
    </row>
    <row r="32" spans="1:13" s="235" customFormat="1" ht="15" customHeight="1">
      <c r="A32" s="242">
        <v>1936</v>
      </c>
      <c r="B32" s="288">
        <f>[1]avgpeinc!Y25</f>
        <v>270424.41940199432</v>
      </c>
      <c r="C32" s="238">
        <f>[1]avgpeinc!Z25</f>
        <v>288439.35251125222</v>
      </c>
      <c r="D32" s="282"/>
      <c r="E32" s="292"/>
      <c r="F32" s="292"/>
      <c r="G32" s="238">
        <f>[1]avgpeinc!AD25</f>
        <v>428236.90840932861</v>
      </c>
      <c r="H32" s="330">
        <f>B32*0.01/'TB5'!B32</f>
        <v>0.19775372021025672</v>
      </c>
      <c r="I32" s="331">
        <f>C32*0.01/'TB5'!B32</f>
        <v>0.21092753065819145</v>
      </c>
      <c r="J32" s="331"/>
      <c r="K32" s="331"/>
      <c r="L32" s="331"/>
      <c r="M32" s="332">
        <f>G32*0.01/'TB5'!F32</f>
        <v>0.2052406498976268</v>
      </c>
    </row>
    <row r="33" spans="1:13" s="235" customFormat="1" ht="15" customHeight="1">
      <c r="A33" s="242">
        <v>1937</v>
      </c>
      <c r="B33" s="288">
        <f>[1]avgpeinc!Y26</f>
        <v>283867.43864506448</v>
      </c>
      <c r="C33" s="238">
        <f>[1]avgpeinc!Z26</f>
        <v>305101.5090248764</v>
      </c>
      <c r="D33" s="282"/>
      <c r="E33" s="292"/>
      <c r="F33" s="292"/>
      <c r="G33" s="238">
        <f>[1]avgpeinc!AD26</f>
        <v>451164.8425725436</v>
      </c>
      <c r="H33" s="330">
        <f>B33*0.01/'TB5'!B33</f>
        <v>0.19478862231601193</v>
      </c>
      <c r="I33" s="331">
        <f>C33*0.01/'TB5'!B33</f>
        <v>0.20935935059392641</v>
      </c>
      <c r="J33" s="331"/>
      <c r="K33" s="331"/>
      <c r="L33" s="331"/>
      <c r="M33" s="332">
        <f>G33*0.01/'TB5'!F33</f>
        <v>0.20290109317312521</v>
      </c>
    </row>
    <row r="34" spans="1:13" s="235" customFormat="1" ht="15" customHeight="1">
      <c r="A34" s="242">
        <v>1938</v>
      </c>
      <c r="B34" s="288">
        <f>[1]avgpeinc!Y27</f>
        <v>236670.9851273158</v>
      </c>
      <c r="C34" s="238">
        <f>[1]avgpeinc!Z27</f>
        <v>255615.49335346284</v>
      </c>
      <c r="D34" s="282"/>
      <c r="E34" s="292"/>
      <c r="F34" s="292"/>
      <c r="G34" s="238">
        <f>[1]avgpeinc!AD27</f>
        <v>376878.21932994947</v>
      </c>
      <c r="H34" s="330">
        <f>B34*0.01/'TB5'!B34</f>
        <v>0.17486797332751736</v>
      </c>
      <c r="I34" s="331">
        <f>C34*0.01/'TB5'!B34</f>
        <v>0.18886541267315882</v>
      </c>
      <c r="J34" s="331"/>
      <c r="K34" s="331"/>
      <c r="L34" s="331"/>
      <c r="M34" s="332">
        <f>G34*0.01/'TB5'!F34</f>
        <v>0.18271264388225855</v>
      </c>
    </row>
    <row r="35" spans="1:13" s="235" customFormat="1" ht="15" customHeight="1">
      <c r="A35" s="244">
        <v>1939</v>
      </c>
      <c r="B35" s="293">
        <f>[1]avgpeinc!Y28</f>
        <v>272366.89493392798</v>
      </c>
      <c r="C35" s="246">
        <f>[1]avgpeinc!Z28</f>
        <v>291726.03077900968</v>
      </c>
      <c r="D35" s="283"/>
      <c r="E35" s="294"/>
      <c r="F35" s="294"/>
      <c r="G35" s="246">
        <f>[1]avgpeinc!AD28</f>
        <v>430764.1759227385</v>
      </c>
      <c r="H35" s="334">
        <f>B35*0.01/'TB5'!B35</f>
        <v>0.18803249177410472</v>
      </c>
      <c r="I35" s="335">
        <f>C35*0.01/'TB5'!B35</f>
        <v>0.20139735593069444</v>
      </c>
      <c r="J35" s="335"/>
      <c r="K35" s="335"/>
      <c r="L35" s="335"/>
      <c r="M35" s="336">
        <f>G35*0.01/'TB5'!F35</f>
        <v>0.19544088102427604</v>
      </c>
    </row>
    <row r="36" spans="1:13" s="235" customFormat="1" ht="15" customHeight="1">
      <c r="A36" s="242">
        <v>1940</v>
      </c>
      <c r="B36" s="288">
        <f>[1]avgpeinc!Y29</f>
        <v>316541.82694693108</v>
      </c>
      <c r="C36" s="238">
        <f>[1]avgpeinc!Z29</f>
        <v>336046.30723594181</v>
      </c>
      <c r="D36" s="282"/>
      <c r="E36" s="292"/>
      <c r="F36" s="292"/>
      <c r="G36" s="238">
        <f>[1]avgpeinc!AD29</f>
        <v>498118.14132322447</v>
      </c>
      <c r="H36" s="330">
        <f>B36*0.01/'TB5'!B36</f>
        <v>0.20136953285549564</v>
      </c>
      <c r="I36" s="331">
        <f>C36*0.01/'TB5'!B36</f>
        <v>0.21377739731457637</v>
      </c>
      <c r="J36" s="331"/>
      <c r="K36" s="331"/>
      <c r="L36" s="331"/>
      <c r="M36" s="332">
        <f>G36*0.01/'TB5'!F36</f>
        <v>0.20843247896161407</v>
      </c>
    </row>
    <row r="37" spans="1:13" s="235" customFormat="1" ht="15" customHeight="1">
      <c r="A37" s="242">
        <v>1941</v>
      </c>
      <c r="B37" s="288">
        <f>[1]avgpeinc!Y30</f>
        <v>396561.82342635444</v>
      </c>
      <c r="C37" s="238">
        <f>[1]avgpeinc!Z30</f>
        <v>417914.49599102343</v>
      </c>
      <c r="D37" s="282"/>
      <c r="E37" s="292"/>
      <c r="F37" s="292"/>
      <c r="G37" s="238">
        <f>[1]avgpeinc!AD30</f>
        <v>628570.40369695134</v>
      </c>
      <c r="H37" s="330">
        <f>B37*0.01/'TB5'!B37</f>
        <v>0.21270360126854093</v>
      </c>
      <c r="I37" s="331">
        <f>C37*0.01/'TB5'!B37</f>
        <v>0.22415652003911574</v>
      </c>
      <c r="J37" s="331"/>
      <c r="K37" s="331"/>
      <c r="L37" s="331"/>
      <c r="M37" s="332">
        <f>G37*0.01/'TB5'!F37</f>
        <v>0.21945083748574978</v>
      </c>
    </row>
    <row r="38" spans="1:13" s="235" customFormat="1" ht="15" customHeight="1">
      <c r="A38" s="242">
        <v>1942</v>
      </c>
      <c r="B38" s="288">
        <f>[1]avgpeinc!Y31</f>
        <v>451138.38206056616</v>
      </c>
      <c r="C38" s="238">
        <f>[1]avgpeinc!Z31</f>
        <v>477933.86461760924</v>
      </c>
      <c r="D38" s="282"/>
      <c r="E38" s="292"/>
      <c r="F38" s="292"/>
      <c r="G38" s="238">
        <f>[1]avgpeinc!AD31</f>
        <v>723496.15263770311</v>
      </c>
      <c r="H38" s="330">
        <f>B38*0.01/'TB5'!B38</f>
        <v>0.20460832287687664</v>
      </c>
      <c r="I38" s="331">
        <f>C38*0.01/'TB5'!B38</f>
        <v>0.21676108789241716</v>
      </c>
      <c r="J38" s="331"/>
      <c r="K38" s="331"/>
      <c r="L38" s="331"/>
      <c r="M38" s="332">
        <f>G38*0.01/'TB5'!F38</f>
        <v>0.21153586276551456</v>
      </c>
    </row>
    <row r="39" spans="1:13" s="235" customFormat="1" ht="15" customHeight="1">
      <c r="A39" s="242">
        <v>1943</v>
      </c>
      <c r="B39" s="288">
        <f>[1]avgpeinc!Y32</f>
        <v>480429.24157891097</v>
      </c>
      <c r="C39" s="238">
        <f>[1]avgpeinc!Z32</f>
        <v>510235.37333581352</v>
      </c>
      <c r="D39" s="282"/>
      <c r="E39" s="292"/>
      <c r="F39" s="292"/>
      <c r="G39" s="238">
        <f>[1]avgpeinc!AD32</f>
        <v>776659.30164412409</v>
      </c>
      <c r="H39" s="330">
        <f>B39*0.01/'TB5'!B39</f>
        <v>0.18891836583799454</v>
      </c>
      <c r="I39" s="331">
        <f>C39*0.01/'TB5'!B39</f>
        <v>0.20063897985590939</v>
      </c>
      <c r="J39" s="331"/>
      <c r="K39" s="331"/>
      <c r="L39" s="331"/>
      <c r="M39" s="332">
        <f>G39*0.01/'TB5'!F39</f>
        <v>0.19549291668764585</v>
      </c>
    </row>
    <row r="40" spans="1:13" s="235" customFormat="1" ht="15" customHeight="1">
      <c r="A40" s="242">
        <v>1944</v>
      </c>
      <c r="B40" s="288">
        <f>[1]avgpeinc!Y33</f>
        <v>416848.9655892775</v>
      </c>
      <c r="C40" s="238">
        <f>[1]avgpeinc!Z33</f>
        <v>449153.23479766474</v>
      </c>
      <c r="D40" s="282"/>
      <c r="E40" s="292"/>
      <c r="F40" s="292"/>
      <c r="G40" s="238">
        <f>[1]avgpeinc!AD33</f>
        <v>685319.91195974115</v>
      </c>
      <c r="H40" s="330">
        <f>B40*0.01/'TB5'!B40</f>
        <v>0.15882018112552815</v>
      </c>
      <c r="I40" s="331">
        <f>C40*0.01/'TB5'!B40</f>
        <v>0.17112816389706045</v>
      </c>
      <c r="J40" s="331"/>
      <c r="K40" s="331"/>
      <c r="L40" s="331"/>
      <c r="M40" s="332">
        <f>G40*0.01/'TB5'!F40</f>
        <v>0.16579639398248094</v>
      </c>
    </row>
    <row r="41" spans="1:13" s="235" customFormat="1" ht="15" customHeight="1">
      <c r="A41" s="242">
        <v>1945</v>
      </c>
      <c r="B41" s="288">
        <f>[1]avgpeinc!Y34</f>
        <v>374917.94695839827</v>
      </c>
      <c r="C41" s="238">
        <f>[1]avgpeinc!Z34</f>
        <v>407297.37424410472</v>
      </c>
      <c r="D41" s="282"/>
      <c r="E41" s="292"/>
      <c r="F41" s="292"/>
      <c r="G41" s="238">
        <f>[1]avgpeinc!AD34</f>
        <v>624091.76869554899</v>
      </c>
      <c r="H41" s="330">
        <f>B41*0.01/'TB5'!B41</f>
        <v>0.14870370629375584</v>
      </c>
      <c r="I41" s="331">
        <f>C41*0.01/'TB5'!B41</f>
        <v>0.16154635862372818</v>
      </c>
      <c r="J41" s="331"/>
      <c r="K41" s="331"/>
      <c r="L41" s="331"/>
      <c r="M41" s="332">
        <f>G41*0.01/'TB5'!F41</f>
        <v>0.15586223874557636</v>
      </c>
    </row>
    <row r="42" spans="1:13" s="235" customFormat="1" ht="15" customHeight="1">
      <c r="A42" s="242">
        <v>1946</v>
      </c>
      <c r="B42" s="288">
        <f>[1]avgpeinc!Y35</f>
        <v>324264.32590978232</v>
      </c>
      <c r="C42" s="238">
        <f>[1]avgpeinc!Z35</f>
        <v>355415.25581082253</v>
      </c>
      <c r="D42" s="282"/>
      <c r="E42" s="292"/>
      <c r="F42" s="292"/>
      <c r="G42" s="238">
        <f>[1]avgpeinc!AD35</f>
        <v>547404.46181725175</v>
      </c>
      <c r="H42" s="330">
        <f>B42*0.01/'TB5'!B42</f>
        <v>0.14723075280834469</v>
      </c>
      <c r="I42" s="331">
        <f>C42*0.01/'TB5'!B42</f>
        <v>0.16137469185295658</v>
      </c>
      <c r="J42" s="331"/>
      <c r="K42" s="331"/>
      <c r="L42" s="331"/>
      <c r="M42" s="332">
        <f>G42*0.01/'TB5'!F42</f>
        <v>0.1552478877611099</v>
      </c>
    </row>
    <row r="43" spans="1:13" s="235" customFormat="1" ht="15" customHeight="1">
      <c r="A43" s="242">
        <v>1947</v>
      </c>
      <c r="B43" s="288">
        <f>[1]avgpeinc!Y36</f>
        <v>331418.25919424731</v>
      </c>
      <c r="C43" s="238">
        <f>[1]avgpeinc!Z36</f>
        <v>359262.34690141462</v>
      </c>
      <c r="D43" s="282"/>
      <c r="E43" s="292"/>
      <c r="F43" s="292"/>
      <c r="G43" s="238">
        <f>[1]avgpeinc!AD36</f>
        <v>556194.43746877112</v>
      </c>
      <c r="H43" s="330">
        <f>B43*0.01/'TB5'!B43</f>
        <v>0.15536960995145038</v>
      </c>
      <c r="I43" s="331">
        <f>C43*0.01/'TB5'!B43</f>
        <v>0.16842297960294259</v>
      </c>
      <c r="J43" s="331"/>
      <c r="K43" s="331"/>
      <c r="L43" s="331"/>
      <c r="M43" s="332">
        <f>G43*0.01/'TB5'!F43</f>
        <v>0.16297681005218739</v>
      </c>
    </row>
    <row r="44" spans="1:13" s="235" customFormat="1" ht="15" customHeight="1">
      <c r="A44" s="242">
        <v>1948</v>
      </c>
      <c r="B44" s="288">
        <f>[1]avgpeinc!Y37</f>
        <v>375522.8207478823</v>
      </c>
      <c r="C44" s="238">
        <f>[1]avgpeinc!Z37</f>
        <v>404580.20200963767</v>
      </c>
      <c r="D44" s="282"/>
      <c r="E44" s="292"/>
      <c r="F44" s="292"/>
      <c r="G44" s="238">
        <f>[1]avgpeinc!AD37</f>
        <v>629915.28452578583</v>
      </c>
      <c r="H44" s="330">
        <f>B44*0.01/'TB5'!B44</f>
        <v>0.16815389627175883</v>
      </c>
      <c r="I44" s="331">
        <f>C44*0.01/'TB5'!B44</f>
        <v>0.18116538746392422</v>
      </c>
      <c r="J44" s="331"/>
      <c r="K44" s="331"/>
      <c r="L44" s="331"/>
      <c r="M44" s="332">
        <f>G44*0.01/'TB5'!F44</f>
        <v>0.1758741625086033</v>
      </c>
    </row>
    <row r="45" spans="1:13" s="235" customFormat="1" ht="15" customHeight="1">
      <c r="A45" s="244">
        <v>1949</v>
      </c>
      <c r="B45" s="293">
        <f>[1]avgpeinc!Y38</f>
        <v>350082.92261838441</v>
      </c>
      <c r="C45" s="246">
        <f>[1]avgpeinc!Z38</f>
        <v>377206.22729079175</v>
      </c>
      <c r="D45" s="283"/>
      <c r="E45" s="294"/>
      <c r="F45" s="294"/>
      <c r="G45" s="246">
        <f>[1]avgpeinc!AD38</f>
        <v>588557.23711509269</v>
      </c>
      <c r="H45" s="334">
        <f>B45*0.01/'TB5'!B45</f>
        <v>0.16185605889836355</v>
      </c>
      <c r="I45" s="335">
        <f>C45*0.01/'TB5'!B45</f>
        <v>0.17439614844555038</v>
      </c>
      <c r="J45" s="335"/>
      <c r="K45" s="335"/>
      <c r="L45" s="335"/>
      <c r="M45" s="336">
        <f>G45*0.01/'TB5'!F45</f>
        <v>0.16924052533769843</v>
      </c>
    </row>
    <row r="46" spans="1:13" s="235" customFormat="1" ht="15" customHeight="1">
      <c r="A46" s="242">
        <v>1950</v>
      </c>
      <c r="B46" s="288">
        <f>[1]avgpeinc!Y39</f>
        <v>407034.38896162843</v>
      </c>
      <c r="C46" s="238">
        <f>[1]avgpeinc!Z39</f>
        <v>434667.03732419939</v>
      </c>
      <c r="D46" s="282"/>
      <c r="E46" s="292"/>
      <c r="F46" s="292"/>
      <c r="G46" s="238">
        <f>[1]avgpeinc!AD39</f>
        <v>679742.62936593371</v>
      </c>
      <c r="H46" s="330">
        <f>B46*0.01/'TB5'!B46</f>
        <v>0.17287068874579337</v>
      </c>
      <c r="I46" s="331">
        <f>C46*0.01/'TB5'!B46</f>
        <v>0.18460649064325488</v>
      </c>
      <c r="J46" s="331"/>
      <c r="K46" s="331"/>
      <c r="L46" s="331"/>
      <c r="M46" s="332">
        <f>G46*0.01/'TB5'!F46</f>
        <v>0.17987369643563342</v>
      </c>
    </row>
    <row r="47" spans="1:13" s="235" customFormat="1" ht="15" customHeight="1">
      <c r="A47" s="242">
        <v>1951</v>
      </c>
      <c r="B47" s="288">
        <f>[1]avgpeinc!Y40</f>
        <v>418256.28689091047</v>
      </c>
      <c r="C47" s="238">
        <f>[1]avgpeinc!Z40</f>
        <v>448003.902426304</v>
      </c>
      <c r="D47" s="282"/>
      <c r="E47" s="292"/>
      <c r="F47" s="292"/>
      <c r="G47" s="238">
        <f>[1]avgpeinc!AD40</f>
        <v>701052.14807698736</v>
      </c>
      <c r="H47" s="330">
        <f>B47*0.01/'TB5'!B47</f>
        <v>0.16596793964449996</v>
      </c>
      <c r="I47" s="331">
        <f>C47*0.01/'TB5'!B47</f>
        <v>0.17777206695707684</v>
      </c>
      <c r="J47" s="331"/>
      <c r="K47" s="331"/>
      <c r="L47" s="331"/>
      <c r="M47" s="332">
        <f>G47*0.01/'TB5'!F47</f>
        <v>0.17291180531307104</v>
      </c>
    </row>
    <row r="48" spans="1:13" s="235" customFormat="1" ht="15" customHeight="1">
      <c r="A48" s="242">
        <v>1952</v>
      </c>
      <c r="B48" s="288">
        <f>[1]avgpeinc!Y41</f>
        <v>401820.54337160784</v>
      </c>
      <c r="C48" s="238">
        <f>[1]avgpeinc!Z41</f>
        <v>432432.20089324121</v>
      </c>
      <c r="D48" s="282"/>
      <c r="E48" s="292"/>
      <c r="F48" s="292"/>
      <c r="G48" s="238">
        <f>[1]avgpeinc!AD41</f>
        <v>675953.97942596313</v>
      </c>
      <c r="H48" s="330">
        <f>B48*0.01/'TB5'!B48</f>
        <v>0.15544230471236101</v>
      </c>
      <c r="I48" s="331">
        <f>C48*0.01/'TB5'!B48</f>
        <v>0.16728427415549027</v>
      </c>
      <c r="J48" s="331"/>
      <c r="K48" s="331"/>
      <c r="L48" s="331"/>
      <c r="M48" s="332">
        <f>G48*0.01/'TB5'!F48</f>
        <v>0.16226618945500879</v>
      </c>
    </row>
    <row r="49" spans="1:13" s="235" customFormat="1" ht="15" customHeight="1">
      <c r="A49" s="242">
        <v>1953</v>
      </c>
      <c r="B49" s="288">
        <f>[1]avgpeinc!Y42</f>
        <v>391437.77593941195</v>
      </c>
      <c r="C49" s="238">
        <f>[1]avgpeinc!Z42</f>
        <v>421920.26872953679</v>
      </c>
      <c r="D49" s="282"/>
      <c r="E49" s="292"/>
      <c r="F49" s="292"/>
      <c r="G49" s="238">
        <f>[1]avgpeinc!AD42</f>
        <v>659336.52974628599</v>
      </c>
      <c r="H49" s="330">
        <f>B49*0.01/'TB5'!B49</f>
        <v>0.14689772989512812</v>
      </c>
      <c r="I49" s="331">
        <f>C49*0.01/'TB5'!B49</f>
        <v>0.15833711890572541</v>
      </c>
      <c r="J49" s="331"/>
      <c r="K49" s="331"/>
      <c r="L49" s="331"/>
      <c r="M49" s="332">
        <f>G49*0.01/'TB5'!F49</f>
        <v>0.15349110297169519</v>
      </c>
    </row>
    <row r="50" spans="1:13" s="235" customFormat="1" ht="15" customHeight="1">
      <c r="A50" s="242">
        <v>1954</v>
      </c>
      <c r="B50" s="288">
        <f>[1]avgpeinc!Y43</f>
        <v>382099.95505345281</v>
      </c>
      <c r="C50" s="238">
        <f>[1]avgpeinc!Z43</f>
        <v>411219.56891800388</v>
      </c>
      <c r="D50" s="282"/>
      <c r="E50" s="292"/>
      <c r="F50" s="292"/>
      <c r="G50" s="238">
        <f>[1]avgpeinc!AD43</f>
        <v>643203.56890218088</v>
      </c>
      <c r="H50" s="330">
        <f>B50*0.01/'TB5'!B50</f>
        <v>0.1464154673139165</v>
      </c>
      <c r="I50" s="331">
        <f>C50*0.01/'TB5'!B50</f>
        <v>0.15757370435527551</v>
      </c>
      <c r="J50" s="331"/>
      <c r="K50" s="331"/>
      <c r="L50" s="331"/>
      <c r="M50" s="332">
        <f>G50*0.01/'TB5'!F50</f>
        <v>0.15295539913543674</v>
      </c>
    </row>
    <row r="51" spans="1:13" s="235" customFormat="1" ht="15" customHeight="1">
      <c r="A51" s="242">
        <v>1955</v>
      </c>
      <c r="B51" s="288">
        <f>[1]avgpeinc!Y44</f>
        <v>432759.65842508175</v>
      </c>
      <c r="C51" s="238">
        <f>[1]avgpeinc!Z44</f>
        <v>461605.54324712051</v>
      </c>
      <c r="D51" s="282"/>
      <c r="E51" s="292"/>
      <c r="F51" s="292"/>
      <c r="G51" s="238">
        <f>[1]avgpeinc!AD44</f>
        <v>724787.42176006292</v>
      </c>
      <c r="H51" s="330">
        <f>B51*0.01/'TB5'!B51</f>
        <v>0.15479503131521366</v>
      </c>
      <c r="I51" s="331">
        <f>C51*0.01/'TB5'!B51</f>
        <v>0.16511299778323543</v>
      </c>
      <c r="J51" s="331"/>
      <c r="K51" s="331"/>
      <c r="L51" s="331"/>
      <c r="M51" s="332">
        <f>G51*0.01/'TB5'!F51</f>
        <v>0.16101955722418845</v>
      </c>
    </row>
    <row r="52" spans="1:13" s="235" customFormat="1" ht="15" customHeight="1">
      <c r="A52" s="242">
        <v>1956</v>
      </c>
      <c r="B52" s="288">
        <f>[1]avgpeinc!Y45</f>
        <v>416993.68284066732</v>
      </c>
      <c r="C52" s="238">
        <f>[1]avgpeinc!Z45</f>
        <v>447174.72440509521</v>
      </c>
      <c r="D52" s="282"/>
      <c r="E52" s="292"/>
      <c r="F52" s="292"/>
      <c r="G52" s="238">
        <f>[1]avgpeinc!AD45</f>
        <v>700130.91105296335</v>
      </c>
      <c r="H52" s="330">
        <f>B52*0.01/'TB5'!B52</f>
        <v>0.1463581542992414</v>
      </c>
      <c r="I52" s="331">
        <f>C52*0.01/'TB5'!B52</f>
        <v>0.15695122014164689</v>
      </c>
      <c r="J52" s="331"/>
      <c r="K52" s="331"/>
      <c r="L52" s="331"/>
      <c r="M52" s="332">
        <f>G52*0.01/'TB5'!F52</f>
        <v>0.15261187982785038</v>
      </c>
    </row>
    <row r="53" spans="1:13" s="235" customFormat="1" ht="15" customHeight="1">
      <c r="A53" s="242">
        <v>1957</v>
      </c>
      <c r="B53" s="288">
        <f>[1]avgpeinc!Y46</f>
        <v>409058.04507348174</v>
      </c>
      <c r="C53" s="238">
        <f>[1]avgpeinc!Z46</f>
        <v>439174.12601929723</v>
      </c>
      <c r="D53" s="282"/>
      <c r="E53" s="292"/>
      <c r="F53" s="292"/>
      <c r="G53" s="238">
        <f>[1]avgpeinc!AD46</f>
        <v>686770.07117214904</v>
      </c>
      <c r="H53" s="330">
        <f>B53*0.01/'TB5'!B53</f>
        <v>0.14330121649336838</v>
      </c>
      <c r="I53" s="331">
        <f>C53*0.01/'TB5'!B53</f>
        <v>0.15385148212809724</v>
      </c>
      <c r="J53" s="331"/>
      <c r="K53" s="331"/>
      <c r="L53" s="331"/>
      <c r="M53" s="332">
        <f>G53*0.01/'TB5'!F53</f>
        <v>0.1494862066390899</v>
      </c>
    </row>
    <row r="54" spans="1:13" s="235" customFormat="1" ht="15" customHeight="1">
      <c r="A54" s="242">
        <v>1958</v>
      </c>
      <c r="B54" s="288">
        <f>[1]avgpeinc!Y47</f>
        <v>373236.99077045755</v>
      </c>
      <c r="C54" s="238">
        <f>[1]avgpeinc!Z47</f>
        <v>403317.8020146403</v>
      </c>
      <c r="D54" s="282"/>
      <c r="E54" s="292"/>
      <c r="F54" s="292"/>
      <c r="G54" s="238">
        <f>[1]avgpeinc!AD47</f>
        <v>629141.36240269733</v>
      </c>
      <c r="H54" s="330">
        <f>B54*0.01/'TB5'!B54</f>
        <v>0.13449912226535377</v>
      </c>
      <c r="I54" s="331">
        <f>C54*0.01/'TB5'!B54</f>
        <v>0.1453389982943098</v>
      </c>
      <c r="J54" s="331"/>
      <c r="K54" s="331"/>
      <c r="L54" s="331"/>
      <c r="M54" s="332">
        <f>G54*0.01/'TB5'!F54</f>
        <v>0.14086828055065678</v>
      </c>
    </row>
    <row r="55" spans="1:13" s="235" customFormat="1" ht="15" customHeight="1">
      <c r="A55" s="244">
        <v>1959</v>
      </c>
      <c r="B55" s="293">
        <f>[1]avgpeinc!Y48</f>
        <v>418145.86923217127</v>
      </c>
      <c r="C55" s="246">
        <f>[1]avgpeinc!Z48</f>
        <v>446278.5190708384</v>
      </c>
      <c r="D55" s="283"/>
      <c r="E55" s="294"/>
      <c r="F55" s="294"/>
      <c r="G55" s="246">
        <f>[1]avgpeinc!AD48</f>
        <v>704007.29816898156</v>
      </c>
      <c r="H55" s="334">
        <f>B55*0.01/'TB5'!B55</f>
        <v>0.14195281186241263</v>
      </c>
      <c r="I55" s="335">
        <f>C55*0.01/'TB5'!B55</f>
        <v>0.15150332770769076</v>
      </c>
      <c r="J55" s="335"/>
      <c r="K55" s="335"/>
      <c r="L55" s="335"/>
      <c r="M55" s="336">
        <f>G55*0.01/'TB5'!F55</f>
        <v>0.14775690637453048</v>
      </c>
    </row>
    <row r="56" spans="1:13" ht="15.75">
      <c r="A56" s="249">
        <v>1960</v>
      </c>
      <c r="B56" s="288">
        <f>[1]avgpeinc!Y49</f>
        <v>405801.25398608763</v>
      </c>
      <c r="C56" s="238">
        <f>[1]avgpeinc!Z49</f>
        <v>434538.54022643686</v>
      </c>
      <c r="D56" s="282"/>
      <c r="E56" s="292"/>
      <c r="F56" s="292"/>
      <c r="G56" s="238">
        <f>[1]avgpeinc!AD49</f>
        <v>685579.15745665447</v>
      </c>
      <c r="H56" s="330">
        <f>B56*0.01/'TB5'!B56</f>
        <v>0.13525690309199714</v>
      </c>
      <c r="I56" s="331">
        <f>C56*0.01/'TB5'!B56</f>
        <v>0.14483527748576172</v>
      </c>
      <c r="J56" s="331"/>
      <c r="K56" s="331"/>
      <c r="L56" s="331"/>
      <c r="M56" s="332">
        <f>G56*0.01/'TB5'!F56</f>
        <v>0.14099070474682246</v>
      </c>
    </row>
    <row r="57" spans="1:13" ht="15.75">
      <c r="A57" s="249">
        <v>1961</v>
      </c>
      <c r="B57" s="288">
        <f>[1]avgpeinc!Y50</f>
        <v>406263.77723156044</v>
      </c>
      <c r="C57" s="238">
        <f>[1]avgpeinc!Z50</f>
        <v>435210.9688950663</v>
      </c>
      <c r="D57" s="282"/>
      <c r="E57" s="292"/>
      <c r="F57" s="292"/>
      <c r="G57" s="238">
        <f>[1]avgpeinc!AD50</f>
        <v>680583.61244975962</v>
      </c>
      <c r="H57" s="330">
        <f>B57*0.01/'TB5'!B57</f>
        <v>0.13367229906344938</v>
      </c>
      <c r="I57" s="331">
        <f>C57*0.01/'TB5'!B57</f>
        <v>0.14319674568642671</v>
      </c>
      <c r="J57" s="331"/>
      <c r="K57" s="331"/>
      <c r="L57" s="331"/>
      <c r="M57" s="332">
        <f>G57*0.01/'TB5'!F57</f>
        <v>0.13939156937524322</v>
      </c>
    </row>
    <row r="58" spans="1:13">
      <c r="A58" s="249">
        <v>1962</v>
      </c>
      <c r="B58" s="298">
        <f>[1]avgpeinc!Y51</f>
        <v>426793.48013572989</v>
      </c>
      <c r="C58" s="250">
        <f>[1]avgpeinc!Z51</f>
        <v>455648.252562023</v>
      </c>
      <c r="D58" s="250">
        <f>[1]avgpeinc!AA51</f>
        <v>378723.83067365037</v>
      </c>
      <c r="E58" s="250">
        <f>[1]avgpeinc!AB51</f>
        <v>511866.62428221846</v>
      </c>
      <c r="F58" s="250">
        <f>[1]avgpeinc!AC51</f>
        <v>377801.35910393856</v>
      </c>
      <c r="G58" s="250">
        <f>[1]avgpeinc!AD51</f>
        <v>706377.48432893609</v>
      </c>
      <c r="H58" s="337">
        <f>B58*0.01/'TB5'!B58</f>
        <v>0.13373741507530212</v>
      </c>
      <c r="I58" s="338">
        <f>C58*0.01/'TB5'!B58</f>
        <v>0.14277917146682739</v>
      </c>
      <c r="J58" s="338">
        <f>D58*0.01/'TB5'!C58</f>
        <v>0.11707216501235962</v>
      </c>
      <c r="K58" s="338">
        <f>E58*0.01/'TB5'!D58</f>
        <v>0.11395509541034698</v>
      </c>
      <c r="L58" s="338">
        <f>F58*0.01/'TB5'!E58</f>
        <v>0.19237779080867773</v>
      </c>
      <c r="M58" s="339">
        <f>G58*0.01/'TB5'!F58</f>
        <v>0.13889363408088684</v>
      </c>
    </row>
    <row r="59" spans="1:13">
      <c r="A59" s="249">
        <v>1963</v>
      </c>
      <c r="B59" s="303">
        <f>[1]avgpeinc!Y52</f>
        <v>447291.39211367915</v>
      </c>
      <c r="C59" s="257">
        <f>[1]avgpeinc!Z52</f>
        <v>477461.5718077725</v>
      </c>
      <c r="D59" s="282">
        <f>[1]avgpeinc!AA52</f>
        <v>396649.33968598052</v>
      </c>
      <c r="E59" s="282">
        <f>[1]avgpeinc!AB52</f>
        <v>538734.24562237877</v>
      </c>
      <c r="F59" s="282">
        <f>[1]avgpeinc!AC52</f>
        <v>398384.00999554119</v>
      </c>
      <c r="G59" s="257">
        <f>[1]avgpeinc!AD52</f>
        <v>740780.25554781768</v>
      </c>
      <c r="H59" s="340">
        <f>B59*0.01/'TB5'!B59</f>
        <v>0.1355574578046799</v>
      </c>
      <c r="I59" s="341">
        <f>C59*0.01/'TB5'!B59</f>
        <v>0.14470092207193377</v>
      </c>
      <c r="J59" s="341">
        <f>D59*0.01/'TB5'!C59</f>
        <v>0.11816768508265633</v>
      </c>
      <c r="K59" s="341">
        <f>E59*0.01/'TB5'!D59</f>
        <v>0.11569420493476948</v>
      </c>
      <c r="L59" s="341">
        <f>F59*0.01/'TB5'!E59</f>
        <v>0.19525898896910401</v>
      </c>
      <c r="M59" s="342">
        <f>G59*0.01/'TB5'!F59</f>
        <v>0.14134718477725983</v>
      </c>
    </row>
    <row r="60" spans="1:13">
      <c r="A60" s="249">
        <v>1964</v>
      </c>
      <c r="B60" s="303">
        <f>[1]avgpeinc!Y53</f>
        <v>471800.10786803695</v>
      </c>
      <c r="C60" s="257">
        <f>[1]avgpeinc!Z53</f>
        <v>503551.10928647046</v>
      </c>
      <c r="D60" s="282">
        <f>[1]avgpeinc!AA53</f>
        <v>414574.84869831067</v>
      </c>
      <c r="E60" s="282">
        <f>[1]avgpeinc!AB53</f>
        <v>565601.86696253915</v>
      </c>
      <c r="F60" s="282">
        <f>[1]avgpeinc!AC53</f>
        <v>418966.66088714381</v>
      </c>
      <c r="G60" s="257">
        <f>[1]avgpeinc!AD53</f>
        <v>782449.91843577405</v>
      </c>
      <c r="H60" s="340">
        <f>B60*0.01/'TB5'!B60</f>
        <v>0.13737750053405762</v>
      </c>
      <c r="I60" s="341">
        <f>C60*0.01/'TB5'!B60</f>
        <v>0.14662267267704013</v>
      </c>
      <c r="J60" s="341">
        <f>D60*0.01/'TB5'!C60</f>
        <v>0.11918654292821883</v>
      </c>
      <c r="K60" s="341">
        <f>E60*0.01/'TB5'!D60</f>
        <v>0.11731448769569397</v>
      </c>
      <c r="L60" s="341">
        <f>F60*0.01/'TB5'!E60</f>
        <v>0.19793210923671725</v>
      </c>
      <c r="M60" s="342">
        <f>G60*0.01/'TB5'!F60</f>
        <v>0.14380073547363281</v>
      </c>
    </row>
    <row r="61" spans="1:13">
      <c r="A61" s="249">
        <v>1965</v>
      </c>
      <c r="B61" s="303">
        <f>[1]avgpeinc!Y54</f>
        <v>490562.37408105435</v>
      </c>
      <c r="C61" s="257">
        <f>[1]avgpeinc!Z54</f>
        <v>523137.8934501828</v>
      </c>
      <c r="D61" s="282">
        <f>[1]avgpeinc!AA54</f>
        <v>431785.69788259664</v>
      </c>
      <c r="E61" s="282">
        <f>[1]avgpeinc!AB54</f>
        <v>585887.86510305107</v>
      </c>
      <c r="F61" s="282">
        <f>[1]avgpeinc!AC54</f>
        <v>435928.34881882847</v>
      </c>
      <c r="G61" s="257">
        <f>[1]avgpeinc!AD54</f>
        <v>811517.18791257171</v>
      </c>
      <c r="H61" s="340">
        <f>B61*0.01/'TB5'!B61</f>
        <v>0.13579929620027539</v>
      </c>
      <c r="I61" s="341">
        <f>C61*0.01/'TB5'!B61</f>
        <v>0.14481697231531143</v>
      </c>
      <c r="J61" s="341">
        <f>D61*0.01/'TB5'!C61</f>
        <v>0.11812718814391027</v>
      </c>
      <c r="K61" s="341">
        <f>E61*0.01/'TB5'!D61</f>
        <v>0.11556918774518138</v>
      </c>
      <c r="L61" s="341">
        <f>F61*0.01/'TB5'!E61</f>
        <v>0.19656630798631913</v>
      </c>
      <c r="M61" s="342">
        <f>G61*0.01/'TB5'!F61</f>
        <v>0.14201968908309937</v>
      </c>
    </row>
    <row r="62" spans="1:13">
      <c r="A62" s="249">
        <v>1966</v>
      </c>
      <c r="B62" s="303">
        <f>[1]avgpeinc!Y55</f>
        <v>507331.20384863374</v>
      </c>
      <c r="C62" s="257">
        <f>[1]avgpeinc!Z55</f>
        <v>540556.47853247577</v>
      </c>
      <c r="D62" s="282">
        <f>[1]avgpeinc!AA55</f>
        <v>448996.54706688266</v>
      </c>
      <c r="E62" s="282">
        <f>[1]avgpeinc!AB55</f>
        <v>606173.86324356287</v>
      </c>
      <c r="F62" s="282">
        <f>[1]avgpeinc!AC55</f>
        <v>452890.03675051307</v>
      </c>
      <c r="G62" s="257">
        <f>[1]avgpeinc!AD55</f>
        <v>835956.80795514584</v>
      </c>
      <c r="H62" s="340">
        <f>B62*0.01/'TB5'!B62</f>
        <v>0.13422109186649323</v>
      </c>
      <c r="I62" s="341">
        <f>C62*0.01/'TB5'!B62</f>
        <v>0.14301127195358276</v>
      </c>
      <c r="J62" s="341">
        <f>D62*0.01/'TB5'!C62</f>
        <v>0.11716563254594804</v>
      </c>
      <c r="K62" s="341">
        <f>E62*0.01/'TB5'!D62</f>
        <v>0.11398689448833467</v>
      </c>
      <c r="L62" s="341">
        <f>F62*0.01/'TB5'!E62</f>
        <v>0.19531948864459989</v>
      </c>
      <c r="M62" s="342">
        <f>G62*0.01/'TB5'!F62</f>
        <v>0.14023864269256592</v>
      </c>
    </row>
    <row r="63" spans="1:13">
      <c r="A63" s="249">
        <v>1967</v>
      </c>
      <c r="B63" s="303">
        <f>[1]avgpeinc!Y56</f>
        <v>499093.09267093195</v>
      </c>
      <c r="C63" s="257">
        <f>[1]avgpeinc!Z56</f>
        <v>534689.28981760342</v>
      </c>
      <c r="D63" s="282">
        <f>[1]avgpeinc!AA56</f>
        <v>454667.35632031003</v>
      </c>
      <c r="E63" s="282">
        <f>[1]avgpeinc!AB56</f>
        <v>603849.10560713592</v>
      </c>
      <c r="F63" s="282">
        <f>[1]avgpeinc!AC56</f>
        <v>440955.45105199906</v>
      </c>
      <c r="G63" s="257">
        <f>[1]avgpeinc!AD56</f>
        <v>824855.76781391562</v>
      </c>
      <c r="H63" s="343">
        <f>B63*0.01/'TB5'!B63</f>
        <v>0.13024013489484784</v>
      </c>
      <c r="I63" s="344">
        <f>C63*0.01/'TB5'!B63</f>
        <v>0.13952909037470818</v>
      </c>
      <c r="J63" s="341">
        <f>D63*0.01/'TB5'!C63</f>
        <v>0.11592835187911989</v>
      </c>
      <c r="K63" s="341">
        <f>E63*0.01/'TB5'!D63</f>
        <v>0.11377045139670372</v>
      </c>
      <c r="L63" s="341">
        <f>F63*0.01/'TB5'!E63</f>
        <v>0.1818673983216286</v>
      </c>
      <c r="M63" s="342">
        <f>G63*0.01/'TB5'!F63</f>
        <v>0.13659843429923055</v>
      </c>
    </row>
    <row r="64" spans="1:13">
      <c r="A64" s="249">
        <v>1968</v>
      </c>
      <c r="B64" s="303">
        <f>[1]avgpeinc!Y57</f>
        <v>505891.16999845341</v>
      </c>
      <c r="C64" s="257">
        <f>[1]avgpeinc!Z57</f>
        <v>543113.04428681859</v>
      </c>
      <c r="D64" s="282">
        <f>[1]avgpeinc!AA57</f>
        <v>464328.83317834139</v>
      </c>
      <c r="E64" s="282">
        <f>[1]avgpeinc!AB57</f>
        <v>617068.14414293854</v>
      </c>
      <c r="F64" s="282">
        <f>[1]avgpeinc!AC57</f>
        <v>439433.90372429095</v>
      </c>
      <c r="G64" s="257">
        <f>[1]avgpeinc!AD57</f>
        <v>839862.80742036505</v>
      </c>
      <c r="H64" s="343">
        <f>B64*0.01/'TB5'!B64</f>
        <v>0.12826205417513847</v>
      </c>
      <c r="I64" s="344">
        <f>C64*0.01/'TB5'!B64</f>
        <v>0.1376991709694266</v>
      </c>
      <c r="J64" s="341">
        <f>D64*0.01/'TB5'!C64</f>
        <v>0.11511375568807126</v>
      </c>
      <c r="K64" s="341">
        <f>E64*0.01/'TB5'!D64</f>
        <v>0.11329779308289291</v>
      </c>
      <c r="L64" s="341">
        <f>F64*0.01/'TB5'!E64</f>
        <v>0.1763434614986181</v>
      </c>
      <c r="M64" s="342">
        <f>G64*0.01/'TB5'!F64</f>
        <v>0.13436263706535101</v>
      </c>
    </row>
    <row r="65" spans="1:13">
      <c r="A65" s="259">
        <v>1969</v>
      </c>
      <c r="B65" s="308">
        <f>[1]avgpeinc!Y58</f>
        <v>482709.92640103557</v>
      </c>
      <c r="C65" s="260">
        <f>[1]avgpeinc!Z58</f>
        <v>521784.61501906958</v>
      </c>
      <c r="D65" s="283">
        <f>[1]avgpeinc!AA58</f>
        <v>443497.83242702973</v>
      </c>
      <c r="E65" s="283">
        <f>[1]avgpeinc!AB58</f>
        <v>596656.01976761164</v>
      </c>
      <c r="F65" s="283">
        <f>[1]avgpeinc!AC58</f>
        <v>416539.85048200056</v>
      </c>
      <c r="G65" s="260">
        <f>[1]avgpeinc!AD58</f>
        <v>806131.01899116638</v>
      </c>
      <c r="H65" s="345">
        <f>B65*0.01/'TB5'!B65</f>
        <v>0.12078393716365099</v>
      </c>
      <c r="I65" s="346">
        <f>C65*0.01/'TB5'!B65</f>
        <v>0.1305612267460674</v>
      </c>
      <c r="J65" s="347">
        <f>D65*0.01/'TB5'!C65</f>
        <v>0.10852654231712221</v>
      </c>
      <c r="K65" s="347">
        <f>E65*0.01/'TB5'!D65</f>
        <v>0.10770062240771948</v>
      </c>
      <c r="L65" s="347">
        <f>F65*0.01/'TB5'!E65</f>
        <v>0.16539069404825568</v>
      </c>
      <c r="M65" s="348">
        <f>G65*0.01/'TB5'!F65</f>
        <v>0.12681869394145906</v>
      </c>
    </row>
    <row r="66" spans="1:13">
      <c r="A66" s="249">
        <v>1970</v>
      </c>
      <c r="B66" s="303">
        <f>[1]avgpeinc!Y59</f>
        <v>449242.29784186074</v>
      </c>
      <c r="C66" s="257">
        <f>[1]avgpeinc!Z59</f>
        <v>488741.54323002417</v>
      </c>
      <c r="D66" s="282">
        <f>[1]avgpeinc!AA59</f>
        <v>410089.50861587131</v>
      </c>
      <c r="E66" s="282">
        <f>[1]avgpeinc!AB59</f>
        <v>561095.89809879323</v>
      </c>
      <c r="F66" s="282">
        <f>[1]avgpeinc!AC59</f>
        <v>383578.80978409084</v>
      </c>
      <c r="G66" s="257">
        <f>[1]avgpeinc!AD59</f>
        <v>753930.34575203317</v>
      </c>
      <c r="H66" s="343">
        <f>B66*0.01/'TB5'!B66</f>
        <v>0.11521962587721644</v>
      </c>
      <c r="I66" s="344">
        <f>C66*0.01/'TB5'!B66</f>
        <v>0.12535021308576688</v>
      </c>
      <c r="J66" s="341">
        <f>D66*0.01/'TB5'!C66</f>
        <v>0.10336283210199326</v>
      </c>
      <c r="K66" s="341">
        <f>E66*0.01/'TB5'!D66</f>
        <v>0.10407705948455259</v>
      </c>
      <c r="L66" s="341">
        <f>F66*0.01/'TB5'!E66</f>
        <v>0.15651418862398714</v>
      </c>
      <c r="M66" s="342">
        <f>G66*0.01/'TB5'!F66</f>
        <v>0.12129289278527722</v>
      </c>
    </row>
    <row r="67" spans="1:13">
      <c r="A67" s="249">
        <v>1971</v>
      </c>
      <c r="B67" s="303">
        <f>[1]avgpeinc!Y60</f>
        <v>452024.11396639078</v>
      </c>
      <c r="C67" s="257">
        <f>[1]avgpeinc!Z60</f>
        <v>491800.11639539083</v>
      </c>
      <c r="D67" s="282">
        <f>[1]avgpeinc!AA60</f>
        <v>414018.21471691394</v>
      </c>
      <c r="E67" s="282">
        <f>[1]avgpeinc!AB60</f>
        <v>565657.66583470907</v>
      </c>
      <c r="F67" s="282">
        <f>[1]avgpeinc!AC60</f>
        <v>385947.24508919136</v>
      </c>
      <c r="G67" s="257">
        <f>[1]avgpeinc!AD60</f>
        <v>758718.71100263414</v>
      </c>
      <c r="H67" s="343">
        <f>B67*0.01/'TB5'!B67</f>
        <v>0.11535022297175604</v>
      </c>
      <c r="I67" s="344">
        <f>C67*0.01/'TB5'!B67</f>
        <v>0.12550050170102622</v>
      </c>
      <c r="J67" s="341">
        <f>D67*0.01/'TB5'!C67</f>
        <v>0.10376163662294856</v>
      </c>
      <c r="K67" s="341">
        <f>E67*0.01/'TB5'!D67</f>
        <v>0.10493088785733561</v>
      </c>
      <c r="L67" s="341">
        <f>F67*0.01/'TB5'!E67</f>
        <v>0.15499056651606219</v>
      </c>
      <c r="M67" s="342">
        <f>G67*0.01/'TB5'!F67</f>
        <v>0.12145659046655057</v>
      </c>
    </row>
    <row r="68" spans="1:13">
      <c r="A68" s="249">
        <v>1972</v>
      </c>
      <c r="B68" s="303">
        <f>[1]avgpeinc!Y61</f>
        <v>467826.45151180681</v>
      </c>
      <c r="C68" s="257">
        <f>[1]avgpeinc!Z61</f>
        <v>509252.31325642572</v>
      </c>
      <c r="D68" s="282">
        <f>[1]avgpeinc!AA61</f>
        <v>429834.53826324549</v>
      </c>
      <c r="E68" s="282">
        <f>[1]avgpeinc!AB61</f>
        <v>588946.20962904079</v>
      </c>
      <c r="F68" s="282">
        <f>[1]avgpeinc!AC61</f>
        <v>397755.04065750388</v>
      </c>
      <c r="G68" s="257">
        <f>[1]avgpeinc!AD61</f>
        <v>785048.16181226354</v>
      </c>
      <c r="H68" s="343">
        <f>B68*0.01/'TB5'!B68</f>
        <v>0.11517966324754525</v>
      </c>
      <c r="I68" s="344">
        <f>C68*0.01/'TB5'!B68</f>
        <v>0.12537878044167883</v>
      </c>
      <c r="J68" s="341">
        <f>D68*0.01/'TB5'!C68</f>
        <v>0.10430224821175216</v>
      </c>
      <c r="K68" s="341">
        <f>E68*0.01/'TB5'!D68</f>
        <v>0.10570411079606853</v>
      </c>
      <c r="L68" s="341">
        <f>F68*0.01/'TB5'!E68</f>
        <v>0.15216802004579219</v>
      </c>
      <c r="M68" s="342">
        <f>G68*0.01/'TB5'!F68</f>
        <v>0.12151981447459546</v>
      </c>
    </row>
    <row r="69" spans="1:13">
      <c r="A69" s="249">
        <v>1973</v>
      </c>
      <c r="B69" s="303">
        <f>[1]avgpeinc!Y62</f>
        <v>479500.57723056537</v>
      </c>
      <c r="C69" s="257">
        <f>[1]avgpeinc!Z62</f>
        <v>523600.31151469488</v>
      </c>
      <c r="D69" s="282">
        <f>[1]avgpeinc!AA62</f>
        <v>441662.03477107774</v>
      </c>
      <c r="E69" s="282">
        <f>[1]avgpeinc!AB62</f>
        <v>612499.24423394399</v>
      </c>
      <c r="F69" s="282">
        <f>[1]avgpeinc!AC62</f>
        <v>400289.02684108075</v>
      </c>
      <c r="G69" s="257">
        <f>[1]avgpeinc!AD62</f>
        <v>804316.63896057848</v>
      </c>
      <c r="H69" s="343">
        <f>B69*0.01/'TB5'!B69</f>
        <v>0.11331180988418053</v>
      </c>
      <c r="I69" s="344">
        <f>C69*0.01/'TB5'!B69</f>
        <v>0.12373311268220277</v>
      </c>
      <c r="J69" s="341">
        <f>D69*0.01/'TB5'!C69</f>
        <v>0.10291115526160866</v>
      </c>
      <c r="K69" s="341">
        <f>E69*0.01/'TB5'!D69</f>
        <v>0.10523682570328675</v>
      </c>
      <c r="L69" s="341">
        <f>F69*0.01/'TB5'!E69</f>
        <v>0.14702814803422373</v>
      </c>
      <c r="M69" s="342">
        <f>G69*0.01/'TB5'!F69</f>
        <v>0.1198159165787729</v>
      </c>
    </row>
    <row r="70" spans="1:13">
      <c r="A70" s="249">
        <v>1974</v>
      </c>
      <c r="B70" s="303">
        <f>[1]avgpeinc!Y63</f>
        <v>452395.84633249196</v>
      </c>
      <c r="C70" s="257">
        <f>[1]avgpeinc!Z63</f>
        <v>496284.24942060601</v>
      </c>
      <c r="D70" s="282">
        <f>[1]avgpeinc!AA63</f>
        <v>420347.39992611023</v>
      </c>
      <c r="E70" s="282">
        <f>[1]avgpeinc!AB63</f>
        <v>590532.70822709613</v>
      </c>
      <c r="F70" s="282">
        <f>[1]avgpeinc!AC63</f>
        <v>365798.81588775141</v>
      </c>
      <c r="G70" s="257">
        <f>[1]avgpeinc!AD63</f>
        <v>759648.45449196</v>
      </c>
      <c r="H70" s="343">
        <f>B70*0.01/'TB5'!B70</f>
        <v>0.11004216164019452</v>
      </c>
      <c r="I70" s="344">
        <f>C70*0.01/'TB5'!B70</f>
        <v>0.12071771223577342</v>
      </c>
      <c r="J70" s="341">
        <f>D70*0.01/'TB5'!C70</f>
        <v>0.10046327383270182</v>
      </c>
      <c r="K70" s="341">
        <f>E70*0.01/'TB5'!D70</f>
        <v>0.10481940889326323</v>
      </c>
      <c r="L70" s="341">
        <f>F70*0.01/'TB5'!E70</f>
        <v>0.13721068572476725</v>
      </c>
      <c r="M70" s="342">
        <f>G70*0.01/'TB5'!F70</f>
        <v>0.11691715587198813</v>
      </c>
    </row>
    <row r="71" spans="1:13">
      <c r="A71" s="249">
        <v>1975</v>
      </c>
      <c r="B71" s="303">
        <f>[1]avgpeinc!Y64</f>
        <v>432216.758234946</v>
      </c>
      <c r="C71" s="257">
        <f>[1]avgpeinc!Z64</f>
        <v>474526.65221541433</v>
      </c>
      <c r="D71" s="282">
        <f>[1]avgpeinc!AA64</f>
        <v>399962.83037908224</v>
      </c>
      <c r="E71" s="282">
        <f>[1]avgpeinc!AB64</f>
        <v>561308.47511489282</v>
      </c>
      <c r="F71" s="282">
        <f>[1]avgpeinc!AC64</f>
        <v>352967.14280975936</v>
      </c>
      <c r="G71" s="257">
        <f>[1]avgpeinc!AD64</f>
        <v>726274.98687682941</v>
      </c>
      <c r="H71" s="343">
        <f>B71*0.01/'TB5'!B71</f>
        <v>0.10862269051290241</v>
      </c>
      <c r="I71" s="344">
        <f>C71*0.01/'TB5'!B71</f>
        <v>0.11925581482358895</v>
      </c>
      <c r="J71" s="341">
        <f>D71*0.01/'TB5'!C71</f>
        <v>9.9883903490876946E-2</v>
      </c>
      <c r="K71" s="341">
        <f>E71*0.01/'TB5'!D71</f>
        <v>0.10507324321559963</v>
      </c>
      <c r="L71" s="341">
        <f>F71*0.01/'TB5'!E71</f>
        <v>0.13226018565762843</v>
      </c>
      <c r="M71" s="342">
        <f>G71*0.01/'TB5'!F71</f>
        <v>0.11583012719705724</v>
      </c>
    </row>
    <row r="72" spans="1:13">
      <c r="A72" s="249">
        <v>1976</v>
      </c>
      <c r="B72" s="303">
        <f>[1]avgpeinc!Y65</f>
        <v>448721.95866758615</v>
      </c>
      <c r="C72" s="257">
        <f>[1]avgpeinc!Z65</f>
        <v>491846.65607134678</v>
      </c>
      <c r="D72" s="282">
        <f>[1]avgpeinc!AA65</f>
        <v>416265.00848579762</v>
      </c>
      <c r="E72" s="282">
        <f>[1]avgpeinc!AB65</f>
        <v>581055.06751600676</v>
      </c>
      <c r="F72" s="282">
        <f>[1]avgpeinc!AC65</f>
        <v>368190.94148819492</v>
      </c>
      <c r="G72" s="257">
        <f>[1]avgpeinc!AD65</f>
        <v>750814.64438568708</v>
      </c>
      <c r="H72" s="343">
        <f>B72*0.01/'TB5'!B72</f>
        <v>0.1087934425657409</v>
      </c>
      <c r="I72" s="344">
        <f>C72*0.01/'TB5'!B72</f>
        <v>0.11924910269009106</v>
      </c>
      <c r="J72" s="341">
        <f>D72*0.01/'TB5'!C72</f>
        <v>0.10014359204157583</v>
      </c>
      <c r="K72" s="341">
        <f>E72*0.01/'TB5'!D72</f>
        <v>0.1053407098687984</v>
      </c>
      <c r="L72" s="341">
        <f>F72*0.01/'TB5'!E72</f>
        <v>0.13155924086240134</v>
      </c>
      <c r="M72" s="342">
        <f>G72*0.01/'TB5'!F72</f>
        <v>0.11589702685613189</v>
      </c>
    </row>
    <row r="73" spans="1:13">
      <c r="A73" s="249">
        <v>1977</v>
      </c>
      <c r="B73" s="303">
        <f>[1]avgpeinc!Y66</f>
        <v>469140.57308973995</v>
      </c>
      <c r="C73" s="257">
        <f>[1]avgpeinc!Z66</f>
        <v>513152.48814631772</v>
      </c>
      <c r="D73" s="282">
        <f>[1]avgpeinc!AA66</f>
        <v>434372.02592438727</v>
      </c>
      <c r="E73" s="282">
        <f>[1]avgpeinc!AB66</f>
        <v>606374.20966155815</v>
      </c>
      <c r="F73" s="282">
        <f>[1]avgpeinc!AC66</f>
        <v>385022.11140927911</v>
      </c>
      <c r="G73" s="257">
        <f>[1]avgpeinc!AD66</f>
        <v>782544.34325030504</v>
      </c>
      <c r="H73" s="343">
        <f>B73*0.01/'TB5'!B73</f>
        <v>0.11031666152639731</v>
      </c>
      <c r="I73" s="344">
        <f>C73*0.01/'TB5'!B73</f>
        <v>0.12066589971837158</v>
      </c>
      <c r="J73" s="341">
        <f>D73*0.01/'TB5'!C73</f>
        <v>0.10181366353776154</v>
      </c>
      <c r="K73" s="341">
        <f>E73*0.01/'TB5'!D73</f>
        <v>0.1070727570811236</v>
      </c>
      <c r="L73" s="341">
        <f>F73*0.01/'TB5'!E73</f>
        <v>0.1323079288116773</v>
      </c>
      <c r="M73" s="342">
        <f>G73*0.01/'TB5'!F73</f>
        <v>0.11764357355718501</v>
      </c>
    </row>
    <row r="74" spans="1:13">
      <c r="A74" s="249">
        <v>1978</v>
      </c>
      <c r="B74" s="303">
        <f>[1]avgpeinc!Y67</f>
        <v>488658.03065907088</v>
      </c>
      <c r="C74" s="257">
        <f>[1]avgpeinc!Z67</f>
        <v>534760.82525430748</v>
      </c>
      <c r="D74" s="282">
        <f>[1]avgpeinc!AA67</f>
        <v>454931.97906605329</v>
      </c>
      <c r="E74" s="282">
        <f>[1]avgpeinc!AB67</f>
        <v>637232.09211506927</v>
      </c>
      <c r="F74" s="282">
        <f>[1]avgpeinc!AC67</f>
        <v>395526.56531118427</v>
      </c>
      <c r="G74" s="257">
        <f>[1]avgpeinc!AD67</f>
        <v>812343.38889158634</v>
      </c>
      <c r="H74" s="343">
        <f>B74*0.01/'TB5'!B74</f>
        <v>0.11096352836232269</v>
      </c>
      <c r="I74" s="344">
        <f>C74*0.01/'TB5'!B74</f>
        <v>0.12143246253444938</v>
      </c>
      <c r="J74" s="341">
        <f>D74*0.01/'TB5'!C74</f>
        <v>0.10233225785083098</v>
      </c>
      <c r="K74" s="341">
        <f>E74*0.01/'TB5'!D74</f>
        <v>0.10901318897702605</v>
      </c>
      <c r="L74" s="341">
        <f>F74*0.01/'TB5'!E74</f>
        <v>0.13056203648725351</v>
      </c>
      <c r="M74" s="342">
        <f>G74*0.01/'TB5'!F74</f>
        <v>0.1183924119112012</v>
      </c>
    </row>
    <row r="75" spans="1:13">
      <c r="A75" s="259">
        <v>1979</v>
      </c>
      <c r="B75" s="308">
        <f>[1]avgpeinc!Y68</f>
        <v>506710.16526669828</v>
      </c>
      <c r="C75" s="260">
        <f>[1]avgpeinc!Z68</f>
        <v>553789.95099476399</v>
      </c>
      <c r="D75" s="283">
        <f>[1]avgpeinc!AA68</f>
        <v>468931.72593452112</v>
      </c>
      <c r="E75" s="283">
        <f>[1]avgpeinc!AB68</f>
        <v>663512.3983844571</v>
      </c>
      <c r="F75" s="283">
        <f>[1]avgpeinc!AC68</f>
        <v>402329.00093052356</v>
      </c>
      <c r="G75" s="260">
        <f>[1]avgpeinc!AD68</f>
        <v>838180.31866667944</v>
      </c>
      <c r="H75" s="349">
        <f>B75*0.01/'TB5'!B75</f>
        <v>0.11462893337011337</v>
      </c>
      <c r="I75" s="347">
        <f>C75*0.01/'TB5'!B75</f>
        <v>0.12527941167354587</v>
      </c>
      <c r="J75" s="347">
        <f>D75*0.01/'TB5'!C75</f>
        <v>0.10532760620117185</v>
      </c>
      <c r="K75" s="347">
        <f>E75*0.01/'TB5'!D75</f>
        <v>0.11436942219734192</v>
      </c>
      <c r="L75" s="347">
        <f>F75*0.01/'TB5'!E75</f>
        <v>0.13128347694873813</v>
      </c>
      <c r="M75" s="348">
        <f>G75*0.01/'TB5'!F75</f>
        <v>0.1221708282828331</v>
      </c>
    </row>
    <row r="76" spans="1:13">
      <c r="A76" s="249">
        <v>1980</v>
      </c>
      <c r="B76" s="303">
        <f>[1]avgpeinc!Y69</f>
        <v>469621.20367913379</v>
      </c>
      <c r="C76" s="257">
        <f>[1]avgpeinc!Z69</f>
        <v>515025.18529086845</v>
      </c>
      <c r="D76" s="282">
        <f>[1]avgpeinc!AA69</f>
        <v>438596.60807278473</v>
      </c>
      <c r="E76" s="282">
        <f>[1]avgpeinc!AB69</f>
        <v>629474.05024567572</v>
      </c>
      <c r="F76" s="282">
        <f>[1]avgpeinc!AC69</f>
        <v>360188.11824482441</v>
      </c>
      <c r="G76" s="257">
        <f>[1]avgpeinc!AD69</f>
        <v>776130.27880981774</v>
      </c>
      <c r="H76" s="340">
        <f>B76*0.01/'TB5'!B76</f>
        <v>0.10942925512790679</v>
      </c>
      <c r="I76" s="341">
        <f>C76*0.01/'TB5'!B76</f>
        <v>0.12000910937786101</v>
      </c>
      <c r="J76" s="341">
        <f>D76*0.01/'TB5'!C76</f>
        <v>0.10171653330326083</v>
      </c>
      <c r="K76" s="341">
        <f>E76*0.01/'TB5'!D76</f>
        <v>0.11176925897598267</v>
      </c>
      <c r="L76" s="341">
        <f>F76*0.01/'TB5'!E76</f>
        <v>0.12010074406862258</v>
      </c>
      <c r="M76" s="342">
        <f>G76*0.01/'TB5'!F76</f>
        <v>0.11673034727573393</v>
      </c>
    </row>
    <row r="77" spans="1:13">
      <c r="A77" s="249">
        <v>1981</v>
      </c>
      <c r="B77" s="303">
        <f>[1]avgpeinc!Y70</f>
        <v>485366.33097304957</v>
      </c>
      <c r="C77" s="257">
        <f>[1]avgpeinc!Z70</f>
        <v>528866.31964428385</v>
      </c>
      <c r="D77" s="282">
        <f>[1]avgpeinc!AA70</f>
        <v>454025.46647118486</v>
      </c>
      <c r="E77" s="282">
        <f>[1]avgpeinc!AB70</f>
        <v>642794.83979777503</v>
      </c>
      <c r="F77" s="282">
        <f>[1]avgpeinc!AC70</f>
        <v>379650.65962720854</v>
      </c>
      <c r="G77" s="257">
        <f>[1]avgpeinc!AD70</f>
        <v>799424.22971458896</v>
      </c>
      <c r="H77" s="340">
        <f>B77*0.01/'TB5'!B77</f>
        <v>0.11223937571048735</v>
      </c>
      <c r="I77" s="341">
        <f>C77*0.01/'TB5'!B77</f>
        <v>0.12229860574007033</v>
      </c>
      <c r="J77" s="341">
        <f>D77*0.01/'TB5'!C77</f>
        <v>0.10523163527250289</v>
      </c>
      <c r="K77" s="341">
        <f>E77*0.01/'TB5'!D77</f>
        <v>0.11434569209814073</v>
      </c>
      <c r="L77" s="341">
        <f>F77*0.01/'TB5'!E77</f>
        <v>0.12347508966922761</v>
      </c>
      <c r="M77" s="342">
        <f>G77*0.01/'TB5'!F77</f>
        <v>0.11940671503543857</v>
      </c>
    </row>
    <row r="78" spans="1:13">
      <c r="A78" s="249">
        <v>1982</v>
      </c>
      <c r="B78" s="303">
        <f>[1]avgpeinc!Y71</f>
        <v>474547.35959675047</v>
      </c>
      <c r="C78" s="257">
        <f>[1]avgpeinc!Z71</f>
        <v>517067.68504587904</v>
      </c>
      <c r="D78" s="282">
        <f>[1]avgpeinc!AA71</f>
        <v>445001.25688515016</v>
      </c>
      <c r="E78" s="282">
        <f>[1]avgpeinc!AB71</f>
        <v>639630.13107858179</v>
      </c>
      <c r="F78" s="282">
        <f>[1]avgpeinc!AC71</f>
        <v>363743.9031424736</v>
      </c>
      <c r="G78" s="257">
        <f>[1]avgpeinc!AD71</f>
        <v>776949.76119808538</v>
      </c>
      <c r="H78" s="340">
        <f>B78*0.01/'TB5'!B78</f>
        <v>0.11346425116062163</v>
      </c>
      <c r="I78" s="341">
        <f>C78*0.01/'TB5'!B78</f>
        <v>0.12363085895776749</v>
      </c>
      <c r="J78" s="341">
        <f>D78*0.01/'TB5'!C78</f>
        <v>0.10737372934818268</v>
      </c>
      <c r="K78" s="341">
        <f>E78*0.01/'TB5'!D78</f>
        <v>0.11839308589696886</v>
      </c>
      <c r="L78" s="341">
        <f>F78*0.01/'TB5'!E78</f>
        <v>0.11999251693487166</v>
      </c>
      <c r="M78" s="342">
        <f>G78*0.01/'TB5'!F78</f>
        <v>0.12010012567043306</v>
      </c>
    </row>
    <row r="79" spans="1:13">
      <c r="A79" s="249">
        <v>1983</v>
      </c>
      <c r="B79" s="303">
        <f>[1]avgpeinc!Y72</f>
        <v>493086.31330607389</v>
      </c>
      <c r="C79" s="257">
        <f>[1]avgpeinc!Z72</f>
        <v>534996.88270971552</v>
      </c>
      <c r="D79" s="282">
        <f>[1]avgpeinc!AA72</f>
        <v>462449.73010485817</v>
      </c>
      <c r="E79" s="282">
        <f>[1]avgpeinc!AB72</f>
        <v>660456.11583278445</v>
      </c>
      <c r="F79" s="282">
        <f>[1]avgpeinc!AC72</f>
        <v>378903.13953860931</v>
      </c>
      <c r="G79" s="257">
        <f>[1]avgpeinc!AD72</f>
        <v>807874.35379188007</v>
      </c>
      <c r="H79" s="340">
        <f>B79*0.01/'TB5'!B79</f>
        <v>0.11608231067657468</v>
      </c>
      <c r="I79" s="341">
        <f>C79*0.01/'TB5'!B79</f>
        <v>0.12594889104366302</v>
      </c>
      <c r="J79" s="341">
        <f>D79*0.01/'TB5'!C79</f>
        <v>0.11034183949232101</v>
      </c>
      <c r="K79" s="341">
        <f>E79*0.01/'TB5'!D79</f>
        <v>0.12206997722387314</v>
      </c>
      <c r="L79" s="341">
        <f>F79*0.01/'TB5'!E79</f>
        <v>0.12037760764360428</v>
      </c>
      <c r="M79" s="342">
        <f>G79*0.01/'TB5'!F79</f>
        <v>0.12319251149892808</v>
      </c>
    </row>
    <row r="80" spans="1:13">
      <c r="A80" s="249">
        <v>1984</v>
      </c>
      <c r="B80" s="303">
        <f>[1]avgpeinc!Y73</f>
        <v>571106.06725772645</v>
      </c>
      <c r="C80" s="257">
        <f>[1]avgpeinc!Z73</f>
        <v>615256.89331789676</v>
      </c>
      <c r="D80" s="282">
        <f>[1]avgpeinc!AA73</f>
        <v>538916.28144805017</v>
      </c>
      <c r="E80" s="282">
        <f>[1]avgpeinc!AB73</f>
        <v>748199.52840449021</v>
      </c>
      <c r="F80" s="282">
        <f>[1]avgpeinc!AC73</f>
        <v>450720.96155016357</v>
      </c>
      <c r="G80" s="257">
        <f>[1]avgpeinc!AD73</f>
        <v>931856.72221588204</v>
      </c>
      <c r="H80" s="340">
        <f>B80*0.01/'TB5'!B80</f>
        <v>0.1260451078414917</v>
      </c>
      <c r="I80" s="341">
        <f>C80*0.01/'TB5'!B80</f>
        <v>0.13578934967517856</v>
      </c>
      <c r="J80" s="341">
        <f>D80*0.01/'TB5'!C80</f>
        <v>0.12126410007476808</v>
      </c>
      <c r="K80" s="341">
        <f>E80*0.01/'TB5'!D80</f>
        <v>0.13088352978229525</v>
      </c>
      <c r="L80" s="341">
        <f>F80*0.01/'TB5'!E80</f>
        <v>0.1325468122959137</v>
      </c>
      <c r="M80" s="342">
        <f>G80*0.01/'TB5'!F80</f>
        <v>0.13341441750526428</v>
      </c>
    </row>
    <row r="81" spans="1:13">
      <c r="A81" s="249">
        <v>1985</v>
      </c>
      <c r="B81" s="303">
        <f>[1]avgpeinc!Y74</f>
        <v>578179.27746406256</v>
      </c>
      <c r="C81" s="257">
        <f>[1]avgpeinc!Z74</f>
        <v>621910.25120840466</v>
      </c>
      <c r="D81" s="282">
        <f>[1]avgpeinc!AA74</f>
        <v>534623.37715716707</v>
      </c>
      <c r="E81" s="282">
        <f>[1]avgpeinc!AB74</f>
        <v>779474.67443982023</v>
      </c>
      <c r="F81" s="282">
        <f>[1]avgpeinc!AC74</f>
        <v>431001.22379272088</v>
      </c>
      <c r="G81" s="257">
        <f>[1]avgpeinc!AD74</f>
        <v>939828.74553678522</v>
      </c>
      <c r="H81" s="340">
        <f>B81*0.01/'TB5'!B81</f>
        <v>0.12544624507427216</v>
      </c>
      <c r="I81" s="341">
        <f>C81*0.01/'TB5'!B81</f>
        <v>0.13493445515632629</v>
      </c>
      <c r="J81" s="341">
        <f>D81*0.01/'TB5'!C81</f>
        <v>0.11854736506938936</v>
      </c>
      <c r="K81" s="341">
        <f>E81*0.01/'TB5'!D81</f>
        <v>0.13329197466373444</v>
      </c>
      <c r="L81" s="341">
        <f>F81*0.01/'TB5'!E81</f>
        <v>0.12573064863681793</v>
      </c>
      <c r="M81" s="342">
        <f>G81*0.01/'TB5'!F81</f>
        <v>0.1326121985912323</v>
      </c>
    </row>
    <row r="82" spans="1:13">
      <c r="A82" s="249">
        <v>1986</v>
      </c>
      <c r="B82" s="303">
        <f>[1]avgpeinc!Y75</f>
        <v>568361.37363324768</v>
      </c>
      <c r="C82" s="257">
        <f>[1]avgpeinc!Z75</f>
        <v>612226.15321870137</v>
      </c>
      <c r="D82" s="282">
        <f>[1]avgpeinc!AA75</f>
        <v>543860.29620483122</v>
      </c>
      <c r="E82" s="282">
        <f>[1]avgpeinc!AB75</f>
        <v>764837.96548241575</v>
      </c>
      <c r="F82" s="282">
        <f>[1]avgpeinc!AC75</f>
        <v>422781.920806051</v>
      </c>
      <c r="G82" s="257">
        <f>[1]avgpeinc!AD75</f>
        <v>926778.76491137757</v>
      </c>
      <c r="H82" s="340">
        <f>B82*0.01/'TB5'!B82</f>
        <v>0.12223199754953384</v>
      </c>
      <c r="I82" s="341">
        <f>C82*0.01/'TB5'!B82</f>
        <v>0.13166557252407074</v>
      </c>
      <c r="J82" s="341">
        <f>D82*0.01/'TB5'!C82</f>
        <v>0.11819344013929366</v>
      </c>
      <c r="K82" s="341">
        <f>E82*0.01/'TB5'!D82</f>
        <v>0.12987297773361206</v>
      </c>
      <c r="L82" s="341">
        <f>F82*0.01/'TB5'!E82</f>
        <v>0.12144633382558823</v>
      </c>
      <c r="M82" s="342">
        <f>G82*0.01/'TB5'!F82</f>
        <v>0.13015364110469821</v>
      </c>
    </row>
    <row r="83" spans="1:13">
      <c r="A83" s="249">
        <v>1987</v>
      </c>
      <c r="B83" s="303">
        <f>[1]avgpeinc!Y76</f>
        <v>634485.33699111629</v>
      </c>
      <c r="C83" s="257">
        <f>[1]avgpeinc!Z76</f>
        <v>682415.89759212278</v>
      </c>
      <c r="D83" s="282">
        <f>[1]avgpeinc!AA76</f>
        <v>611236.02168173611</v>
      </c>
      <c r="E83" s="282">
        <f>[1]avgpeinc!AB76</f>
        <v>858530.82820630493</v>
      </c>
      <c r="F83" s="282">
        <f>[1]avgpeinc!AC76</f>
        <v>472335.10205341323</v>
      </c>
      <c r="G83" s="257">
        <f>[1]avgpeinc!AD76</f>
        <v>1030383.0913414931</v>
      </c>
      <c r="H83" s="340">
        <f>B83*0.01/'TB5'!B83</f>
        <v>0.13244308531284332</v>
      </c>
      <c r="I83" s="341">
        <f>C83*0.01/'TB5'!B83</f>
        <v>0.14244815707206726</v>
      </c>
      <c r="J83" s="341">
        <f>D83*0.01/'TB5'!C83</f>
        <v>0.12777452170848844</v>
      </c>
      <c r="K83" s="341">
        <f>E83*0.01/'TB5'!D83</f>
        <v>0.14156666398048401</v>
      </c>
      <c r="L83" s="341">
        <f>F83*0.01/'TB5'!E83</f>
        <v>0.13156622648239136</v>
      </c>
      <c r="M83" s="342">
        <f>G83*0.01/'TB5'!F83</f>
        <v>0.1412276029586792</v>
      </c>
    </row>
    <row r="84" spans="1:13">
      <c r="A84" s="249">
        <v>1988</v>
      </c>
      <c r="B84" s="303">
        <f>[1]avgpeinc!Y77</f>
        <v>744620.19848056976</v>
      </c>
      <c r="C84" s="257">
        <f>[1]avgpeinc!Z77</f>
        <v>794759.62867543125</v>
      </c>
      <c r="D84" s="282">
        <f>[1]avgpeinc!AA77</f>
        <v>721403.44428879989</v>
      </c>
      <c r="E84" s="282">
        <f>[1]avgpeinc!AB77</f>
        <v>1021852.4085221644</v>
      </c>
      <c r="F84" s="282">
        <f>[1]avgpeinc!AC77</f>
        <v>531682.10838113911</v>
      </c>
      <c r="G84" s="257">
        <f>[1]avgpeinc!AD77</f>
        <v>1197817.3733426356</v>
      </c>
      <c r="H84" s="340">
        <f>B84*0.01/'TB5'!B84</f>
        <v>0.14916391670703891</v>
      </c>
      <c r="I84" s="341">
        <f>C84*0.01/'TB5'!B84</f>
        <v>0.15920795500278473</v>
      </c>
      <c r="J84" s="341">
        <f>D84*0.01/'TB5'!C84</f>
        <v>0.14439140260219574</v>
      </c>
      <c r="K84" s="341">
        <f>E84*0.01/'TB5'!D84</f>
        <v>0.16184455156326294</v>
      </c>
      <c r="L84" s="341">
        <f>F84*0.01/'TB5'!E84</f>
        <v>0.14208327233791349</v>
      </c>
      <c r="M84" s="342">
        <f>G84*0.01/'TB5'!F84</f>
        <v>0.15859219431877139</v>
      </c>
    </row>
    <row r="85" spans="1:13">
      <c r="A85" s="259">
        <v>1989</v>
      </c>
      <c r="B85" s="308">
        <f>[1]avgpeinc!Y78</f>
        <v>729857.85020203807</v>
      </c>
      <c r="C85" s="260">
        <f>[1]avgpeinc!Z78</f>
        <v>779978.69042819331</v>
      </c>
      <c r="D85" s="283">
        <f>[1]avgpeinc!AA78</f>
        <v>700716.69402962818</v>
      </c>
      <c r="E85" s="283">
        <f>[1]avgpeinc!AB78</f>
        <v>985610.62785389554</v>
      </c>
      <c r="F85" s="283">
        <f>[1]avgpeinc!AC78</f>
        <v>537317.18398463062</v>
      </c>
      <c r="G85" s="260">
        <f>[1]avgpeinc!AD78</f>
        <v>1166737.2807220295</v>
      </c>
      <c r="H85" s="349">
        <f>B85*0.01/'TB5'!B85</f>
        <v>0.14446380734443665</v>
      </c>
      <c r="I85" s="347">
        <f>C85*0.01/'TB5'!B85</f>
        <v>0.15438443422317505</v>
      </c>
      <c r="J85" s="347">
        <f>D85*0.01/'TB5'!C85</f>
        <v>0.13859245181083676</v>
      </c>
      <c r="K85" s="347">
        <f>E85*0.01/'TB5'!D85</f>
        <v>0.15569180250167844</v>
      </c>
      <c r="L85" s="347">
        <f>F85*0.01/'TB5'!E85</f>
        <v>0.14002525806426996</v>
      </c>
      <c r="M85" s="348">
        <f>G85*0.01/'TB5'!F85</f>
        <v>0.15383870899677277</v>
      </c>
    </row>
    <row r="86" spans="1:13">
      <c r="A86" s="249">
        <v>1990</v>
      </c>
      <c r="B86" s="303">
        <f>[1]avgpeinc!Y79</f>
        <v>731201.6500250292</v>
      </c>
      <c r="C86" s="257">
        <f>[1]avgpeinc!Z79</f>
        <v>781634.79165178945</v>
      </c>
      <c r="D86" s="282">
        <f>[1]avgpeinc!AA79</f>
        <v>709104.62945708365</v>
      </c>
      <c r="E86" s="282">
        <f>[1]avgpeinc!AB79</f>
        <v>991718.99856264889</v>
      </c>
      <c r="F86" s="282">
        <f>[1]avgpeinc!AC79</f>
        <v>533338.80171692115</v>
      </c>
      <c r="G86" s="257">
        <f>[1]avgpeinc!AD79</f>
        <v>1162675.7251923536</v>
      </c>
      <c r="H86" s="340">
        <f>B86*0.01/'TB5'!B86</f>
        <v>0.14485588669776914</v>
      </c>
      <c r="I86" s="341">
        <f>C86*0.01/'TB5'!B86</f>
        <v>0.15484702587127683</v>
      </c>
      <c r="J86" s="341">
        <f>D86*0.01/'TB5'!C86</f>
        <v>0.14033359289169312</v>
      </c>
      <c r="K86" s="341">
        <f>E86*0.01/'TB5'!D86</f>
        <v>0.15795944631099701</v>
      </c>
      <c r="L86" s="341">
        <f>F86*0.01/'TB5'!E86</f>
        <v>0.1375305354595184</v>
      </c>
      <c r="M86" s="342">
        <f>G86*0.01/'TB5'!F86</f>
        <v>0.15439260005950925</v>
      </c>
    </row>
    <row r="87" spans="1:13">
      <c r="A87" s="249">
        <v>1991</v>
      </c>
      <c r="B87" s="303">
        <f>[1]avgpeinc!Y80</f>
        <v>683308.95737386728</v>
      </c>
      <c r="C87" s="257">
        <f>[1]avgpeinc!Z80</f>
        <v>732006.23451737606</v>
      </c>
      <c r="D87" s="282">
        <f>[1]avgpeinc!AA80</f>
        <v>656237.55144911306</v>
      </c>
      <c r="E87" s="282">
        <f>[1]avgpeinc!AB80</f>
        <v>917493.47444084694</v>
      </c>
      <c r="F87" s="282">
        <f>[1]avgpeinc!AC80</f>
        <v>509674.20765233668</v>
      </c>
      <c r="G87" s="257">
        <f>[1]avgpeinc!AD80</f>
        <v>1092354.3928650147</v>
      </c>
      <c r="H87" s="340">
        <f>B87*0.01/'TB5'!B87</f>
        <v>0.13819843530654907</v>
      </c>
      <c r="I87" s="341">
        <f>C87*0.01/'TB5'!B87</f>
        <v>0.14804740250110626</v>
      </c>
      <c r="J87" s="341">
        <f>D87*0.01/'TB5'!C87</f>
        <v>0.13310477137565616</v>
      </c>
      <c r="K87" s="341">
        <f>E87*0.01/'TB5'!D87</f>
        <v>0.15053261816501615</v>
      </c>
      <c r="L87" s="341">
        <f>F87*0.01/'TB5'!E87</f>
        <v>0.13236595690250397</v>
      </c>
      <c r="M87" s="342">
        <f>G87*0.01/'TB5'!F87</f>
        <v>0.1477631330490112</v>
      </c>
    </row>
    <row r="88" spans="1:13">
      <c r="A88" s="249">
        <v>1992</v>
      </c>
      <c r="B88" s="303">
        <f>[1]avgpeinc!Y81</f>
        <v>753245.26850403403</v>
      </c>
      <c r="C88" s="257">
        <f>[1]avgpeinc!Z81</f>
        <v>803357.71776471578</v>
      </c>
      <c r="D88" s="282">
        <f>[1]avgpeinc!AA81</f>
        <v>730723.66425900371</v>
      </c>
      <c r="E88" s="282">
        <f>[1]avgpeinc!AB81</f>
        <v>1020125.8097051207</v>
      </c>
      <c r="F88" s="282">
        <f>[1]avgpeinc!AC81</f>
        <v>554258.26667004509</v>
      </c>
      <c r="G88" s="257">
        <f>[1]avgpeinc!AD81</f>
        <v>1202420.9567123395</v>
      </c>
      <c r="H88" s="340">
        <f>B88*0.01/'TB5'!B88</f>
        <v>0.14945189654827121</v>
      </c>
      <c r="I88" s="341">
        <f>C88*0.01/'TB5'!B88</f>
        <v>0.15939474105834964</v>
      </c>
      <c r="J88" s="341">
        <f>D88*0.01/'TB5'!C88</f>
        <v>0.14501871168613431</v>
      </c>
      <c r="K88" s="341">
        <f>E88*0.01/'TB5'!D88</f>
        <v>0.16417628526687622</v>
      </c>
      <c r="L88" s="341">
        <f>F88*0.01/'TB5'!E88</f>
        <v>0.14083109796047208</v>
      </c>
      <c r="M88" s="342">
        <f>G88*0.01/'TB5'!F88</f>
        <v>0.15948694944381714</v>
      </c>
    </row>
    <row r="89" spans="1:13">
      <c r="A89" s="249">
        <v>1993</v>
      </c>
      <c r="B89" s="303">
        <f>[1]avgpeinc!Y82</f>
        <v>741084.67546136724</v>
      </c>
      <c r="C89" s="257">
        <f>[1]avgpeinc!Z82</f>
        <v>793132.61490085709</v>
      </c>
      <c r="D89" s="282">
        <f>[1]avgpeinc!AA82</f>
        <v>717439.48403265199</v>
      </c>
      <c r="E89" s="282">
        <f>[1]avgpeinc!AB82</f>
        <v>999026.55855283269</v>
      </c>
      <c r="F89" s="282">
        <f>[1]avgpeinc!AC82</f>
        <v>556615.51263173332</v>
      </c>
      <c r="G89" s="257">
        <f>[1]avgpeinc!AD82</f>
        <v>1187407.7307550542</v>
      </c>
      <c r="H89" s="340">
        <f>B89*0.01/'TB5'!B89</f>
        <v>0.14580124616622925</v>
      </c>
      <c r="I89" s="341">
        <f>C89*0.01/'TB5'!B89</f>
        <v>0.15604117512702945</v>
      </c>
      <c r="J89" s="341">
        <f>D89*0.01/'TB5'!C89</f>
        <v>0.14064690470695496</v>
      </c>
      <c r="K89" s="341">
        <f>E89*0.01/'TB5'!D89</f>
        <v>0.15832221508026123</v>
      </c>
      <c r="L89" s="341">
        <f>F89*0.01/'TB5'!E89</f>
        <v>0.14123804867267611</v>
      </c>
      <c r="M89" s="342">
        <f>G89*0.01/'TB5'!F89</f>
        <v>0.15616615116596225</v>
      </c>
    </row>
    <row r="90" spans="1:13">
      <c r="A90" s="249">
        <v>1994</v>
      </c>
      <c r="B90" s="303">
        <f>[1]avgpeinc!Y83</f>
        <v>766713.81637790112</v>
      </c>
      <c r="C90" s="257">
        <f>[1]avgpeinc!Z83</f>
        <v>819843.24675560603</v>
      </c>
      <c r="D90" s="282">
        <f>[1]avgpeinc!AA83</f>
        <v>737906.12164221983</v>
      </c>
      <c r="E90" s="282">
        <f>[1]avgpeinc!AB83</f>
        <v>1021954.0404966578</v>
      </c>
      <c r="F90" s="282">
        <f>[1]avgpeinc!AC83</f>
        <v>581759.56103293179</v>
      </c>
      <c r="G90" s="257">
        <f>[1]avgpeinc!AD83</f>
        <v>1229045.825751106</v>
      </c>
      <c r="H90" s="340">
        <f>B90*0.01/'TB5'!B90</f>
        <v>0.14607396721839902</v>
      </c>
      <c r="I90" s="341">
        <f>C90*0.01/'TB5'!B90</f>
        <v>0.1561961621046066</v>
      </c>
      <c r="J90" s="341">
        <f>D90*0.01/'TB5'!C90</f>
        <v>0.14015544950962067</v>
      </c>
      <c r="K90" s="341">
        <f>E90*0.01/'TB5'!D90</f>
        <v>0.15696252882480621</v>
      </c>
      <c r="L90" s="341">
        <f>F90*0.01/'TB5'!E90</f>
        <v>0.1429779976606369</v>
      </c>
      <c r="M90" s="342">
        <f>G90*0.01/'TB5'!F90</f>
        <v>0.15655434131622314</v>
      </c>
    </row>
    <row r="91" spans="1:13">
      <c r="A91" s="249">
        <v>1995</v>
      </c>
      <c r="B91" s="303">
        <f>[1]avgpeinc!Y84</f>
        <v>813234.79694375303</v>
      </c>
      <c r="C91" s="257">
        <f>[1]avgpeinc!Z84</f>
        <v>867216.13829405583</v>
      </c>
      <c r="D91" s="282">
        <f>[1]avgpeinc!AA84</f>
        <v>781270.76622632216</v>
      </c>
      <c r="E91" s="282">
        <f>[1]avgpeinc!AB84</f>
        <v>1086167.3172516741</v>
      </c>
      <c r="F91" s="282">
        <f>[1]avgpeinc!AC84</f>
        <v>616267.72430032701</v>
      </c>
      <c r="G91" s="257">
        <f>[1]avgpeinc!AD84</f>
        <v>1300636.1658685706</v>
      </c>
      <c r="H91" s="340">
        <f>B91*0.01/'TB5'!B91</f>
        <v>0.1516027748584747</v>
      </c>
      <c r="I91" s="341">
        <f>C91*0.01/'TB5'!B91</f>
        <v>0.16166594624519348</v>
      </c>
      <c r="J91" s="341">
        <f>D91*0.01/'TB5'!C91</f>
        <v>0.14595000445842746</v>
      </c>
      <c r="K91" s="341">
        <f>E91*0.01/'TB5'!D91</f>
        <v>0.16437102854251859</v>
      </c>
      <c r="L91" s="341">
        <f>F91*0.01/'TB5'!E91</f>
        <v>0.14640277624130252</v>
      </c>
      <c r="M91" s="342">
        <f>G91*0.01/'TB5'!F91</f>
        <v>0.16194486618041995</v>
      </c>
    </row>
    <row r="92" spans="1:13">
      <c r="A92" s="249">
        <v>1996</v>
      </c>
      <c r="B92" s="303">
        <f>[1]avgpeinc!Y85</f>
        <v>879880.77474419237</v>
      </c>
      <c r="C92" s="257">
        <f>[1]avgpeinc!Z85</f>
        <v>936332.73936580669</v>
      </c>
      <c r="D92" s="282">
        <f>[1]avgpeinc!AA85</f>
        <v>850983.74452681444</v>
      </c>
      <c r="E92" s="282">
        <f>[1]avgpeinc!AB85</f>
        <v>1182542.4864462526</v>
      </c>
      <c r="F92" s="282">
        <f>[1]avgpeinc!AC85</f>
        <v>658630.75595345756</v>
      </c>
      <c r="G92" s="257">
        <f>[1]avgpeinc!AD85</f>
        <v>1405163.3559818615</v>
      </c>
      <c r="H92" s="340">
        <f>B92*0.01/'TB5'!B92</f>
        <v>0.15900936722755432</v>
      </c>
      <c r="I92" s="341">
        <f>C92*0.01/'TB5'!B92</f>
        <v>0.1692111939191818</v>
      </c>
      <c r="J92" s="341">
        <f>D92*0.01/'TB5'!C92</f>
        <v>0.15401197969913483</v>
      </c>
      <c r="K92" s="341">
        <f>E92*0.01/'TB5'!D92</f>
        <v>0.17325045168399814</v>
      </c>
      <c r="L92" s="341">
        <f>F92*0.01/'TB5'!E92</f>
        <v>0.1519075334072113</v>
      </c>
      <c r="M92" s="342">
        <f>G92*0.01/'TB5'!F92</f>
        <v>0.1699582040309906</v>
      </c>
    </row>
    <row r="93" spans="1:13">
      <c r="A93" s="249">
        <v>1997</v>
      </c>
      <c r="B93" s="303">
        <f>[1]avgpeinc!Y86</f>
        <v>947944.99221161648</v>
      </c>
      <c r="C93" s="257">
        <f>[1]avgpeinc!Z86</f>
        <v>1008117.4911292708</v>
      </c>
      <c r="D93" s="282">
        <f>[1]avgpeinc!AA86</f>
        <v>923805.44640272367</v>
      </c>
      <c r="E93" s="282">
        <f>[1]avgpeinc!AB86</f>
        <v>1279012.4643748566</v>
      </c>
      <c r="F93" s="282">
        <f>[1]avgpeinc!AC86</f>
        <v>704638.34669368633</v>
      </c>
      <c r="G93" s="257">
        <f>[1]avgpeinc!AD86</f>
        <v>1509940.5412073652</v>
      </c>
      <c r="H93" s="340">
        <f>B93*0.01/'TB5'!B93</f>
        <v>0.16530399024486545</v>
      </c>
      <c r="I93" s="341">
        <f>C93*0.01/'TB5'!B93</f>
        <v>0.17579695582389832</v>
      </c>
      <c r="J93" s="341">
        <f>D93*0.01/'TB5'!C93</f>
        <v>0.16072858870029449</v>
      </c>
      <c r="K93" s="341">
        <f>E93*0.01/'TB5'!D93</f>
        <v>0.18083916604518888</v>
      </c>
      <c r="L93" s="341">
        <f>F93*0.01/'TB5'!E93</f>
        <v>0.15664650499820706</v>
      </c>
      <c r="M93" s="342">
        <f>G93*0.01/'TB5'!F93</f>
        <v>0.17638267576694489</v>
      </c>
    </row>
    <row r="94" spans="1:13">
      <c r="A94" s="249">
        <v>1998</v>
      </c>
      <c r="B94" s="303">
        <f>[1]avgpeinc!Y87</f>
        <v>998854.71220587858</v>
      </c>
      <c r="C94" s="257">
        <f>[1]avgpeinc!Z87</f>
        <v>1063955.2515460462</v>
      </c>
      <c r="D94" s="282">
        <f>[1]avgpeinc!AA87</f>
        <v>980099.60218843317</v>
      </c>
      <c r="E94" s="282">
        <f>[1]avgpeinc!AB87</f>
        <v>1360657.3098670542</v>
      </c>
      <c r="F94" s="282">
        <f>[1]avgpeinc!AC87</f>
        <v>734007.29980003776</v>
      </c>
      <c r="G94" s="257">
        <f>[1]avgpeinc!AD87</f>
        <v>1590723.936197194</v>
      </c>
      <c r="H94" s="340">
        <f>B94*0.01/'TB5'!B94</f>
        <v>0.16775745153427121</v>
      </c>
      <c r="I94" s="341">
        <f>C94*0.01/'TB5'!B94</f>
        <v>0.1786910742521286</v>
      </c>
      <c r="J94" s="341">
        <f>D94*0.01/'TB5'!C94</f>
        <v>0.16342534124851227</v>
      </c>
      <c r="K94" s="341">
        <f>E94*0.01/'TB5'!D94</f>
        <v>0.18480877578258509</v>
      </c>
      <c r="L94" s="341">
        <f>F94*0.01/'TB5'!E94</f>
        <v>0.15779526531696322</v>
      </c>
      <c r="M94" s="342">
        <f>G94*0.01/'TB5'!F94</f>
        <v>0.17911936342716217</v>
      </c>
    </row>
    <row r="95" spans="1:13">
      <c r="A95" s="259">
        <v>1999</v>
      </c>
      <c r="B95" s="308">
        <f>[1]avgpeinc!Y88</f>
        <v>1071360.2685502581</v>
      </c>
      <c r="C95" s="260">
        <f>[1]avgpeinc!Z88</f>
        <v>1139680.3204624613</v>
      </c>
      <c r="D95" s="283">
        <f>[1]avgpeinc!AA88</f>
        <v>1061280.2415389908</v>
      </c>
      <c r="E95" s="283">
        <f>[1]avgpeinc!AB88</f>
        <v>1478066.0436395861</v>
      </c>
      <c r="F95" s="283">
        <f>[1]avgpeinc!AC88</f>
        <v>769320.909883313</v>
      </c>
      <c r="G95" s="260">
        <f>[1]avgpeinc!AD88</f>
        <v>1706592.4087978706</v>
      </c>
      <c r="H95" s="349">
        <f>B95*0.01/'TB5'!B95</f>
        <v>0.17470051348209378</v>
      </c>
      <c r="I95" s="347">
        <f>C95*0.01/'TB5'!B95</f>
        <v>0.18584106862545013</v>
      </c>
      <c r="J95" s="347">
        <f>D95*0.01/'TB5'!C95</f>
        <v>0.17075018584728247</v>
      </c>
      <c r="K95" s="347">
        <f>E95*0.01/'TB5'!D95</f>
        <v>0.19305850565433502</v>
      </c>
      <c r="L95" s="347">
        <f>F95*0.01/'TB5'!E95</f>
        <v>0.1625890135765076</v>
      </c>
      <c r="M95" s="348">
        <f>G95*0.01/'TB5'!F95</f>
        <v>0.18630456924438477</v>
      </c>
    </row>
    <row r="96" spans="1:13">
      <c r="A96" s="261">
        <v>2000</v>
      </c>
      <c r="B96" s="313">
        <f>[1]avgpeinc!Y89</f>
        <v>1141549.6001535396</v>
      </c>
      <c r="C96" s="262">
        <f>[1]avgpeinc!Z89</f>
        <v>1213467.3568847999</v>
      </c>
      <c r="D96" s="284">
        <f>[1]avgpeinc!AA89</f>
        <v>1139486.8313963939</v>
      </c>
      <c r="E96" s="284">
        <f>[1]avgpeinc!AB89</f>
        <v>1604042.2101854752</v>
      </c>
      <c r="F96" s="284">
        <f>[1]avgpeinc!AC89</f>
        <v>792958.93333236699</v>
      </c>
      <c r="G96" s="262">
        <f>[1]avgpeinc!AD89</f>
        <v>1814703.649160628</v>
      </c>
      <c r="H96" s="350">
        <f>B96*0.01/'TB5'!B96</f>
        <v>0.18013389408588404</v>
      </c>
      <c r="I96" s="351">
        <f>C96*0.01/'TB5'!B96</f>
        <v>0.19148235023021695</v>
      </c>
      <c r="J96" s="351">
        <f>D96*0.01/'TB5'!C96</f>
        <v>0.1770545095205307</v>
      </c>
      <c r="K96" s="351">
        <f>E96*0.01/'TB5'!D96</f>
        <v>0.20257334411144257</v>
      </c>
      <c r="L96" s="351">
        <f>F96*0.01/'TB5'!E96</f>
        <v>0.16247978806495669</v>
      </c>
      <c r="M96" s="352">
        <f>G96*0.01/'TB5'!F96</f>
        <v>0.19244940578937528</v>
      </c>
    </row>
    <row r="97" spans="1:13">
      <c r="A97" s="249">
        <v>2001</v>
      </c>
      <c r="B97" s="303">
        <f>[1]avgpeinc!Y90</f>
        <v>1076024.4350892713</v>
      </c>
      <c r="C97" s="257">
        <f>[1]avgpeinc!Z90</f>
        <v>1147721.8413981912</v>
      </c>
      <c r="D97" s="282">
        <f>[1]avgpeinc!AA90</f>
        <v>1054829.3053708328</v>
      </c>
      <c r="E97" s="282">
        <f>[1]avgpeinc!AB90</f>
        <v>1492803.605445334</v>
      </c>
      <c r="F97" s="282">
        <f>[1]avgpeinc!AC90</f>
        <v>771141.16885634523</v>
      </c>
      <c r="G97" s="257">
        <f>[1]avgpeinc!AD90</f>
        <v>1699217.4338850125</v>
      </c>
      <c r="H97" s="340">
        <f>B97*0.01/'TB5'!B97</f>
        <v>0.170632004737854</v>
      </c>
      <c r="I97" s="341">
        <f>C97*0.01/'TB5'!B97</f>
        <v>0.1820015162229538</v>
      </c>
      <c r="J97" s="341">
        <f>D97*0.01/'TB5'!C97</f>
        <v>0.16555604338645935</v>
      </c>
      <c r="K97" s="341">
        <f>E97*0.01/'TB5'!D97</f>
        <v>0.19137606024742126</v>
      </c>
      <c r="L97" s="341">
        <f>F97*0.01/'TB5'!E97</f>
        <v>0.1565058827400207</v>
      </c>
      <c r="M97" s="342">
        <f>G97*0.01/'TB5'!F97</f>
        <v>0.18243403732776645</v>
      </c>
    </row>
    <row r="98" spans="1:13">
      <c r="A98" s="249">
        <v>2002</v>
      </c>
      <c r="B98" s="303">
        <f>[1]avgpeinc!Y91</f>
        <v>1061278.9302855006</v>
      </c>
      <c r="C98" s="257">
        <f>[1]avgpeinc!Z91</f>
        <v>1129378.7110083243</v>
      </c>
      <c r="D98" s="282">
        <f>[1]avgpeinc!AA91</f>
        <v>1029827.2819067063</v>
      </c>
      <c r="E98" s="282">
        <f>[1]avgpeinc!AB91</f>
        <v>1445437.0284263783</v>
      </c>
      <c r="F98" s="282">
        <f>[1]avgpeinc!AC91</f>
        <v>788442.07890588662</v>
      </c>
      <c r="G98" s="257">
        <f>[1]avgpeinc!AD91</f>
        <v>1664720.1109221242</v>
      </c>
      <c r="H98" s="340">
        <f>B98*0.01/'TB5'!B98</f>
        <v>0.16867513954639432</v>
      </c>
      <c r="I98" s="341">
        <f>C98*0.01/'TB5'!B98</f>
        <v>0.17949862778186795</v>
      </c>
      <c r="J98" s="341">
        <f>D98*0.01/'TB5'!C98</f>
        <v>0.16240860521793363</v>
      </c>
      <c r="K98" s="341">
        <f>E98*0.01/'TB5'!D98</f>
        <v>0.18773992359638217</v>
      </c>
      <c r="L98" s="341">
        <f>F98*0.01/'TB5'!E98</f>
        <v>0.15767870843410495</v>
      </c>
      <c r="M98" s="342">
        <f>G98*0.01/'TB5'!F98</f>
        <v>0.18034829199314117</v>
      </c>
    </row>
    <row r="99" spans="1:13">
      <c r="A99" s="249">
        <v>2003</v>
      </c>
      <c r="B99" s="303">
        <f>[1]avgpeinc!Y92</f>
        <v>1082598.0327936977</v>
      </c>
      <c r="C99" s="257">
        <f>[1]avgpeinc!Z92</f>
        <v>1149957.8775582379</v>
      </c>
      <c r="D99" s="282">
        <f>[1]avgpeinc!AA92</f>
        <v>1049354.2894206089</v>
      </c>
      <c r="E99" s="282">
        <f>[1]avgpeinc!AB92</f>
        <v>1468979.7586444761</v>
      </c>
      <c r="F99" s="282">
        <f>[1]avgpeinc!AC92</f>
        <v>804721.53750473517</v>
      </c>
      <c r="G99" s="257">
        <f>[1]avgpeinc!AD92</f>
        <v>1699024.3775994226</v>
      </c>
      <c r="H99" s="340">
        <f>B99*0.01/'TB5'!B99</f>
        <v>0.17027407884597781</v>
      </c>
      <c r="I99" s="341">
        <f>C99*0.01/'TB5'!B99</f>
        <v>0.18086862564086914</v>
      </c>
      <c r="J99" s="341">
        <f>D99*0.01/'TB5'!C99</f>
        <v>0.1639266312122345</v>
      </c>
      <c r="K99" s="341">
        <f>E99*0.01/'TB5'!D99</f>
        <v>0.19013656675815579</v>
      </c>
      <c r="L99" s="341">
        <f>F99*0.01/'TB5'!E99</f>
        <v>0.15791557729244232</v>
      </c>
      <c r="M99" s="342">
        <f>G99*0.01/'TB5'!F99</f>
        <v>0.18267147243022916</v>
      </c>
    </row>
    <row r="100" spans="1:13">
      <c r="A100" s="249">
        <v>2004</v>
      </c>
      <c r="B100" s="303">
        <f>[1]avgpeinc!Y93</f>
        <v>1183447.3146552031</v>
      </c>
      <c r="C100" s="257">
        <f>[1]avgpeinc!Z93</f>
        <v>1251440.0264011784</v>
      </c>
      <c r="D100" s="282">
        <f>[1]avgpeinc!AA93</f>
        <v>1153843.064245783</v>
      </c>
      <c r="E100" s="282">
        <f>[1]avgpeinc!AB93</f>
        <v>1615248.6880695275</v>
      </c>
      <c r="F100" s="282">
        <f>[1]avgpeinc!AC93</f>
        <v>863954.53666821343</v>
      </c>
      <c r="G100" s="257">
        <f>[1]avgpeinc!AD93</f>
        <v>1848702.343217585</v>
      </c>
      <c r="H100" s="340">
        <f>B100*0.01/'TB5'!B100</f>
        <v>0.18083925545215607</v>
      </c>
      <c r="I100" s="341">
        <f>C100*0.01/'TB5'!B100</f>
        <v>0.19122903048992157</v>
      </c>
      <c r="J100" s="341">
        <f>D100*0.01/'TB5'!C100</f>
        <v>0.17502033710479734</v>
      </c>
      <c r="K100" s="341">
        <f>E100*0.01/'TB5'!D100</f>
        <v>0.20248317718505862</v>
      </c>
      <c r="L100" s="341">
        <f>F100*0.01/'TB5'!E100</f>
        <v>0.16535812616348264</v>
      </c>
      <c r="M100" s="342">
        <f>G100*0.01/'TB5'!F100</f>
        <v>0.19372406601905826</v>
      </c>
    </row>
    <row r="101" spans="1:13">
      <c r="A101" s="249">
        <v>2005</v>
      </c>
      <c r="B101" s="303">
        <f>[1]avgpeinc!Y94</f>
        <v>1277829.3860393113</v>
      </c>
      <c r="C101" s="257">
        <f>[1]avgpeinc!Z94</f>
        <v>1346352.2678819164</v>
      </c>
      <c r="D101" s="282">
        <f>[1]avgpeinc!AA94</f>
        <v>1241142.4938443454</v>
      </c>
      <c r="E101" s="282">
        <f>[1]avgpeinc!AB94</f>
        <v>1737250.2392354375</v>
      </c>
      <c r="F101" s="282">
        <f>[1]avgpeinc!AC94</f>
        <v>935520.58551641495</v>
      </c>
      <c r="G101" s="257">
        <f>[1]avgpeinc!AD94</f>
        <v>1986052.4857103708</v>
      </c>
      <c r="H101" s="340">
        <f>B101*0.01/'TB5'!B101</f>
        <v>0.19046537578105927</v>
      </c>
      <c r="I101" s="341">
        <f>C101*0.01/'TB5'!B101</f>
        <v>0.20067897439002993</v>
      </c>
      <c r="J101" s="341">
        <f>D101*0.01/'TB5'!C101</f>
        <v>0.18452005088329318</v>
      </c>
      <c r="K101" s="341">
        <f>E101*0.01/'TB5'!D101</f>
        <v>0.2127470672130585</v>
      </c>
      <c r="L101" s="341">
        <f>F101*0.01/'TB5'!E101</f>
        <v>0.17428357899188998</v>
      </c>
      <c r="M101" s="342">
        <f>G101*0.01/'TB5'!F101</f>
        <v>0.20336934924125674</v>
      </c>
    </row>
    <row r="102" spans="1:13">
      <c r="A102" s="249">
        <v>2006</v>
      </c>
      <c r="B102" s="303">
        <f>[1]avgpeinc!Y95</f>
        <v>1357498.6559885731</v>
      </c>
      <c r="C102" s="257">
        <f>[1]avgpeinc!Z95</f>
        <v>1426003.2414621899</v>
      </c>
      <c r="D102" s="282">
        <f>[1]avgpeinc!AA95</f>
        <v>1317483.3507110369</v>
      </c>
      <c r="E102" s="282">
        <f>[1]avgpeinc!AB95</f>
        <v>1845697.5374655079</v>
      </c>
      <c r="F102" s="282">
        <f>[1]avgpeinc!AC95</f>
        <v>986967.20637731091</v>
      </c>
      <c r="G102" s="257">
        <f>[1]avgpeinc!AD95</f>
        <v>2102971.7302023293</v>
      </c>
      <c r="H102" s="340">
        <f>B102*0.01/'TB5'!B102</f>
        <v>0.19761909544467929</v>
      </c>
      <c r="I102" s="341">
        <f>C102*0.01/'TB5'!B102</f>
        <v>0.20759171247482303</v>
      </c>
      <c r="J102" s="341">
        <f>D102*0.01/'TB5'!C102</f>
        <v>0.19158680737018585</v>
      </c>
      <c r="K102" s="341">
        <f>E102*0.01/'TB5'!D102</f>
        <v>0.22056920826435089</v>
      </c>
      <c r="L102" s="341">
        <f>F102*0.01/'TB5'!E102</f>
        <v>0.17978155612945557</v>
      </c>
      <c r="M102" s="342">
        <f>G102*0.01/'TB5'!F102</f>
        <v>0.2112506628036499</v>
      </c>
    </row>
    <row r="103" spans="1:13">
      <c r="A103" s="249">
        <v>2007</v>
      </c>
      <c r="B103" s="303">
        <f>[1]avgpeinc!Y96</f>
        <v>1328577.9166855004</v>
      </c>
      <c r="C103" s="257">
        <f>[1]avgpeinc!Z96</f>
        <v>1398361.086921691</v>
      </c>
      <c r="D103" s="282">
        <f>[1]avgpeinc!AA96</f>
        <v>1284277.2228638211</v>
      </c>
      <c r="E103" s="282">
        <f>[1]avgpeinc!AB96</f>
        <v>1813178.3262107968</v>
      </c>
      <c r="F103" s="282">
        <f>[1]avgpeinc!AC96</f>
        <v>962205.33291249466</v>
      </c>
      <c r="G103" s="257">
        <f>[1]avgpeinc!AD96</f>
        <v>2061807.0936907714</v>
      </c>
      <c r="H103" s="340">
        <f>B103*0.01/'TB5'!B103</f>
        <v>0.19560445845127106</v>
      </c>
      <c r="I103" s="341">
        <f>C103*0.01/'TB5'!B103</f>
        <v>0.20587852597236631</v>
      </c>
      <c r="J103" s="341">
        <f>D103*0.01/'TB5'!C103</f>
        <v>0.19015316665172577</v>
      </c>
      <c r="K103" s="341">
        <f>E103*0.01/'TB5'!D103</f>
        <v>0.21978217363357541</v>
      </c>
      <c r="L103" s="341">
        <f>F103*0.01/'TB5'!E103</f>
        <v>0.17678569257259369</v>
      </c>
      <c r="M103" s="342">
        <f>G103*0.01/'TB5'!F103</f>
        <v>0.20929980278015137</v>
      </c>
    </row>
    <row r="104" spans="1:13">
      <c r="A104" s="249">
        <v>2008</v>
      </c>
      <c r="B104" s="303">
        <f>[1]avgpeinc!Y97</f>
        <v>1268595.9844431344</v>
      </c>
      <c r="C104" s="257">
        <f>[1]avgpeinc!Z97</f>
        <v>1337249.6737789942</v>
      </c>
      <c r="D104" s="282">
        <f>[1]avgpeinc!AA97</f>
        <v>1218894.0190598525</v>
      </c>
      <c r="E104" s="282">
        <f>[1]avgpeinc!AB97</f>
        <v>1719611.713840554</v>
      </c>
      <c r="F104" s="282">
        <f>[1]avgpeinc!AC97</f>
        <v>931806.24498400744</v>
      </c>
      <c r="G104" s="257">
        <f>[1]avgpeinc!AD97</f>
        <v>1952545.4122044574</v>
      </c>
      <c r="H104" s="340">
        <f>B104*0.01/'TB5'!B104</f>
        <v>0.19207593798637396</v>
      </c>
      <c r="I104" s="341">
        <f>C104*0.01/'TB5'!B104</f>
        <v>0.20247067511081698</v>
      </c>
      <c r="J104" s="341">
        <f>D104*0.01/'TB5'!C104</f>
        <v>0.18572352826595306</v>
      </c>
      <c r="K104" s="341">
        <f>E104*0.01/'TB5'!D104</f>
        <v>0.21540591120719907</v>
      </c>
      <c r="L104" s="341">
        <f>F104*0.01/'TB5'!E104</f>
        <v>0.17496392130851743</v>
      </c>
      <c r="M104" s="342">
        <f>G104*0.01/'TB5'!F104</f>
        <v>0.20494851469993591</v>
      </c>
    </row>
    <row r="105" spans="1:13">
      <c r="A105" s="259">
        <v>2009</v>
      </c>
      <c r="B105" s="317">
        <f>[1]avgpeinc!Y98</f>
        <v>1158862.9729275301</v>
      </c>
      <c r="C105" s="264">
        <f>[1]avgpeinc!Z98</f>
        <v>1219009.8800359257</v>
      </c>
      <c r="D105" s="283">
        <f>[1]avgpeinc!AA98</f>
        <v>1093542.1133039761</v>
      </c>
      <c r="E105" s="283">
        <f>[1]avgpeinc!AB98</f>
        <v>1532725.0691142085</v>
      </c>
      <c r="F105" s="283">
        <f>[1]avgpeinc!AC98</f>
        <v>886033.75397734635</v>
      </c>
      <c r="G105" s="260">
        <f>[1]avgpeinc!AD98</f>
        <v>1790241.025850859</v>
      </c>
      <c r="H105" s="349">
        <f>B105*0.01/'TB5'!B105</f>
        <v>0.18387733399868011</v>
      </c>
      <c r="I105" s="347">
        <f>C105*0.01/'TB5'!B105</f>
        <v>0.19342087209224701</v>
      </c>
      <c r="J105" s="353">
        <f>D105*0.01/'TB5'!C105</f>
        <v>0.17604142427444461</v>
      </c>
      <c r="K105" s="354">
        <f>E105*0.01/'TB5'!D105</f>
        <v>0.20525527000427243</v>
      </c>
      <c r="L105" s="347">
        <f>F105*0.01/'TB5'!E105</f>
        <v>0.16971856355667114</v>
      </c>
      <c r="M105" s="348">
        <f>G105*0.01/'TB5'!F105</f>
        <v>0.19631689786911008</v>
      </c>
    </row>
    <row r="106" spans="1:13">
      <c r="A106" s="249">
        <v>2010</v>
      </c>
      <c r="B106" s="320">
        <f>[1]avgpeinc!Y99</f>
        <v>1285861.0513491516</v>
      </c>
      <c r="C106" s="266">
        <f>[1]avgpeinc!Z99</f>
        <v>1346910.1951575163</v>
      </c>
      <c r="D106" s="282">
        <f>[1]avgpeinc!AA99</f>
        <v>1225664.7442702793</v>
      </c>
      <c r="E106" s="282">
        <f>[1]avgpeinc!AB99</f>
        <v>1702890.4902179558</v>
      </c>
      <c r="F106" s="282">
        <f>[1]avgpeinc!AC99</f>
        <v>971654.4355896397</v>
      </c>
      <c r="G106" s="257">
        <f>[1]avgpeinc!AD99</f>
        <v>1975975.9960435301</v>
      </c>
      <c r="H106" s="340">
        <f>B106*0.01/'TB5'!B106</f>
        <v>0.19760656356811521</v>
      </c>
      <c r="I106" s="341">
        <f>C106*0.01/'TB5'!B106</f>
        <v>0.2069883793592453</v>
      </c>
      <c r="J106" s="355">
        <f>D106*0.01/'TB5'!C106</f>
        <v>0.19163307547569275</v>
      </c>
      <c r="K106" s="197">
        <f>E106*0.01/'TB5'!D106</f>
        <v>0.22122474014759064</v>
      </c>
      <c r="L106" s="341">
        <f>F106*0.01/'TB5'!E106</f>
        <v>0.18015258014202121</v>
      </c>
      <c r="M106" s="342">
        <f>G106*0.01/'TB5'!F106</f>
        <v>0.21105238795280457</v>
      </c>
    </row>
    <row r="107" spans="1:13">
      <c r="A107" s="249">
        <v>2011</v>
      </c>
      <c r="B107" s="320">
        <f>[1]avgpeinc!Y100</f>
        <v>1290813.6108867368</v>
      </c>
      <c r="C107" s="266">
        <f>[1]avgpeinc!Z100</f>
        <v>1354657.3419714237</v>
      </c>
      <c r="D107" s="282">
        <f>[1]avgpeinc!AA100</f>
        <v>1221735.0354836378</v>
      </c>
      <c r="E107" s="282">
        <f>[1]avgpeinc!AB100</f>
        <v>1712419.5509529051</v>
      </c>
      <c r="F107" s="282">
        <f>[1]avgpeinc!AC100</f>
        <v>975691.56001468305</v>
      </c>
      <c r="G107" s="257">
        <f>[1]avgpeinc!AD100</f>
        <v>1982642.1741522525</v>
      </c>
      <c r="H107" s="340">
        <f>B107*0.01/'TB5'!B107</f>
        <v>0.19511033594608301</v>
      </c>
      <c r="I107" s="341">
        <f>C107*0.01/'TB5'!B107</f>
        <v>0.20476050674915311</v>
      </c>
      <c r="J107" s="355">
        <f>D107*0.01/'TB5'!C107</f>
        <v>0.18851840496063232</v>
      </c>
      <c r="K107" s="197">
        <f>E107*0.01/'TB5'!D107</f>
        <v>0.21721929311752317</v>
      </c>
      <c r="L107" s="341">
        <f>F107*0.01/'TB5'!E107</f>
        <v>0.17938344180583957</v>
      </c>
      <c r="M107" s="342">
        <f>G107*0.01/'TB5'!F107</f>
        <v>0.20914818346500397</v>
      </c>
    </row>
    <row r="108" spans="1:13">
      <c r="A108" s="249">
        <v>2012</v>
      </c>
      <c r="B108" s="320">
        <f>[1]avgpeinc!Y101</f>
        <v>1401676.4165209664</v>
      </c>
      <c r="C108" s="266">
        <f>[1]avgpeinc!Z101</f>
        <v>1467826.4196548953</v>
      </c>
      <c r="D108" s="282">
        <f>[1]avgpeinc!AA101</f>
        <v>1320535.5916247787</v>
      </c>
      <c r="E108" s="282">
        <f>[1]avgpeinc!AB101</f>
        <v>1876688.2169730309</v>
      </c>
      <c r="F108" s="282">
        <f>[1]avgpeinc!AC101</f>
        <v>1041356.1272651836</v>
      </c>
      <c r="G108" s="257">
        <f>[1]avgpeinc!AD101</f>
        <v>2142950.8603117308</v>
      </c>
      <c r="H108" s="340">
        <f>B108*0.01/'TB5'!B108</f>
        <v>0.20672592520713809</v>
      </c>
      <c r="I108" s="341">
        <f>C108*0.01/'TB5'!B108</f>
        <v>0.21648204326629641</v>
      </c>
      <c r="J108" s="355">
        <f>D108*0.01/'TB5'!C108</f>
        <v>0.19905948638916018</v>
      </c>
      <c r="K108" s="197">
        <f>E108*0.01/'TB5'!D108</f>
        <v>0.23084872961044314</v>
      </c>
      <c r="L108" s="341">
        <f>F108*0.01/'TB5'!E108</f>
        <v>0.18823653459548947</v>
      </c>
      <c r="M108" s="342">
        <f>G108*0.01/'TB5'!F108</f>
        <v>0.22156432271003723</v>
      </c>
    </row>
    <row r="109" spans="1:13">
      <c r="A109" s="249">
        <v>2013</v>
      </c>
      <c r="B109" s="320">
        <f>[1]avgpeinc!Y102</f>
        <v>1308288.6060806769</v>
      </c>
      <c r="C109" s="266">
        <f>[1]avgpeinc!Z102</f>
        <v>1375934.899985801</v>
      </c>
      <c r="D109" s="282">
        <f>[1]avgpeinc!AA102</f>
        <v>1239707.3060103355</v>
      </c>
      <c r="E109" s="282">
        <f>[1]avgpeinc!AB102</f>
        <v>1745964.8645925631</v>
      </c>
      <c r="F109" s="282">
        <f>[1]avgpeinc!AC102</f>
        <v>985988.61712405074</v>
      </c>
      <c r="G109" s="257">
        <f>[1]avgpeinc!AD102</f>
        <v>2003904.5776699875</v>
      </c>
      <c r="H109" s="340">
        <f>B109*0.01/'TB5'!B109</f>
        <v>0.19289281964302066</v>
      </c>
      <c r="I109" s="341">
        <f>C109*0.01/'TB5'!B109</f>
        <v>0.20286652445793149</v>
      </c>
      <c r="J109" s="355">
        <f>D109*0.01/'TB5'!C109</f>
        <v>0.18673248589038852</v>
      </c>
      <c r="K109" s="197">
        <f>E109*0.01/'TB5'!D109</f>
        <v>0.21527625620365143</v>
      </c>
      <c r="L109" s="341">
        <f>F109*0.01/'TB5'!E109</f>
        <v>0.17751848697662354</v>
      </c>
      <c r="M109" s="342">
        <f>G109*0.01/'TB5'!F109</f>
        <v>0.20819225907325742</v>
      </c>
    </row>
    <row r="110" spans="1:13">
      <c r="A110" s="249">
        <v>2014</v>
      </c>
      <c r="B110" s="320">
        <f>[1]avgpeinc!Y103</f>
        <v>1381503.6866125527</v>
      </c>
      <c r="C110" s="266">
        <f>[1]avgpeinc!Z103</f>
        <v>1449660.1396190331</v>
      </c>
      <c r="D110" s="282">
        <f>[1]avgpeinc!AA103</f>
        <v>1311182.9385693611</v>
      </c>
      <c r="E110" s="282">
        <f>[1]avgpeinc!AB103</f>
        <v>1845801.2009038427</v>
      </c>
      <c r="F110" s="282">
        <f>[1]avgpeinc!AC103</f>
        <v>1037667.4016963497</v>
      </c>
      <c r="G110" s="257">
        <f>[1]avgpeinc!AD103</f>
        <v>2109566.2089119339</v>
      </c>
      <c r="H110" s="340">
        <f>B110*0.01/'TB5'!B110</f>
        <v>0.19902566075325012</v>
      </c>
      <c r="I110" s="341">
        <f>C110*0.01/'TB5'!B110</f>
        <v>0.20884458720684052</v>
      </c>
      <c r="J110" s="355">
        <f>D110*0.01/'TB5'!C110</f>
        <v>0.19276593625545502</v>
      </c>
      <c r="K110" s="197">
        <f>E110*0.01/'TB5'!D110</f>
        <v>0.22207321226596832</v>
      </c>
      <c r="L110" s="341">
        <f>F110*0.01/'TB5'!E110</f>
        <v>0.1827666312456131</v>
      </c>
      <c r="M110" s="342">
        <f>G110*0.01/'TB5'!F110</f>
        <v>0.21476633846759796</v>
      </c>
    </row>
    <row r="111" spans="1:13">
      <c r="A111" s="249">
        <v>2015</v>
      </c>
      <c r="B111" s="320">
        <f>[1]avgpeinc!Y104</f>
        <v>1393067.9622908919</v>
      </c>
      <c r="C111" s="266">
        <f>[1]avgpeinc!Z104</f>
        <v>1461315.102055911</v>
      </c>
      <c r="D111" s="282">
        <f>[1]avgpeinc!AA104</f>
        <v>1314225.1222634315</v>
      </c>
      <c r="E111" s="282">
        <f>[1]avgpeinc!AB104</f>
        <v>1855227.816102644</v>
      </c>
      <c r="F111" s="282">
        <f>[1]avgpeinc!AC104</f>
        <v>1052753.4252344421</v>
      </c>
      <c r="G111" s="257">
        <f>[1]avgpeinc!AD104</f>
        <v>2122824.4088299186</v>
      </c>
      <c r="H111" s="340">
        <f>B111*0.01/'TB5'!B111</f>
        <v>0.19774286448955541</v>
      </c>
      <c r="I111" s="341">
        <f>C111*0.01/'TB5'!B111</f>
        <v>0.20743039250373843</v>
      </c>
      <c r="J111" s="355">
        <f>D111*0.01/'TB5'!C111</f>
        <v>0.19170776009559629</v>
      </c>
      <c r="K111" s="197">
        <f>E111*0.01/'TB5'!D111</f>
        <v>0.22042460739612579</v>
      </c>
      <c r="L111" s="341">
        <f>F111*0.01/'TB5'!E111</f>
        <v>0.18210032582283017</v>
      </c>
      <c r="M111" s="342">
        <f>G111*0.01/'TB5'!F111</f>
        <v>0.21381258964538574</v>
      </c>
    </row>
    <row r="112" spans="1:13">
      <c r="A112" s="249">
        <v>2016</v>
      </c>
      <c r="B112" s="320">
        <f>[1]avgpeinc!Y105</f>
        <v>1350035.0190689999</v>
      </c>
      <c r="C112" s="266">
        <f>[1]avgpeinc!Z105</f>
        <v>1415738.4115336027</v>
      </c>
      <c r="D112" s="282">
        <f>[1]avgpeinc!AA105</f>
        <v>1265393.3475309263</v>
      </c>
      <c r="E112" s="282">
        <f>[1]avgpeinc!AB105</f>
        <v>1784796.5538005929</v>
      </c>
      <c r="F112" s="282">
        <f>[1]avgpeinc!AC105</f>
        <v>1037202.6984104698</v>
      </c>
      <c r="G112" s="257">
        <f>[1]avgpeinc!AD105</f>
        <v>2052751.8195609346</v>
      </c>
      <c r="H112" s="340">
        <f>B112*0.01/'TB5'!B112</f>
        <v>0.19257490336894983</v>
      </c>
      <c r="I112" s="341">
        <f>C112*0.01/'TB5'!B112</f>
        <v>0.20194712281227112</v>
      </c>
      <c r="J112" s="355">
        <f>D112*0.01/'TB5'!C112</f>
        <v>0.18678437173366547</v>
      </c>
      <c r="K112" s="197">
        <f>E112*0.01/'TB5'!D112</f>
        <v>0.21427589654922488</v>
      </c>
      <c r="L112" s="341">
        <f>F112*0.01/'TB5'!E112</f>
        <v>0.17870232462882996</v>
      </c>
      <c r="M112" s="342">
        <f>G112*0.01/'TB5'!F112</f>
        <v>0.20867279171943667</v>
      </c>
    </row>
    <row r="113" spans="1:13" ht="15.75">
      <c r="A113" s="249">
        <v>2017</v>
      </c>
      <c r="B113" s="323"/>
      <c r="C113" s="267"/>
      <c r="D113" s="282"/>
      <c r="E113" s="282"/>
      <c r="F113" s="282"/>
      <c r="G113" s="257"/>
      <c r="H113" s="324"/>
      <c r="I113" s="258"/>
      <c r="J113" s="265"/>
      <c r="K113" s="267"/>
      <c r="L113" s="257"/>
      <c r="M113" s="325"/>
    </row>
    <row r="114" spans="1:13" ht="15.75">
      <c r="A114" s="249">
        <v>2018</v>
      </c>
      <c r="B114" s="323"/>
      <c r="C114" s="267"/>
      <c r="D114" s="282"/>
      <c r="E114" s="282"/>
      <c r="F114" s="282"/>
      <c r="G114" s="257"/>
      <c r="H114" s="324"/>
      <c r="I114" s="258"/>
      <c r="J114" s="265"/>
      <c r="K114" s="267"/>
      <c r="L114" s="257"/>
      <c r="M114" s="325"/>
    </row>
    <row r="115" spans="1:13" ht="15.75">
      <c r="A115" s="249">
        <v>2019</v>
      </c>
      <c r="B115" s="323"/>
      <c r="C115" s="267"/>
      <c r="D115" s="282"/>
      <c r="E115" s="282"/>
      <c r="F115" s="282"/>
      <c r="G115" s="257"/>
      <c r="H115" s="324"/>
      <c r="I115" s="258"/>
      <c r="J115" s="265"/>
      <c r="K115" s="267"/>
      <c r="L115" s="257"/>
      <c r="M115" s="325"/>
    </row>
    <row r="116" spans="1:13" ht="16.5" thickBot="1">
      <c r="A116" s="268">
        <v>2020</v>
      </c>
      <c r="B116" s="326"/>
      <c r="C116" s="273"/>
      <c r="D116" s="327"/>
      <c r="E116" s="327"/>
      <c r="F116" s="327"/>
      <c r="G116" s="269"/>
      <c r="H116" s="328"/>
      <c r="I116" s="271"/>
      <c r="J116" s="272"/>
      <c r="K116" s="273"/>
      <c r="L116" s="269"/>
      <c r="M116" s="329"/>
    </row>
    <row r="117" spans="1:13" ht="16.5" thickTop="1">
      <c r="A117" s="274"/>
      <c r="B117" s="275"/>
      <c r="C117" s="275"/>
      <c r="D117" s="275"/>
      <c r="E117" s="275"/>
      <c r="F117" s="275"/>
      <c r="G117" s="225"/>
      <c r="H117" s="275"/>
      <c r="I117" s="275"/>
      <c r="J117" s="275"/>
      <c r="K117" s="275"/>
      <c r="L117" s="275"/>
      <c r="M117" s="225"/>
    </row>
    <row r="118" spans="1:13" ht="15.75">
      <c r="D118" s="277"/>
      <c r="E118" s="277"/>
      <c r="F118" s="277"/>
      <c r="H118" s="277"/>
      <c r="I118" s="277"/>
      <c r="J118" s="277"/>
      <c r="K118" s="277"/>
      <c r="L118" s="277"/>
    </row>
    <row r="119" spans="1:13">
      <c r="B119" s="130"/>
    </row>
    <row r="120" spans="1:13">
      <c r="A120" s="220" t="s">
        <v>114</v>
      </c>
      <c r="B120" s="172">
        <f t="shared" ref="B120:G120" si="0">(B110/B76)^(1/34)-1</f>
        <v>3.2244270303589673E-2</v>
      </c>
      <c r="C120" s="172">
        <f t="shared" si="0"/>
        <v>3.0905262953195844E-2</v>
      </c>
      <c r="D120" s="172">
        <f t="shared" si="0"/>
        <v>3.2733290994345188E-2</v>
      </c>
      <c r="E120" s="172">
        <f t="shared" si="0"/>
        <v>3.2146597135831456E-2</v>
      </c>
      <c r="F120" s="172">
        <f t="shared" si="0"/>
        <v>3.1610022152574357E-2</v>
      </c>
      <c r="G120" s="172">
        <f t="shared" si="0"/>
        <v>2.9846055278001771E-2</v>
      </c>
      <c r="H120" s="172"/>
      <c r="I120" s="172"/>
      <c r="J120" s="172"/>
      <c r="K120" s="172"/>
      <c r="L120" s="172"/>
      <c r="M120" s="172"/>
    </row>
  </sheetData>
  <mergeCells count="3">
    <mergeCell ref="A4:M4"/>
    <mergeCell ref="B7:G7"/>
    <mergeCell ref="H7:M7"/>
  </mergeCells>
  <hyperlinks>
    <hyperlink ref="A1" location="Index!A1" display="Back to index" xr:uid="{96288A8C-53CD-40F6-99A6-A45D02E504E8}"/>
  </hyperlinks>
  <pageMargins left="0.75" right="0.75" top="1" bottom="1" header="0.5" footer="0.5"/>
  <pageSetup paperSize="9" orientation="portrait" horizontalDpi="4294967292" verticalDpi="429496729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0E00F-61DF-4EC8-AE39-8D34D3EAC10E}">
  <sheetPr>
    <tabColor theme="6" tint="0.39997558519241921"/>
  </sheetPr>
  <dimension ref="A1:M120"/>
  <sheetViews>
    <sheetView workbookViewId="0">
      <pane xSplit="1" ySplit="8" topLeftCell="B80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0.875" style="220"/>
    <col min="2" max="13" width="12" style="220" customWidth="1"/>
    <col min="14" max="16384" width="10.875" style="220"/>
  </cols>
  <sheetData>
    <row r="1" spans="1:13">
      <c r="A1" s="1" t="s">
        <v>0</v>
      </c>
      <c r="B1" s="1"/>
      <c r="C1" s="1"/>
      <c r="G1" s="221"/>
      <c r="H1" s="221"/>
      <c r="I1" s="221"/>
      <c r="J1" s="221"/>
      <c r="K1" s="221"/>
      <c r="L1" s="221"/>
      <c r="M1" s="221"/>
    </row>
    <row r="2" spans="1:13">
      <c r="H2" s="279"/>
      <c r="I2" s="279"/>
    </row>
    <row r="3" spans="1:13" ht="15.75" thickBot="1"/>
    <row r="4" spans="1:13" ht="24.95" customHeight="1" thickTop="1">
      <c r="A4" s="493" t="s">
        <v>140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5"/>
    </row>
    <row r="5" spans="1:13" ht="15.75">
      <c r="A5" s="223"/>
      <c r="B5" s="224"/>
      <c r="C5" s="224"/>
      <c r="D5" s="225"/>
      <c r="E5" s="225"/>
      <c r="F5" s="225"/>
      <c r="G5" s="225"/>
      <c r="H5" s="225"/>
      <c r="I5" s="225"/>
      <c r="J5" s="225"/>
      <c r="K5" s="225"/>
      <c r="L5" s="225"/>
      <c r="M5" s="226"/>
    </row>
    <row r="6" spans="1:13" ht="15.75">
      <c r="A6" s="223"/>
      <c r="B6" s="9" t="s">
        <v>2</v>
      </c>
      <c r="C6" s="9" t="s">
        <v>3</v>
      </c>
      <c r="D6" s="9" t="s">
        <v>4</v>
      </c>
      <c r="E6" s="9" t="s">
        <v>5</v>
      </c>
      <c r="F6" s="9" t="s">
        <v>6</v>
      </c>
      <c r="G6" s="9" t="s">
        <v>7</v>
      </c>
      <c r="H6" s="10" t="s">
        <v>8</v>
      </c>
      <c r="I6" s="227" t="s">
        <v>9</v>
      </c>
      <c r="J6" s="227" t="s">
        <v>10</v>
      </c>
      <c r="K6" s="227" t="s">
        <v>11</v>
      </c>
      <c r="L6" s="227" t="s">
        <v>12</v>
      </c>
      <c r="M6" s="286" t="s">
        <v>13</v>
      </c>
    </row>
    <row r="7" spans="1:13" ht="20.100000000000001" customHeight="1">
      <c r="A7" s="223"/>
      <c r="B7" s="486" t="s">
        <v>116</v>
      </c>
      <c r="C7" s="487"/>
      <c r="D7" s="487"/>
      <c r="E7" s="487"/>
      <c r="F7" s="487"/>
      <c r="G7" s="487"/>
      <c r="H7" s="487" t="s">
        <v>117</v>
      </c>
      <c r="I7" s="487"/>
      <c r="J7" s="487"/>
      <c r="K7" s="487"/>
      <c r="L7" s="487"/>
      <c r="M7" s="488"/>
    </row>
    <row r="8" spans="1:13" s="235" customFormat="1" ht="51.95" customHeight="1">
      <c r="A8" s="229"/>
      <c r="B8" s="287" t="s">
        <v>118</v>
      </c>
      <c r="C8" s="233" t="s">
        <v>119</v>
      </c>
      <c r="D8" s="233" t="s">
        <v>110</v>
      </c>
      <c r="E8" s="233" t="s">
        <v>111</v>
      </c>
      <c r="F8" s="233" t="s">
        <v>112</v>
      </c>
      <c r="G8" s="233" t="s">
        <v>113</v>
      </c>
      <c r="H8" s="287" t="s">
        <v>118</v>
      </c>
      <c r="I8" s="233" t="s">
        <v>119</v>
      </c>
      <c r="J8" s="233" t="s">
        <v>110</v>
      </c>
      <c r="K8" s="233" t="s">
        <v>111</v>
      </c>
      <c r="L8" s="233" t="s">
        <v>112</v>
      </c>
      <c r="M8" s="234" t="s">
        <v>113</v>
      </c>
    </row>
    <row r="9" spans="1:13" s="235" customFormat="1" ht="15" customHeight="1">
      <c r="A9" s="236">
        <v>1913</v>
      </c>
      <c r="B9" s="288">
        <f>[1]avgpeinc!AK2</f>
        <v>1073743.3694537557</v>
      </c>
      <c r="C9" s="238">
        <f>[1]avgpeinc!AL2</f>
        <v>1109436.9789294773</v>
      </c>
      <c r="D9" s="238"/>
      <c r="E9" s="240"/>
      <c r="F9" s="240"/>
      <c r="G9" s="238">
        <f>[1]avgpeinc!AP2</f>
        <v>1647012.3673947698</v>
      </c>
      <c r="H9" s="330">
        <f>B9*0.001/'TB5'!B9</f>
        <v>8.6219203797548674E-2</v>
      </c>
      <c r="I9" s="331">
        <f>C9*0.001/'TB5'!B9</f>
        <v>8.9085321230453485E-2</v>
      </c>
      <c r="J9" s="331"/>
      <c r="K9" s="331"/>
      <c r="L9" s="331"/>
      <c r="M9" s="332">
        <f>G9*0.001/'TB5'!F9</f>
        <v>8.7956240687610862E-2</v>
      </c>
    </row>
    <row r="10" spans="1:13" s="235" customFormat="1" ht="15" customHeight="1">
      <c r="A10" s="242">
        <v>1914</v>
      </c>
      <c r="B10" s="288">
        <f>[1]avgpeinc!AK3</f>
        <v>986278.4402437848</v>
      </c>
      <c r="C10" s="238">
        <f>[1]avgpeinc!AL3</f>
        <v>1018677.5969665921</v>
      </c>
      <c r="D10" s="238"/>
      <c r="E10" s="240"/>
      <c r="F10" s="240"/>
      <c r="G10" s="238">
        <f>[1]avgpeinc!AP3</f>
        <v>1514788.7332641515</v>
      </c>
      <c r="H10" s="330">
        <f>B10*0.001/'TB5'!B10</f>
        <v>8.7656429671663982E-2</v>
      </c>
      <c r="I10" s="331">
        <f>C10*0.001/'TB5'!B10</f>
        <v>9.0535935384058949E-2</v>
      </c>
      <c r="J10" s="331"/>
      <c r="K10" s="331"/>
      <c r="L10" s="331"/>
      <c r="M10" s="332">
        <f>G10*0.001/'TB5'!F10</f>
        <v>8.9417780435259442E-2</v>
      </c>
    </row>
    <row r="11" spans="1:13" s="235" customFormat="1" ht="15" customHeight="1">
      <c r="A11" s="242">
        <v>1915</v>
      </c>
      <c r="B11" s="288">
        <f>[1]avgpeinc!AK4</f>
        <v>1052770.3294908791</v>
      </c>
      <c r="C11" s="238">
        <f>[1]avgpeinc!AL4</f>
        <v>1084400.7045751121</v>
      </c>
      <c r="D11" s="238"/>
      <c r="E11" s="240"/>
      <c r="F11" s="240"/>
      <c r="G11" s="238">
        <f>[1]avgpeinc!AP4</f>
        <v>1616752.2316591223</v>
      </c>
      <c r="H11" s="330">
        <f>B11*0.001/'TB5'!B11</f>
        <v>9.1744468402136389E-2</v>
      </c>
      <c r="I11" s="331">
        <f>C11*0.001/'TB5'!B11</f>
        <v>9.4500921415840253E-2</v>
      </c>
      <c r="J11" s="331"/>
      <c r="K11" s="331"/>
      <c r="L11" s="331"/>
      <c r="M11" s="332">
        <f>G11*0.001/'TB5'!F11</f>
        <v>9.3456248466953259E-2</v>
      </c>
    </row>
    <row r="12" spans="1:13" s="235" customFormat="1" ht="15" customHeight="1">
      <c r="A12" s="242">
        <v>1916</v>
      </c>
      <c r="B12" s="288">
        <f>[1]avgpeinc!AK5</f>
        <v>1460285.9258821972</v>
      </c>
      <c r="C12" s="238">
        <f>[1]avgpeinc!AL5</f>
        <v>1491401.1445255226</v>
      </c>
      <c r="D12" s="238"/>
      <c r="E12" s="240"/>
      <c r="F12" s="240"/>
      <c r="G12" s="238">
        <f>[1]avgpeinc!AP5</f>
        <v>2236622.3955433555</v>
      </c>
      <c r="H12" s="330">
        <f>B12*0.001/'TB5'!B12</f>
        <v>0.111597812773372</v>
      </c>
      <c r="I12" s="331">
        <f>C12*0.001/'TB5'!B12</f>
        <v>0.11397569664050754</v>
      </c>
      <c r="J12" s="331"/>
      <c r="K12" s="331"/>
      <c r="L12" s="331"/>
      <c r="M12" s="332">
        <f>G12*0.001/'TB5'!F12</f>
        <v>0.11323439229467722</v>
      </c>
    </row>
    <row r="13" spans="1:13" s="235" customFormat="1" ht="15" customHeight="1">
      <c r="A13" s="242">
        <v>1917</v>
      </c>
      <c r="B13" s="288">
        <f>[1]avgpeinc!AK6</f>
        <v>1286449.0451173766</v>
      </c>
      <c r="C13" s="238">
        <f>[1]avgpeinc!AL6</f>
        <v>1319986.8445214937</v>
      </c>
      <c r="D13" s="238"/>
      <c r="E13" s="240"/>
      <c r="F13" s="240"/>
      <c r="G13" s="238">
        <f>[1]avgpeinc!AP6</f>
        <v>1975229.9350856878</v>
      </c>
      <c r="H13" s="330">
        <f>B13*0.001/'TB5'!B13</f>
        <v>9.9876345621057794E-2</v>
      </c>
      <c r="I13" s="331">
        <f>C13*0.001/'TB5'!B13</f>
        <v>0.1024801276032269</v>
      </c>
      <c r="J13" s="331"/>
      <c r="K13" s="331"/>
      <c r="L13" s="331"/>
      <c r="M13" s="332">
        <f>G13*0.001/'TB5'!F13</f>
        <v>0.10167450841498661</v>
      </c>
    </row>
    <row r="14" spans="1:13" s="235" customFormat="1" ht="15" customHeight="1">
      <c r="A14" s="242">
        <v>1918</v>
      </c>
      <c r="B14" s="288">
        <f>[1]avgpeinc!AK7</f>
        <v>1163561.9853282277</v>
      </c>
      <c r="C14" s="238">
        <f>[1]avgpeinc!AL7</f>
        <v>1193049.5022415167</v>
      </c>
      <c r="D14" s="282"/>
      <c r="E14" s="292"/>
      <c r="F14" s="292"/>
      <c r="G14" s="238">
        <f>[1]avgpeinc!AP7</f>
        <v>1775252.7229662423</v>
      </c>
      <c r="H14" s="330">
        <f>B14*0.001/'TB5'!B14</f>
        <v>8.5379179136815586E-2</v>
      </c>
      <c r="I14" s="331">
        <f>C14*0.001/'TB5'!B14</f>
        <v>8.7542897117108137E-2</v>
      </c>
      <c r="J14" s="331"/>
      <c r="K14" s="331"/>
      <c r="L14" s="331"/>
      <c r="M14" s="332">
        <f>G14*0.001/'TB5'!F14</f>
        <v>8.7128936463640269E-2</v>
      </c>
    </row>
    <row r="15" spans="1:13" s="235" customFormat="1" ht="15" customHeight="1">
      <c r="A15" s="244">
        <v>1919</v>
      </c>
      <c r="B15" s="293">
        <f>[1]avgpeinc!AK8</f>
        <v>1179928.4062950406</v>
      </c>
      <c r="C15" s="246">
        <f>[1]avgpeinc!AL8</f>
        <v>1206366.3008379189</v>
      </c>
      <c r="D15" s="283"/>
      <c r="E15" s="294"/>
      <c r="F15" s="294"/>
      <c r="G15" s="246">
        <f>[1]avgpeinc!AP8</f>
        <v>1809219.3059250952</v>
      </c>
      <c r="H15" s="334">
        <f>B15*0.001/'TB5'!B15</f>
        <v>9.1372316375975662E-2</v>
      </c>
      <c r="I15" s="335">
        <f>C15*0.001/'TB5'!B15</f>
        <v>9.3419636918136165E-2</v>
      </c>
      <c r="J15" s="335"/>
      <c r="K15" s="335"/>
      <c r="L15" s="335"/>
      <c r="M15" s="336">
        <f>G15*0.001/'TB5'!F15</f>
        <v>9.3131178160566166E-2</v>
      </c>
    </row>
    <row r="16" spans="1:13" s="235" customFormat="1" ht="15" customHeight="1">
      <c r="A16" s="242">
        <v>1920</v>
      </c>
      <c r="B16" s="288">
        <f>[1]avgpeinc!AK9</f>
        <v>899477.34613819874</v>
      </c>
      <c r="C16" s="238">
        <f>[1]avgpeinc!AL9</f>
        <v>926018.17372710875</v>
      </c>
      <c r="D16" s="282"/>
      <c r="E16" s="292"/>
      <c r="F16" s="292"/>
      <c r="G16" s="238">
        <f>[1]avgpeinc!AP9</f>
        <v>1388792.7723719999</v>
      </c>
      <c r="H16" s="330">
        <f>B16*0.001/'TB5'!B16</f>
        <v>7.1199360734375938E-2</v>
      </c>
      <c r="I16" s="331">
        <f>C16*0.001/'TB5'!B16</f>
        <v>7.3300236277050637E-2</v>
      </c>
      <c r="J16" s="331"/>
      <c r="K16" s="331"/>
      <c r="L16" s="331"/>
      <c r="M16" s="332">
        <f>G16*0.001/'TB5'!F16</f>
        <v>7.299351237169438E-2</v>
      </c>
    </row>
    <row r="17" spans="1:13" s="235" customFormat="1" ht="15" customHeight="1">
      <c r="A17" s="242">
        <v>1921</v>
      </c>
      <c r="B17" s="288">
        <f>[1]avgpeinc!AK10</f>
        <v>778586.91330344079</v>
      </c>
      <c r="C17" s="238">
        <f>[1]avgpeinc!AL10</f>
        <v>804869.86980068777</v>
      </c>
      <c r="D17" s="282"/>
      <c r="E17" s="292"/>
      <c r="F17" s="292"/>
      <c r="G17" s="238">
        <f>[1]avgpeinc!AP10</f>
        <v>1198947.0476776455</v>
      </c>
      <c r="H17" s="330">
        <f>B17*0.001/'TB5'!B17</f>
        <v>6.8357290899668438E-2</v>
      </c>
      <c r="I17" s="331">
        <f>C17*0.001/'TB5'!B17</f>
        <v>7.0664845357991876E-2</v>
      </c>
      <c r="J17" s="331"/>
      <c r="K17" s="331"/>
      <c r="L17" s="331"/>
      <c r="M17" s="332">
        <f>G17*0.001/'TB5'!F17</f>
        <v>7.0058753780825225E-2</v>
      </c>
    </row>
    <row r="18" spans="1:13" s="235" customFormat="1" ht="15" customHeight="1">
      <c r="A18" s="242">
        <v>1922</v>
      </c>
      <c r="B18" s="288">
        <f>[1]avgpeinc!AK11</f>
        <v>828539.67173581023</v>
      </c>
      <c r="C18" s="238">
        <f>[1]avgpeinc!AL11</f>
        <v>859692.01159429585</v>
      </c>
      <c r="D18" s="282"/>
      <c r="E18" s="292"/>
      <c r="F18" s="292"/>
      <c r="G18" s="238">
        <f>[1]avgpeinc!AP11</f>
        <v>1272551.4002519674</v>
      </c>
      <c r="H18" s="330">
        <f>B18*0.001/'TB5'!B18</f>
        <v>6.7020090022828091E-2</v>
      </c>
      <c r="I18" s="331">
        <f>C18*0.001/'TB5'!B18</f>
        <v>6.9539984595122242E-2</v>
      </c>
      <c r="J18" s="331"/>
      <c r="K18" s="331"/>
      <c r="L18" s="331"/>
      <c r="M18" s="332">
        <f>G18*0.001/'TB5'!F18</f>
        <v>6.8705341188732311E-2</v>
      </c>
    </row>
    <row r="19" spans="1:13" s="235" customFormat="1" ht="15" customHeight="1">
      <c r="A19" s="242">
        <v>1923</v>
      </c>
      <c r="B19" s="288">
        <f>[1]avgpeinc!AK12</f>
        <v>934401.91492260748</v>
      </c>
      <c r="C19" s="238">
        <f>[1]avgpeinc!AL12</f>
        <v>961857.1470305603</v>
      </c>
      <c r="D19" s="282"/>
      <c r="E19" s="292"/>
      <c r="F19" s="292"/>
      <c r="G19" s="238">
        <f>[1]avgpeinc!AP12</f>
        <v>1434074.3452095427</v>
      </c>
      <c r="H19" s="330">
        <f>B19*0.001/'TB5'!B19</f>
        <v>6.7164612038776383E-2</v>
      </c>
      <c r="I19" s="331">
        <f>C19*0.001/'TB5'!B19</f>
        <v>6.9138088316506335E-2</v>
      </c>
      <c r="J19" s="331"/>
      <c r="K19" s="331"/>
      <c r="L19" s="331"/>
      <c r="M19" s="332">
        <f>G19*0.001/'TB5'!F19</f>
        <v>6.8839303368858684E-2</v>
      </c>
    </row>
    <row r="20" spans="1:13" s="235" customFormat="1" ht="15" customHeight="1">
      <c r="A20" s="242">
        <v>1924</v>
      </c>
      <c r="B20" s="288">
        <f>[1]avgpeinc!AK13</f>
        <v>954938.22556402232</v>
      </c>
      <c r="C20" s="238">
        <f>[1]avgpeinc!AL13</f>
        <v>984258.44545817107</v>
      </c>
      <c r="D20" s="282"/>
      <c r="E20" s="292"/>
      <c r="F20" s="292"/>
      <c r="G20" s="238">
        <f>[1]avgpeinc!AP13</f>
        <v>1464346.61826462</v>
      </c>
      <c r="H20" s="330">
        <f>B20*0.001/'TB5'!B20</f>
        <v>6.9530933191328026E-2</v>
      </c>
      <c r="I20" s="331">
        <f>C20*0.001/'TB5'!B20</f>
        <v>7.1665796155276296E-2</v>
      </c>
      <c r="J20" s="331"/>
      <c r="K20" s="331"/>
      <c r="L20" s="331"/>
      <c r="M20" s="332">
        <f>G20*0.001/'TB5'!F20</f>
        <v>7.1219107910550597E-2</v>
      </c>
    </row>
    <row r="21" spans="1:13" s="235" customFormat="1" ht="15" customHeight="1">
      <c r="A21" s="242">
        <v>1925</v>
      </c>
      <c r="B21" s="288">
        <f>[1]avgpeinc!AK14</f>
        <v>1143194.3215551954</v>
      </c>
      <c r="C21" s="238">
        <f>[1]avgpeinc!AL14</f>
        <v>1169980.0423904222</v>
      </c>
      <c r="D21" s="282"/>
      <c r="E21" s="292"/>
      <c r="F21" s="292"/>
      <c r="G21" s="238">
        <f>[1]avgpeinc!AP14</f>
        <v>1746147.3761820155</v>
      </c>
      <c r="H21" s="330">
        <f>B21*0.001/'TB5'!B21</f>
        <v>8.1763908369428234E-2</v>
      </c>
      <c r="I21" s="331">
        <f>C21*0.001/'TB5'!B21</f>
        <v>8.3679685226158207E-2</v>
      </c>
      <c r="J21" s="331"/>
      <c r="K21" s="331"/>
      <c r="L21" s="331"/>
      <c r="M21" s="332">
        <f>G21*0.001/'TB5'!F21</f>
        <v>8.3437381021220516E-2</v>
      </c>
    </row>
    <row r="22" spans="1:13" s="235" customFormat="1" ht="15" customHeight="1">
      <c r="A22" s="242">
        <v>1926</v>
      </c>
      <c r="B22" s="288">
        <f>[1]avgpeinc!AK15</f>
        <v>1343185.8647043253</v>
      </c>
      <c r="C22" s="238">
        <f>[1]avgpeinc!AL15</f>
        <v>1367069.4164776113</v>
      </c>
      <c r="D22" s="282"/>
      <c r="E22" s="292"/>
      <c r="F22" s="292"/>
      <c r="G22" s="238">
        <f>[1]avgpeinc!AP15</f>
        <v>2049100.5353594534</v>
      </c>
      <c r="H22" s="330">
        <f>B22*0.001/'TB5'!B22</f>
        <v>9.1777580190292765E-2</v>
      </c>
      <c r="I22" s="331">
        <f>C22*0.001/'TB5'!B22</f>
        <v>9.3409502209204326E-2</v>
      </c>
      <c r="J22" s="331"/>
      <c r="K22" s="331"/>
      <c r="L22" s="331"/>
      <c r="M22" s="332">
        <f>G22*0.001/'TB5'!F22</f>
        <v>9.3423314725616324E-2</v>
      </c>
    </row>
    <row r="23" spans="1:13" s="235" customFormat="1" ht="15" customHeight="1">
      <c r="A23" s="242">
        <v>1927</v>
      </c>
      <c r="B23" s="288">
        <f>[1]avgpeinc!AK16</f>
        <v>1233191.6085743289</v>
      </c>
      <c r="C23" s="238">
        <f>[1]avgpeinc!AL16</f>
        <v>1260338.7741482486</v>
      </c>
      <c r="D23" s="282"/>
      <c r="E23" s="292"/>
      <c r="F23" s="292"/>
      <c r="G23" s="238">
        <f>[1]avgpeinc!AP16</f>
        <v>1885617.3943133675</v>
      </c>
      <c r="H23" s="330">
        <f>B23*0.001/'TB5'!B23</f>
        <v>8.5840291128576135E-2</v>
      </c>
      <c r="I23" s="331">
        <f>C23*0.001/'TB5'!B23</f>
        <v>8.7729957405883172E-2</v>
      </c>
      <c r="J23" s="331"/>
      <c r="K23" s="331"/>
      <c r="L23" s="331"/>
      <c r="M23" s="332">
        <f>G23*0.001/'TB5'!F23</f>
        <v>8.7465530850727502E-2</v>
      </c>
    </row>
    <row r="24" spans="1:13" s="235" customFormat="1" ht="15" customHeight="1">
      <c r="A24" s="242">
        <v>1928</v>
      </c>
      <c r="B24" s="288">
        <f>[1]avgpeinc!AK17</f>
        <v>1380989.0185135212</v>
      </c>
      <c r="C24" s="238">
        <f>[1]avgpeinc!AL17</f>
        <v>1407469.266083604</v>
      </c>
      <c r="D24" s="282"/>
      <c r="E24" s="292"/>
      <c r="F24" s="292"/>
      <c r="G24" s="238">
        <f>[1]avgpeinc!AP17</f>
        <v>2112351.0650120392</v>
      </c>
      <c r="H24" s="330">
        <f>B24*0.001/'TB5'!B24</f>
        <v>9.509985523505303E-2</v>
      </c>
      <c r="I24" s="331">
        <f>C24*0.001/'TB5'!B24</f>
        <v>9.6923380025433964E-2</v>
      </c>
      <c r="J24" s="331"/>
      <c r="K24" s="331"/>
      <c r="L24" s="331"/>
      <c r="M24" s="332">
        <f>G24*0.001/'TB5'!F24</f>
        <v>9.6690534024508654E-2</v>
      </c>
    </row>
    <row r="25" spans="1:13" s="235" customFormat="1" ht="15" customHeight="1">
      <c r="A25" s="244">
        <v>1929</v>
      </c>
      <c r="B25" s="293">
        <f>[1]avgpeinc!AK18</f>
        <v>1475661.7585794877</v>
      </c>
      <c r="C25" s="246">
        <f>[1]avgpeinc!AL18</f>
        <v>1502996.812398277</v>
      </c>
      <c r="D25" s="283"/>
      <c r="E25" s="294"/>
      <c r="F25" s="294"/>
      <c r="G25" s="246">
        <f>[1]avgpeinc!AP18</f>
        <v>2265095.2259473433</v>
      </c>
      <c r="H25" s="334">
        <f>B25*0.001/'TB5'!B25</f>
        <v>9.6794002823267319E-2</v>
      </c>
      <c r="I25" s="335">
        <f>C25*0.001/'TB5'!B25</f>
        <v>9.8587008070660218E-2</v>
      </c>
      <c r="J25" s="335"/>
      <c r="K25" s="335"/>
      <c r="L25" s="335"/>
      <c r="M25" s="336">
        <f>G25*0.001/'TB5'!F25</f>
        <v>9.8402582412123019E-2</v>
      </c>
    </row>
    <row r="26" spans="1:13" s="235" customFormat="1" ht="15" customHeight="1">
      <c r="A26" s="242">
        <v>1930</v>
      </c>
      <c r="B26" s="288">
        <f>[1]avgpeinc!AK19</f>
        <v>1002382.8773497262</v>
      </c>
      <c r="C26" s="238">
        <f>[1]avgpeinc!AL19</f>
        <v>1026406.987282615</v>
      </c>
      <c r="D26" s="282"/>
      <c r="E26" s="292"/>
      <c r="F26" s="292"/>
      <c r="G26" s="238">
        <f>[1]avgpeinc!AP19</f>
        <v>1554189.3514132104</v>
      </c>
      <c r="H26" s="330">
        <f>B26*0.001/'TB5'!B26</f>
        <v>7.3012631932207486E-2</v>
      </c>
      <c r="I26" s="331">
        <f>C26*0.001/'TB5'!B26</f>
        <v>7.4762525646141026E-2</v>
      </c>
      <c r="J26" s="331"/>
      <c r="K26" s="331"/>
      <c r="L26" s="331"/>
      <c r="M26" s="332">
        <f>G26*0.001/'TB5'!F26</f>
        <v>7.4590868996091853E-2</v>
      </c>
    </row>
    <row r="27" spans="1:13" s="235" customFormat="1" ht="15" customHeight="1">
      <c r="A27" s="242">
        <v>1931</v>
      </c>
      <c r="B27" s="288">
        <f>[1]avgpeinc!AK20</f>
        <v>659624.75873702799</v>
      </c>
      <c r="C27" s="238">
        <f>[1]avgpeinc!AL20</f>
        <v>691142.64065275982</v>
      </c>
      <c r="D27" s="282"/>
      <c r="E27" s="292"/>
      <c r="F27" s="292"/>
      <c r="G27" s="238">
        <f>[1]avgpeinc!AP20</f>
        <v>1027279.4914095071</v>
      </c>
      <c r="H27" s="330">
        <f>B27*0.001/'TB5'!B27</f>
        <v>5.3743255520154951E-2</v>
      </c>
      <c r="I27" s="331">
        <f>C27*0.001/'TB5'!B27</f>
        <v>5.6311190636014571E-2</v>
      </c>
      <c r="J27" s="331"/>
      <c r="K27" s="331"/>
      <c r="L27" s="331"/>
      <c r="M27" s="332">
        <f>G27*0.001/'TB5'!F27</f>
        <v>5.5123287626747029E-2</v>
      </c>
    </row>
    <row r="28" spans="1:13" s="235" customFormat="1" ht="15" customHeight="1">
      <c r="A28" s="242">
        <v>1932</v>
      </c>
      <c r="B28" s="288">
        <f>[1]avgpeinc!AK21</f>
        <v>569277.41236294433</v>
      </c>
      <c r="C28" s="238">
        <f>[1]avgpeinc!AL21</f>
        <v>593839.78423776152</v>
      </c>
      <c r="D28" s="282"/>
      <c r="E28" s="292"/>
      <c r="F28" s="292"/>
      <c r="G28" s="238">
        <f>[1]avgpeinc!AP21</f>
        <v>886119.61362541793</v>
      </c>
      <c r="H28" s="330">
        <f>B28*0.001/'TB5'!B28</f>
        <v>5.4885470311996462E-2</v>
      </c>
      <c r="I28" s="331">
        <f>C28*0.001/'TB5'!B28</f>
        <v>5.7253590499185616E-2</v>
      </c>
      <c r="J28" s="331"/>
      <c r="K28" s="331"/>
      <c r="L28" s="331"/>
      <c r="M28" s="332">
        <f>G28*0.001/'TB5'!F28</f>
        <v>5.6217059992386534E-2</v>
      </c>
    </row>
    <row r="29" spans="1:13" s="235" customFormat="1" ht="15" customHeight="1">
      <c r="A29" s="242">
        <v>1933</v>
      </c>
      <c r="B29" s="288">
        <f>[1]avgpeinc!AK22</f>
        <v>642326.31119775854</v>
      </c>
      <c r="C29" s="238">
        <f>[1]avgpeinc!AL22</f>
        <v>666701.77893171855</v>
      </c>
      <c r="D29" s="282"/>
      <c r="E29" s="292"/>
      <c r="F29" s="292"/>
      <c r="G29" s="238">
        <f>[1]avgpeinc!AP22</f>
        <v>997977.66216781444</v>
      </c>
      <c r="H29" s="330">
        <f>B29*0.001/'TB5'!B29</f>
        <v>6.3918391882937506E-2</v>
      </c>
      <c r="I29" s="331">
        <f>C29*0.001/'TB5'!B29</f>
        <v>6.6344013676389882E-2</v>
      </c>
      <c r="J29" s="331"/>
      <c r="K29" s="331"/>
      <c r="L29" s="331"/>
      <c r="M29" s="332">
        <f>G29*0.001/'TB5'!F29</f>
        <v>6.5257828154869885E-2</v>
      </c>
    </row>
    <row r="30" spans="1:13" s="235" customFormat="1" ht="15" customHeight="1">
      <c r="A30" s="242">
        <v>1934</v>
      </c>
      <c r="B30" s="288">
        <f>[1]avgpeinc!AK23</f>
        <v>717839.74250776065</v>
      </c>
      <c r="C30" s="238">
        <f>[1]avgpeinc!AL23</f>
        <v>742409.81915537792</v>
      </c>
      <c r="D30" s="282"/>
      <c r="E30" s="292"/>
      <c r="F30" s="292"/>
      <c r="G30" s="238">
        <f>[1]avgpeinc!AP23</f>
        <v>1119434.513457071</v>
      </c>
      <c r="H30" s="330">
        <f>B30*0.001/'TB5'!B30</f>
        <v>6.3630287584267781E-2</v>
      </c>
      <c r="I30" s="331">
        <f>C30*0.001/'TB5'!B30</f>
        <v>6.5808212475405289E-2</v>
      </c>
      <c r="J30" s="331"/>
      <c r="K30" s="331"/>
      <c r="L30" s="331"/>
      <c r="M30" s="332">
        <f>G30*0.001/'TB5'!F30</f>
        <v>6.5100771689152459E-2</v>
      </c>
    </row>
    <row r="31" spans="1:13" s="235" customFormat="1" ht="15" customHeight="1">
      <c r="A31" s="242">
        <v>1935</v>
      </c>
      <c r="B31" s="288">
        <f>[1]avgpeinc!AK24</f>
        <v>848103.9313320308</v>
      </c>
      <c r="C31" s="238">
        <f>[1]avgpeinc!AL24</f>
        <v>877054.74119158171</v>
      </c>
      <c r="D31" s="282"/>
      <c r="E31" s="292"/>
      <c r="F31" s="292"/>
      <c r="G31" s="238">
        <f>[1]avgpeinc!AP24</f>
        <v>1324238.5962086883</v>
      </c>
      <c r="H31" s="330">
        <f>B31*0.001/'TB5'!B31</f>
        <v>6.8514973338182295E-2</v>
      </c>
      <c r="I31" s="331">
        <f>C31*0.001/'TB5'!B31</f>
        <v>7.0853795140989564E-2</v>
      </c>
      <c r="J31" s="331"/>
      <c r="K31" s="331"/>
      <c r="L31" s="331"/>
      <c r="M31" s="332">
        <f>G31*0.001/'TB5'!F31</f>
        <v>7.0138132912453605E-2</v>
      </c>
    </row>
    <row r="32" spans="1:13" s="235" customFormat="1" ht="15" customHeight="1">
      <c r="A32" s="242">
        <v>1936</v>
      </c>
      <c r="B32" s="288">
        <f>[1]avgpeinc!AK25</f>
        <v>1053126.140125917</v>
      </c>
      <c r="C32" s="238">
        <f>[1]avgpeinc!AL25</f>
        <v>1079470.6636378826</v>
      </c>
      <c r="D32" s="282"/>
      <c r="E32" s="292"/>
      <c r="F32" s="292"/>
      <c r="G32" s="238">
        <f>[1]avgpeinc!AP25</f>
        <v>1639631.0287684882</v>
      </c>
      <c r="H32" s="330">
        <f>B32*0.001/'TB5'!B32</f>
        <v>7.7012132455014662E-2</v>
      </c>
      <c r="I32" s="331">
        <f>C32*0.001/'TB5'!B32</f>
        <v>7.8938632858779348E-2</v>
      </c>
      <c r="J32" s="331"/>
      <c r="K32" s="331"/>
      <c r="L32" s="331"/>
      <c r="M32" s="332">
        <f>G32*0.001/'TB5'!F32</f>
        <v>7.8582422796471957E-2</v>
      </c>
    </row>
    <row r="33" spans="1:13" s="235" customFormat="1" ht="15" customHeight="1">
      <c r="A33" s="242">
        <v>1937</v>
      </c>
      <c r="B33" s="288">
        <f>[1]avgpeinc!AK26</f>
        <v>1098492.2146286801</v>
      </c>
      <c r="C33" s="238">
        <f>[1]avgpeinc!AL26</f>
        <v>1129752.1422284073</v>
      </c>
      <c r="D33" s="282"/>
      <c r="E33" s="292"/>
      <c r="F33" s="292"/>
      <c r="G33" s="238">
        <f>[1]avgpeinc!AP26</f>
        <v>1712325.2123086588</v>
      </c>
      <c r="H33" s="330">
        <f>B33*0.001/'TB5'!B33</f>
        <v>7.5378065949976397E-2</v>
      </c>
      <c r="I33" s="331">
        <f>C33*0.001/'TB5'!B33</f>
        <v>7.7523108812205713E-2</v>
      </c>
      <c r="J33" s="331"/>
      <c r="K33" s="331"/>
      <c r="L33" s="331"/>
      <c r="M33" s="332">
        <f>G33*0.001/'TB5'!F33</f>
        <v>7.7007919204047079E-2</v>
      </c>
    </row>
    <row r="34" spans="1:13" s="235" customFormat="1" ht="15" customHeight="1">
      <c r="A34" s="242">
        <v>1938</v>
      </c>
      <c r="B34" s="288">
        <f>[1]avgpeinc!AK27</f>
        <v>874476.55401827139</v>
      </c>
      <c r="C34" s="238">
        <f>[1]avgpeinc!AL27</f>
        <v>903752.96905518556</v>
      </c>
      <c r="D34" s="282"/>
      <c r="E34" s="292"/>
      <c r="F34" s="292"/>
      <c r="G34" s="238">
        <f>[1]avgpeinc!AP27</f>
        <v>1365031.6374638779</v>
      </c>
      <c r="H34" s="330">
        <f>B34*0.001/'TB5'!B34</f>
        <v>6.4612036258413774E-2</v>
      </c>
      <c r="I34" s="331">
        <f>C34*0.001/'TB5'!B34</f>
        <v>6.6775168913245295E-2</v>
      </c>
      <c r="J34" s="331"/>
      <c r="K34" s="331"/>
      <c r="L34" s="331"/>
      <c r="M34" s="332">
        <f>G34*0.001/'TB5'!F34</f>
        <v>6.6177488289818509E-2</v>
      </c>
    </row>
    <row r="35" spans="1:13" s="235" customFormat="1" ht="15" customHeight="1">
      <c r="A35" s="244">
        <v>1939</v>
      </c>
      <c r="B35" s="293">
        <f>[1]avgpeinc!AK28</f>
        <v>1013652.3837086257</v>
      </c>
      <c r="C35" s="246">
        <f>[1]avgpeinc!AL28</f>
        <v>1042460.0949728052</v>
      </c>
      <c r="D35" s="283"/>
      <c r="E35" s="294"/>
      <c r="F35" s="294"/>
      <c r="G35" s="246">
        <f>[1]avgpeinc!AP28</f>
        <v>1576678.1852056882</v>
      </c>
      <c r="H35" s="334">
        <f>B35*0.001/'TB5'!B35</f>
        <v>6.9978983146145687E-2</v>
      </c>
      <c r="I35" s="335">
        <f>C35*0.001/'TB5'!B35</f>
        <v>7.1967765862425023E-2</v>
      </c>
      <c r="J35" s="335"/>
      <c r="K35" s="335"/>
      <c r="L35" s="335"/>
      <c r="M35" s="336">
        <f>G35*0.001/'TB5'!F35</f>
        <v>7.1535051156070478E-2</v>
      </c>
    </row>
    <row r="36" spans="1:13" s="235" customFormat="1" ht="15" customHeight="1">
      <c r="A36" s="242">
        <v>1940</v>
      </c>
      <c r="B36" s="288">
        <f>[1]avgpeinc!AK29</f>
        <v>1255373.1677072137</v>
      </c>
      <c r="C36" s="238">
        <f>[1]avgpeinc!AL29</f>
        <v>1282347.1517481974</v>
      </c>
      <c r="D36" s="282"/>
      <c r="E36" s="292"/>
      <c r="F36" s="292"/>
      <c r="G36" s="238">
        <f>[1]avgpeinc!AP29</f>
        <v>1946140.1508459758</v>
      </c>
      <c r="H36" s="330">
        <f>B36*0.001/'TB5'!B36</f>
        <v>7.9861138977664031E-2</v>
      </c>
      <c r="I36" s="331">
        <f>C36*0.001/'TB5'!B36</f>
        <v>8.1577101325507273E-2</v>
      </c>
      <c r="J36" s="331"/>
      <c r="K36" s="331"/>
      <c r="L36" s="331"/>
      <c r="M36" s="332">
        <f>G36*0.001/'TB5'!F36</f>
        <v>8.1434258742313262E-2</v>
      </c>
    </row>
    <row r="37" spans="1:13" s="235" customFormat="1" ht="15" customHeight="1">
      <c r="A37" s="242">
        <v>1941</v>
      </c>
      <c r="B37" s="288">
        <f>[1]avgpeinc!AK30</f>
        <v>1635600.4082293899</v>
      </c>
      <c r="C37" s="238">
        <f>[1]avgpeinc!AL30</f>
        <v>1663272.6067672751</v>
      </c>
      <c r="D37" s="282"/>
      <c r="E37" s="292"/>
      <c r="F37" s="292"/>
      <c r="G37" s="238">
        <f>[1]avgpeinc!AP30</f>
        <v>2559427.6874196501</v>
      </c>
      <c r="H37" s="330">
        <f>B37*0.001/'TB5'!B37</f>
        <v>8.7728590226057196E-2</v>
      </c>
      <c r="I37" s="331">
        <f>C37*0.001/'TB5'!B37</f>
        <v>8.9212842097094722E-2</v>
      </c>
      <c r="J37" s="331"/>
      <c r="K37" s="331"/>
      <c r="L37" s="331"/>
      <c r="M37" s="332">
        <f>G37*0.001/'TB5'!F37</f>
        <v>8.9356505840076386E-2</v>
      </c>
    </row>
    <row r="38" spans="1:13" s="235" customFormat="1" ht="15" customHeight="1">
      <c r="A38" s="242">
        <v>1942</v>
      </c>
      <c r="B38" s="288">
        <f>[1]avgpeinc!AK31</f>
        <v>1898538.875674461</v>
      </c>
      <c r="C38" s="238">
        <f>[1]avgpeinc!AL31</f>
        <v>1931166.9748728531</v>
      </c>
      <c r="D38" s="282"/>
      <c r="E38" s="292"/>
      <c r="F38" s="292"/>
      <c r="G38" s="238">
        <f>[1]avgpeinc!AP31</f>
        <v>3001512.6238607205</v>
      </c>
      <c r="H38" s="330">
        <f>B38*0.001/'TB5'!B38</f>
        <v>8.6105920204357922E-2</v>
      </c>
      <c r="I38" s="331">
        <f>C38*0.001/'TB5'!B38</f>
        <v>8.7585727935447208E-2</v>
      </c>
      <c r="J38" s="331"/>
      <c r="K38" s="331"/>
      <c r="L38" s="331"/>
      <c r="M38" s="332">
        <f>G38*0.001/'TB5'!F38</f>
        <v>8.7758250016279807E-2</v>
      </c>
    </row>
    <row r="39" spans="1:13" s="235" customFormat="1" ht="15" customHeight="1">
      <c r="A39" s="242">
        <v>1943</v>
      </c>
      <c r="B39" s="288">
        <f>[1]avgpeinc!AK32</f>
        <v>1934829.2383761522</v>
      </c>
      <c r="C39" s="238">
        <f>[1]avgpeinc!AL32</f>
        <v>1969461.0557754179</v>
      </c>
      <c r="D39" s="282"/>
      <c r="E39" s="292"/>
      <c r="F39" s="292"/>
      <c r="G39" s="238">
        <f>[1]avgpeinc!AP32</f>
        <v>3087772.5308610098</v>
      </c>
      <c r="H39" s="330">
        <f>B39*0.001/'TB5'!B39</f>
        <v>7.6082957958244199E-2</v>
      </c>
      <c r="I39" s="331">
        <f>C39*0.001/'TB5'!B39</f>
        <v>7.7444778968049341E-2</v>
      </c>
      <c r="J39" s="331"/>
      <c r="K39" s="331"/>
      <c r="L39" s="331"/>
      <c r="M39" s="332">
        <f>G39*0.001/'TB5'!F39</f>
        <v>7.7722323913221827E-2</v>
      </c>
    </row>
    <row r="40" spans="1:13" s="235" customFormat="1" ht="15" customHeight="1">
      <c r="A40" s="242">
        <v>1944</v>
      </c>
      <c r="B40" s="288">
        <f>[1]avgpeinc!AK33</f>
        <v>1627250.2832961979</v>
      </c>
      <c r="C40" s="238">
        <f>[1]avgpeinc!AL33</f>
        <v>1663524.2621442291</v>
      </c>
      <c r="D40" s="282"/>
      <c r="E40" s="292"/>
      <c r="F40" s="292"/>
      <c r="G40" s="238">
        <f>[1]avgpeinc!AP33</f>
        <v>2630677.8257792778</v>
      </c>
      <c r="H40" s="330">
        <f>B40*0.001/'TB5'!B40</f>
        <v>6.1998518903441643E-2</v>
      </c>
      <c r="I40" s="331">
        <f>C40*0.001/'TB5'!B40</f>
        <v>6.3380563808517476E-2</v>
      </c>
      <c r="J40" s="331"/>
      <c r="K40" s="331"/>
      <c r="L40" s="331"/>
      <c r="M40" s="332">
        <f>G40*0.001/'TB5'!F40</f>
        <v>6.3642816972389299E-2</v>
      </c>
    </row>
    <row r="41" spans="1:13" s="235" customFormat="1" ht="15" customHeight="1">
      <c r="A41" s="242">
        <v>1945</v>
      </c>
      <c r="B41" s="288">
        <f>[1]avgpeinc!AK34</f>
        <v>1349580.9809204459</v>
      </c>
      <c r="C41" s="238">
        <f>[1]avgpeinc!AL34</f>
        <v>1391119.8833885507</v>
      </c>
      <c r="D41" s="282"/>
      <c r="E41" s="292"/>
      <c r="F41" s="292"/>
      <c r="G41" s="238">
        <f>[1]avgpeinc!AP34</f>
        <v>2209360.3944341308</v>
      </c>
      <c r="H41" s="330">
        <f>B41*0.001/'TB5'!B41</f>
        <v>5.3528430803207634E-2</v>
      </c>
      <c r="I41" s="331">
        <f>C41*0.001/'TB5'!B41</f>
        <v>5.5175988302786985E-2</v>
      </c>
      <c r="J41" s="331"/>
      <c r="K41" s="331"/>
      <c r="L41" s="331"/>
      <c r="M41" s="332">
        <f>G41*0.001/'TB5'!F41</f>
        <v>5.5177118902252423E-2</v>
      </c>
    </row>
    <row r="42" spans="1:13" s="235" customFormat="1" ht="15" customHeight="1">
      <c r="A42" s="242">
        <v>1946</v>
      </c>
      <c r="B42" s="288">
        <f>[1]avgpeinc!AK35</f>
        <v>1105910.7448617464</v>
      </c>
      <c r="C42" s="238">
        <f>[1]avgpeinc!AL35</f>
        <v>1150795.4537713551</v>
      </c>
      <c r="D42" s="282"/>
      <c r="E42" s="292"/>
      <c r="F42" s="292"/>
      <c r="G42" s="238">
        <f>[1]avgpeinc!AP35</f>
        <v>1832103.5754531333</v>
      </c>
      <c r="H42" s="330">
        <f>B42*0.001/'TB5'!B42</f>
        <v>5.0213377943441578E-2</v>
      </c>
      <c r="I42" s="331">
        <f>C42*0.001/'TB5'!B42</f>
        <v>5.2251347881640611E-2</v>
      </c>
      <c r="J42" s="331"/>
      <c r="K42" s="331"/>
      <c r="L42" s="331"/>
      <c r="M42" s="332">
        <f>G42*0.001/'TB5'!F42</f>
        <v>5.1959790262658075E-2</v>
      </c>
    </row>
    <row r="43" spans="1:13" s="235" customFormat="1" ht="15" customHeight="1">
      <c r="A43" s="242">
        <v>1947</v>
      </c>
      <c r="B43" s="288">
        <f>[1]avgpeinc!AK36</f>
        <v>1234959.9352513948</v>
      </c>
      <c r="C43" s="238">
        <f>[1]avgpeinc!AL36</f>
        <v>1271013.3577216964</v>
      </c>
      <c r="D43" s="282"/>
      <c r="E43" s="292"/>
      <c r="F43" s="292"/>
      <c r="G43" s="238">
        <f>[1]avgpeinc!AP36</f>
        <v>2034115.1688372148</v>
      </c>
      <c r="H43" s="330">
        <f>B43*0.001/'TB5'!B43</f>
        <v>5.7895193798968625E-2</v>
      </c>
      <c r="I43" s="331">
        <f>C43*0.001/'TB5'!B43</f>
        <v>5.9585386186148608E-2</v>
      </c>
      <c r="J43" s="331"/>
      <c r="K43" s="331"/>
      <c r="L43" s="331"/>
      <c r="M43" s="332">
        <f>G43*0.001/'TB5'!F43</f>
        <v>5.9603904527446752E-2</v>
      </c>
    </row>
    <row r="44" spans="1:13" s="235" customFormat="1" ht="15" customHeight="1">
      <c r="A44" s="242">
        <v>1948</v>
      </c>
      <c r="B44" s="288">
        <f>[1]avgpeinc!AK37</f>
        <v>1455840.1074671475</v>
      </c>
      <c r="C44" s="238">
        <f>[1]avgpeinc!AL37</f>
        <v>1491800.327755119</v>
      </c>
      <c r="D44" s="282"/>
      <c r="E44" s="292"/>
      <c r="F44" s="292"/>
      <c r="G44" s="238">
        <f>[1]avgpeinc!AP37</f>
        <v>2397569.262734687</v>
      </c>
      <c r="H44" s="330">
        <f>B44*0.001/'TB5'!B44</f>
        <v>6.5190495195937448E-2</v>
      </c>
      <c r="I44" s="331">
        <f>C44*0.001/'TB5'!B44</f>
        <v>6.6800743846118116E-2</v>
      </c>
      <c r="J44" s="331"/>
      <c r="K44" s="331"/>
      <c r="L44" s="331"/>
      <c r="M44" s="332">
        <f>G44*0.001/'TB5'!F44</f>
        <v>6.6940824662998208E-2</v>
      </c>
    </row>
    <row r="45" spans="1:13" s="235" customFormat="1" ht="15" customHeight="1">
      <c r="A45" s="244">
        <v>1949</v>
      </c>
      <c r="B45" s="293">
        <f>[1]avgpeinc!AK38</f>
        <v>1370859.7096034063</v>
      </c>
      <c r="C45" s="246">
        <f>[1]avgpeinc!AL38</f>
        <v>1403375.965958494</v>
      </c>
      <c r="D45" s="283"/>
      <c r="E45" s="294"/>
      <c r="F45" s="294"/>
      <c r="G45" s="246">
        <f>[1]avgpeinc!AP38</f>
        <v>2262069.1754340008</v>
      </c>
      <c r="H45" s="334">
        <f>B45*0.001/'TB5'!B45</f>
        <v>6.3379826767736902E-2</v>
      </c>
      <c r="I45" s="335">
        <f>C45*0.001/'TB5'!B45</f>
        <v>6.4883171479441212E-2</v>
      </c>
      <c r="J45" s="335"/>
      <c r="K45" s="335"/>
      <c r="L45" s="335"/>
      <c r="M45" s="336">
        <f>G45*0.001/'TB5'!F45</f>
        <v>6.504614189729202E-2</v>
      </c>
    </row>
    <row r="46" spans="1:13" s="235" customFormat="1" ht="15" customHeight="1">
      <c r="A46" s="242">
        <v>1950</v>
      </c>
      <c r="B46" s="288">
        <f>[1]avgpeinc!AK39</f>
        <v>1610313.3449342218</v>
      </c>
      <c r="C46" s="238">
        <f>[1]avgpeinc!AL39</f>
        <v>1641915.0517661194</v>
      </c>
      <c r="D46" s="282"/>
      <c r="E46" s="292"/>
      <c r="F46" s="292"/>
      <c r="G46" s="238">
        <f>[1]avgpeinc!AP39</f>
        <v>2647291.1081743659</v>
      </c>
      <c r="H46" s="330">
        <f>B46*0.001/'TB5'!B46</f>
        <v>6.8391267319077576E-2</v>
      </c>
      <c r="I46" s="331">
        <f>C46*0.001/'TB5'!B46</f>
        <v>6.9733416526546077E-2</v>
      </c>
      <c r="J46" s="331"/>
      <c r="K46" s="331"/>
      <c r="L46" s="331"/>
      <c r="M46" s="332">
        <f>G46*0.001/'TB5'!F46</f>
        <v>7.0052695917083796E-2</v>
      </c>
    </row>
    <row r="47" spans="1:13" s="235" customFormat="1" ht="15" customHeight="1">
      <c r="A47" s="242">
        <v>1951</v>
      </c>
      <c r="B47" s="288">
        <f>[1]avgpeinc!AK40</f>
        <v>1610610.6312530334</v>
      </c>
      <c r="C47" s="238">
        <f>[1]avgpeinc!AL40</f>
        <v>1643994.3384188449</v>
      </c>
      <c r="D47" s="282"/>
      <c r="E47" s="292"/>
      <c r="F47" s="292"/>
      <c r="G47" s="238">
        <f>[1]avgpeinc!AP40</f>
        <v>2658120.0544964941</v>
      </c>
      <c r="H47" s="330">
        <f>B47*0.001/'TB5'!B47</f>
        <v>6.3910510473286233E-2</v>
      </c>
      <c r="I47" s="331">
        <f>C47*0.001/'TB5'!B47</f>
        <v>6.5235206663077194E-2</v>
      </c>
      <c r="J47" s="331"/>
      <c r="K47" s="331"/>
      <c r="L47" s="331"/>
      <c r="M47" s="332">
        <f>G47*0.001/'TB5'!F47</f>
        <v>6.5561504750056551E-2</v>
      </c>
    </row>
    <row r="48" spans="1:13" s="235" customFormat="1" ht="15" customHeight="1">
      <c r="A48" s="242">
        <v>1952</v>
      </c>
      <c r="B48" s="288">
        <f>[1]avgpeinc!AK41</f>
        <v>1540071.9197900372</v>
      </c>
      <c r="C48" s="238">
        <f>[1]avgpeinc!AL41</f>
        <v>1576061.8860471176</v>
      </c>
      <c r="D48" s="282"/>
      <c r="E48" s="292"/>
      <c r="F48" s="292"/>
      <c r="G48" s="238">
        <f>[1]avgpeinc!AP41</f>
        <v>2548548.394165237</v>
      </c>
      <c r="H48" s="330">
        <f>B48*0.001/'TB5'!B48</f>
        <v>5.9576926213441822E-2</v>
      </c>
      <c r="I48" s="331">
        <f>C48*0.001/'TB5'!B48</f>
        <v>6.0969180391035466E-2</v>
      </c>
      <c r="J48" s="331"/>
      <c r="K48" s="331"/>
      <c r="L48" s="331"/>
      <c r="M48" s="332">
        <f>G48*0.001/'TB5'!F48</f>
        <v>6.1179199938147549E-2</v>
      </c>
    </row>
    <row r="49" spans="1:13" s="235" customFormat="1" ht="15" customHeight="1">
      <c r="A49" s="242">
        <v>1953</v>
      </c>
      <c r="B49" s="288">
        <f>[1]avgpeinc!AK42</f>
        <v>1494218.2790682004</v>
      </c>
      <c r="C49" s="238">
        <f>[1]avgpeinc!AL42</f>
        <v>1528751.3058718666</v>
      </c>
      <c r="D49" s="282"/>
      <c r="E49" s="292"/>
      <c r="F49" s="292"/>
      <c r="G49" s="238">
        <f>[1]avgpeinc!AP42</f>
        <v>2475295.0257302788</v>
      </c>
      <c r="H49" s="330">
        <f>B49*0.001/'TB5'!B49</f>
        <v>5.6074627093961979E-2</v>
      </c>
      <c r="I49" s="331">
        <f>C49*0.001/'TB5'!B49</f>
        <v>5.7370573360694128E-2</v>
      </c>
      <c r="J49" s="331"/>
      <c r="K49" s="331"/>
      <c r="L49" s="331"/>
      <c r="M49" s="332">
        <f>G49*0.001/'TB5'!F49</f>
        <v>5.7623951736132557E-2</v>
      </c>
    </row>
    <row r="50" spans="1:13" s="235" customFormat="1" ht="15" customHeight="1">
      <c r="A50" s="242">
        <v>1954</v>
      </c>
      <c r="B50" s="288">
        <f>[1]avgpeinc!AK43</f>
        <v>1439980.1376765782</v>
      </c>
      <c r="C50" s="238">
        <f>[1]avgpeinc!AL43</f>
        <v>1473746.577066283</v>
      </c>
      <c r="D50" s="282"/>
      <c r="E50" s="292"/>
      <c r="F50" s="292"/>
      <c r="G50" s="238">
        <f>[1]avgpeinc!AP43</f>
        <v>2385292.0648041917</v>
      </c>
      <c r="H50" s="330">
        <f>B50*0.001/'TB5'!B50</f>
        <v>5.5178065841745463E-2</v>
      </c>
      <c r="I50" s="331">
        <f>C50*0.001/'TB5'!B50</f>
        <v>5.6471949533011281E-2</v>
      </c>
      <c r="J50" s="331"/>
      <c r="K50" s="331"/>
      <c r="L50" s="331"/>
      <c r="M50" s="332">
        <f>G50*0.001/'TB5'!F50</f>
        <v>5.6722835112595738E-2</v>
      </c>
    </row>
    <row r="51" spans="1:13" s="235" customFormat="1" ht="15" customHeight="1">
      <c r="A51" s="242">
        <v>1955</v>
      </c>
      <c r="B51" s="288">
        <f>[1]avgpeinc!AK44</f>
        <v>1708156.0391201621</v>
      </c>
      <c r="C51" s="238">
        <f>[1]avgpeinc!AL44</f>
        <v>1738310.6947624783</v>
      </c>
      <c r="D51" s="282"/>
      <c r="E51" s="292"/>
      <c r="F51" s="292"/>
      <c r="G51" s="238">
        <f>[1]avgpeinc!AP44</f>
        <v>2819798.0776961073</v>
      </c>
      <c r="H51" s="330">
        <f>B51*0.001/'TB5'!B51</f>
        <v>6.1099518501596083E-2</v>
      </c>
      <c r="I51" s="331">
        <f>C51*0.001/'TB5'!B51</f>
        <v>6.2178128943576522E-2</v>
      </c>
      <c r="J51" s="331"/>
      <c r="K51" s="331"/>
      <c r="L51" s="331"/>
      <c r="M51" s="332">
        <f>G51*0.001/'TB5'!F51</f>
        <v>6.2644938957364171E-2</v>
      </c>
    </row>
    <row r="52" spans="1:13" s="235" customFormat="1" ht="15" customHeight="1">
      <c r="A52" s="242">
        <v>1956</v>
      </c>
      <c r="B52" s="288">
        <f>[1]avgpeinc!AK45</f>
        <v>1628418.3616033611</v>
      </c>
      <c r="C52" s="238">
        <f>[1]avgpeinc!AL45</f>
        <v>1661083.27473962</v>
      </c>
      <c r="D52" s="282"/>
      <c r="E52" s="292"/>
      <c r="F52" s="292"/>
      <c r="G52" s="238">
        <f>[1]avgpeinc!AP45</f>
        <v>2691812.6801162651</v>
      </c>
      <c r="H52" s="330">
        <f>B52*0.001/'TB5'!B52</f>
        <v>5.7154896018491726E-2</v>
      </c>
      <c r="I52" s="331">
        <f>C52*0.001/'TB5'!B52</f>
        <v>5.8301382546632884E-2</v>
      </c>
      <c r="J52" s="331"/>
      <c r="K52" s="331"/>
      <c r="L52" s="331"/>
      <c r="M52" s="332">
        <f>G52*0.001/'TB5'!F52</f>
        <v>5.8675111578656042E-2</v>
      </c>
    </row>
    <row r="53" spans="1:13" s="235" customFormat="1" ht="15" customHeight="1">
      <c r="A53" s="242">
        <v>1957</v>
      </c>
      <c r="B53" s="288">
        <f>[1]avgpeinc!AK46</f>
        <v>1563670.0165072901</v>
      </c>
      <c r="C53" s="238">
        <f>[1]avgpeinc!AL46</f>
        <v>1597173.6305330305</v>
      </c>
      <c r="D53" s="282"/>
      <c r="E53" s="292"/>
      <c r="F53" s="292"/>
      <c r="G53" s="238">
        <f>[1]avgpeinc!AP46</f>
        <v>2585633.4332520226</v>
      </c>
      <c r="H53" s="330">
        <f>B53*0.001/'TB5'!B53</f>
        <v>5.4778488837555532E-2</v>
      </c>
      <c r="I53" s="331">
        <f>C53*0.001/'TB5'!B53</f>
        <v>5.5952187461659218E-2</v>
      </c>
      <c r="J53" s="331"/>
      <c r="K53" s="331"/>
      <c r="L53" s="331"/>
      <c r="M53" s="332">
        <f>G53*0.001/'TB5'!F53</f>
        <v>5.6280340381805204E-2</v>
      </c>
    </row>
    <row r="54" spans="1:13" s="235" customFormat="1" ht="15" customHeight="1">
      <c r="A54" s="242">
        <v>1958</v>
      </c>
      <c r="B54" s="288">
        <f>[1]avgpeinc!AK47</f>
        <v>1371641.5646429884</v>
      </c>
      <c r="C54" s="238">
        <f>[1]avgpeinc!AL47</f>
        <v>1407541.8806843779</v>
      </c>
      <c r="D54" s="282"/>
      <c r="E54" s="292"/>
      <c r="F54" s="292"/>
      <c r="G54" s="238">
        <f>[1]avgpeinc!AP47</f>
        <v>2274550.7168181483</v>
      </c>
      <c r="H54" s="330">
        <f>B54*0.001/'TB5'!B54</f>
        <v>4.9428269723838091E-2</v>
      </c>
      <c r="I54" s="331">
        <f>C54*0.001/'TB5'!B54</f>
        <v>5.0721968128877817E-2</v>
      </c>
      <c r="J54" s="331"/>
      <c r="K54" s="331"/>
      <c r="L54" s="331"/>
      <c r="M54" s="332">
        <f>G54*0.001/'TB5'!F54</f>
        <v>5.0928466581783703E-2</v>
      </c>
    </row>
    <row r="55" spans="1:13" s="235" customFormat="1" ht="15" customHeight="1">
      <c r="A55" s="244">
        <v>1959</v>
      </c>
      <c r="B55" s="293">
        <f>[1]avgpeinc!AK48</f>
        <v>1575023.686988588</v>
      </c>
      <c r="C55" s="246">
        <f>[1]avgpeinc!AL48</f>
        <v>1604300.2055179467</v>
      </c>
      <c r="D55" s="283"/>
      <c r="E55" s="294"/>
      <c r="F55" s="294"/>
      <c r="G55" s="246">
        <f>[1]avgpeinc!AP48</f>
        <v>2617934.269176363</v>
      </c>
      <c r="H55" s="334">
        <f>B55*0.001/'TB5'!B55</f>
        <v>5.3469149779833046E-2</v>
      </c>
      <c r="I55" s="335">
        <f>C55*0.001/'TB5'!B55</f>
        <v>5.4463033597079845E-2</v>
      </c>
      <c r="J55" s="335"/>
      <c r="K55" s="335"/>
      <c r="L55" s="335"/>
      <c r="M55" s="336">
        <f>G55*0.001/'TB5'!F55</f>
        <v>5.494515038571654E-2</v>
      </c>
    </row>
    <row r="56" spans="1:13" ht="15.75">
      <c r="A56" s="249">
        <v>1960</v>
      </c>
      <c r="B56" s="288">
        <f>[1]avgpeinc!AK49</f>
        <v>1561116.0936287295</v>
      </c>
      <c r="C56" s="238">
        <f>[1]avgpeinc!AL49</f>
        <v>1591755.3239003802</v>
      </c>
      <c r="D56" s="282"/>
      <c r="E56" s="292"/>
      <c r="F56" s="292"/>
      <c r="G56" s="238">
        <f>[1]avgpeinc!AP49</f>
        <v>2599855.3346391572</v>
      </c>
      <c r="H56" s="330">
        <f>B56*0.001/'TB5'!B56</f>
        <v>5.2033286274304424E-2</v>
      </c>
      <c r="I56" s="331">
        <f>C56*0.001/'TB5'!B56</f>
        <v>5.3054517076072262E-2</v>
      </c>
      <c r="J56" s="331"/>
      <c r="K56" s="331"/>
      <c r="L56" s="331"/>
      <c r="M56" s="332">
        <f>G56*0.001/'TB5'!F56</f>
        <v>5.3466537289493965E-2</v>
      </c>
    </row>
    <row r="57" spans="1:13" ht="15.75">
      <c r="A57" s="249">
        <v>1961</v>
      </c>
      <c r="B57" s="288">
        <f>[1]avgpeinc!AK50</f>
        <v>1571074.7052835966</v>
      </c>
      <c r="C57" s="238">
        <f>[1]avgpeinc!AL50</f>
        <v>1602591.7434920191</v>
      </c>
      <c r="D57" s="282"/>
      <c r="E57" s="292"/>
      <c r="F57" s="292"/>
      <c r="G57" s="238">
        <f>[1]avgpeinc!AP50</f>
        <v>2593639.0297326404</v>
      </c>
      <c r="H57" s="330">
        <f>B57*0.001/'TB5'!B57</f>
        <v>5.1692811327353316E-2</v>
      </c>
      <c r="I57" s="331">
        <f>C57*0.001/'TB5'!B57</f>
        <v>5.2729811225719632E-2</v>
      </c>
      <c r="J57" s="331"/>
      <c r="K57" s="331"/>
      <c r="L57" s="331"/>
      <c r="M57" s="332">
        <f>G57*0.001/'TB5'!F57</f>
        <v>5.3120793409348201E-2</v>
      </c>
    </row>
    <row r="58" spans="1:13">
      <c r="A58" s="249">
        <v>1962</v>
      </c>
      <c r="B58" s="298">
        <f>[1]avgpeinc!AK51</f>
        <v>1631503.0785205539</v>
      </c>
      <c r="C58" s="250">
        <f>[1]avgpeinc!AL51</f>
        <v>1661215.6258726451</v>
      </c>
      <c r="D58" s="250">
        <f>[1]avgpeinc!AM51</f>
        <v>1393955.1131455593</v>
      </c>
      <c r="E58" s="250">
        <f>[1]avgpeinc!AN51</f>
        <v>1735221.2747511021</v>
      </c>
      <c r="F58" s="250">
        <f>[1]avgpeinc!AO51</f>
        <v>1573310.8317302163</v>
      </c>
      <c r="G58" s="250">
        <f>[1]avgpeinc!AP51</f>
        <v>2663219.1321767946</v>
      </c>
      <c r="H58" s="337">
        <f>B58*0.001/'TB5'!B58</f>
        <v>5.112379044294358E-2</v>
      </c>
      <c r="I58" s="338">
        <f>C58*0.001/'TB5'!B58</f>
        <v>5.2054844796657576E-2</v>
      </c>
      <c r="J58" s="338">
        <f>D58*0.001/'TB5'!C58</f>
        <v>4.3090328574180603E-2</v>
      </c>
      <c r="K58" s="338">
        <f>E58*0.001/'TB5'!D58</f>
        <v>3.8630630820989609E-2</v>
      </c>
      <c r="L58" s="338">
        <f>F58*0.001/'TB5'!E58</f>
        <v>8.0113545060157776E-2</v>
      </c>
      <c r="M58" s="339">
        <f>G58*0.001/'TB5'!F58</f>
        <v>5.2366361021995544E-2</v>
      </c>
    </row>
    <row r="59" spans="1:13">
      <c r="A59" s="249">
        <v>1963</v>
      </c>
      <c r="B59" s="303">
        <f>[1]avgpeinc!AK52</f>
        <v>1728336.3263577977</v>
      </c>
      <c r="C59" s="257">
        <f>[1]avgpeinc!AL52</f>
        <v>1759575.8601514122</v>
      </c>
      <c r="D59" s="282">
        <f>[1]avgpeinc!AM52</f>
        <v>1491557.4488387695</v>
      </c>
      <c r="E59" s="282">
        <f>[1]avgpeinc!AN52</f>
        <v>1847210.2722805853</v>
      </c>
      <c r="F59" s="282">
        <f>[1]avgpeinc!AO52</f>
        <v>1674012.235140014</v>
      </c>
      <c r="G59" s="257">
        <f>[1]avgpeinc!AP52</f>
        <v>2828183.1126282047</v>
      </c>
      <c r="H59" s="340">
        <f>B59*0.001/'TB5'!B59</f>
        <v>5.2379474043846137E-2</v>
      </c>
      <c r="I59" s="341">
        <f>C59*0.001/'TB5'!B59</f>
        <v>5.3326228633522987E-2</v>
      </c>
      <c r="J59" s="341">
        <f>D59*0.001/'TB5'!C59</f>
        <v>4.4435695023873414E-2</v>
      </c>
      <c r="K59" s="341">
        <f>E59*0.001/'TB5'!D59</f>
        <v>3.9669192284583418E-2</v>
      </c>
      <c r="L59" s="341">
        <f>F59*0.001/'TB5'!E59</f>
        <v>8.2047955830106614E-2</v>
      </c>
      <c r="M59" s="342">
        <f>G59*0.001/'TB5'!F59</f>
        <v>5.39641436189413E-2</v>
      </c>
    </row>
    <row r="60" spans="1:13">
      <c r="A60" s="249">
        <v>1964</v>
      </c>
      <c r="B60" s="303">
        <f>[1]avgpeinc!AK53</f>
        <v>1842010.0135711925</v>
      </c>
      <c r="C60" s="257">
        <f>[1]avgpeinc!AL53</f>
        <v>1875063.9189625168</v>
      </c>
      <c r="D60" s="282">
        <f>[1]avgpeinc!AM53</f>
        <v>1589159.7845319794</v>
      </c>
      <c r="E60" s="282">
        <f>[1]avgpeinc!AN53</f>
        <v>1959199.2698100684</v>
      </c>
      <c r="F60" s="282">
        <f>[1]avgpeinc!AO53</f>
        <v>1774713.6385498119</v>
      </c>
      <c r="G60" s="257">
        <f>[1]avgpeinc!AP53</f>
        <v>3023240.7708183639</v>
      </c>
      <c r="H60" s="340">
        <f>B60*0.001/'TB5'!B60</f>
        <v>5.3635157644748695E-2</v>
      </c>
      <c r="I60" s="341">
        <f>C60*0.001/'TB5'!B60</f>
        <v>5.4597612470388419E-2</v>
      </c>
      <c r="J60" s="341">
        <f>D60*0.001/'TB5'!C60</f>
        <v>4.5686915516853333E-2</v>
      </c>
      <c r="K60" s="341">
        <f>E60*0.001/'TB5'!D60</f>
        <v>4.0636792778968811E-2</v>
      </c>
      <c r="L60" s="341">
        <f>F60*0.001/'TB5'!E60</f>
        <v>8.3842664957046537E-2</v>
      </c>
      <c r="M60" s="342">
        <f>G60*0.001/'TB5'!F60</f>
        <v>5.556192621588707E-2</v>
      </c>
    </row>
    <row r="61" spans="1:13">
      <c r="A61" s="249">
        <v>1965</v>
      </c>
      <c r="B61" s="303">
        <f>[1]avgpeinc!AK54</f>
        <v>1917673.3254179014</v>
      </c>
      <c r="C61" s="257">
        <f>[1]avgpeinc!AL54</f>
        <v>1953421.6778515026</v>
      </c>
      <c r="D61" s="282">
        <f>[1]avgpeinc!AM54</f>
        <v>1665244.4556598505</v>
      </c>
      <c r="E61" s="282">
        <f>[1]avgpeinc!AN54</f>
        <v>2034359.0801419329</v>
      </c>
      <c r="F61" s="282">
        <f>[1]avgpeinc!AO54</f>
        <v>1848366.2891048593</v>
      </c>
      <c r="G61" s="257">
        <f>[1]avgpeinc!AP54</f>
        <v>3141694.0865657898</v>
      </c>
      <c r="H61" s="340">
        <f>B61*0.001/'TB5'!B61</f>
        <v>5.3085744380950914E-2</v>
      </c>
      <c r="I61" s="341">
        <f>C61*0.001/'TB5'!B61</f>
        <v>5.4075343534350381E-2</v>
      </c>
      <c r="J61" s="341">
        <f>D61*0.001/'TB5'!C61</f>
        <v>4.5557471237229488E-2</v>
      </c>
      <c r="K61" s="341">
        <f>E61*0.001/'TB5'!D61</f>
        <v>4.0128707296691407E-2</v>
      </c>
      <c r="L61" s="341">
        <f>F61*0.001/'TB5'!E61</f>
        <v>8.334547139229842E-2</v>
      </c>
      <c r="M61" s="342">
        <f>G61*0.001/'TB5'!F61</f>
        <v>5.4981265217065804E-2</v>
      </c>
    </row>
    <row r="62" spans="1:13">
      <c r="A62" s="249">
        <v>1966</v>
      </c>
      <c r="B62" s="303">
        <f>[1]avgpeinc!AK55</f>
        <v>1985777.3276026712</v>
      </c>
      <c r="C62" s="257">
        <f>[1]avgpeinc!AL55</f>
        <v>2024208.3735082457</v>
      </c>
      <c r="D62" s="282">
        <f>[1]avgpeinc!AM55</f>
        <v>1741329.1267877216</v>
      </c>
      <c r="E62" s="282">
        <f>[1]avgpeinc!AN55</f>
        <v>2109518.8904737975</v>
      </c>
      <c r="F62" s="282">
        <f>[1]avgpeinc!AO55</f>
        <v>1922018.939659907</v>
      </c>
      <c r="G62" s="257">
        <f>[1]avgpeinc!AP55</f>
        <v>3242797.7467529844</v>
      </c>
      <c r="H62" s="340">
        <f>B62*0.001/'TB5'!B62</f>
        <v>5.2536331117153161E-2</v>
      </c>
      <c r="I62" s="341">
        <f>C62*0.001/'TB5'!B62</f>
        <v>5.3553074598312378E-2</v>
      </c>
      <c r="J62" s="341">
        <f>D62*0.001/'TB5'!C62</f>
        <v>4.5439977198839188E-2</v>
      </c>
      <c r="K62" s="341">
        <f>E62*0.001/'TB5'!D62</f>
        <v>3.9668075740337365E-2</v>
      </c>
      <c r="L62" s="341">
        <f>F62*0.001/'TB5'!E62</f>
        <v>8.2891590893268599E-2</v>
      </c>
      <c r="M62" s="342">
        <f>G62*0.001/'TB5'!F62</f>
        <v>5.440060421824456E-2</v>
      </c>
    </row>
    <row r="63" spans="1:13">
      <c r="A63" s="249">
        <v>1967</v>
      </c>
      <c r="B63" s="303">
        <f>[1]avgpeinc!AK56</f>
        <v>1893892.7865717083</v>
      </c>
      <c r="C63" s="257">
        <f>[1]avgpeinc!AL56</f>
        <v>1939835.890445482</v>
      </c>
      <c r="D63" s="282">
        <f>[1]avgpeinc!AM56</f>
        <v>1705054.2342182305</v>
      </c>
      <c r="E63" s="282">
        <f>[1]avgpeinc!AN56</f>
        <v>2042337.2924402456</v>
      </c>
      <c r="F63" s="282">
        <f>[1]avgpeinc!AO56</f>
        <v>1824037.3754632049</v>
      </c>
      <c r="G63" s="257">
        <f>[1]avgpeinc!AP56</f>
        <v>3090565.3372387621</v>
      </c>
      <c r="H63" s="343">
        <f>B63*0.001/'TB5'!B63</f>
        <v>4.9421812407672398E-2</v>
      </c>
      <c r="I63" s="344">
        <f>C63*0.001/'TB5'!B63</f>
        <v>5.0620714202523225E-2</v>
      </c>
      <c r="J63" s="341">
        <f>D63*0.001/'TB5'!C63</f>
        <v>4.3474448844790452E-2</v>
      </c>
      <c r="K63" s="341">
        <f>E63*0.001/'TB5'!D63</f>
        <v>3.8479420356452472E-2</v>
      </c>
      <c r="L63" s="341">
        <f>F63*0.001/'TB5'!E63</f>
        <v>7.5230486690998064E-2</v>
      </c>
      <c r="M63" s="342">
        <f>G63*0.001/'TB5'!F63</f>
        <v>5.1180630922317498E-2</v>
      </c>
    </row>
    <row r="64" spans="1:13">
      <c r="A64" s="249">
        <v>1968</v>
      </c>
      <c r="B64" s="303">
        <f>[1]avgpeinc!AK57</f>
        <v>1939104.7493600834</v>
      </c>
      <c r="C64" s="257">
        <f>[1]avgpeinc!AL57</f>
        <v>1987768.0327272101</v>
      </c>
      <c r="D64" s="282">
        <f>[1]avgpeinc!AM57</f>
        <v>1775258.9334629916</v>
      </c>
      <c r="E64" s="282">
        <f>[1]avgpeinc!AN57</f>
        <v>2104428.1082254993</v>
      </c>
      <c r="F64" s="282">
        <f>[1]avgpeinc!AO57</f>
        <v>1843973.2712278308</v>
      </c>
      <c r="G64" s="257">
        <f>[1]avgpeinc!AP57</f>
        <v>3175835.2799490602</v>
      </c>
      <c r="H64" s="343">
        <f>B64*0.001/'TB5'!B64</f>
        <v>4.9163451185449951E-2</v>
      </c>
      <c r="I64" s="344">
        <f>C64*0.001/'TB5'!B64</f>
        <v>5.0397244747728102E-2</v>
      </c>
      <c r="J64" s="341">
        <f>D64*0.001/'TB5'!C64</f>
        <v>4.4011206831783063E-2</v>
      </c>
      <c r="K64" s="341">
        <f>E64*0.001/'TB5'!D64</f>
        <v>3.863869211636483E-2</v>
      </c>
      <c r="L64" s="341">
        <f>F64*0.001/'TB5'!E64</f>
        <v>7.3998074978590012E-2</v>
      </c>
      <c r="M64" s="342">
        <f>G64*0.001/'TB5'!F64</f>
        <v>5.0807536579668522E-2</v>
      </c>
    </row>
    <row r="65" spans="1:13">
      <c r="A65" s="259">
        <v>1969</v>
      </c>
      <c r="B65" s="308">
        <f>[1]avgpeinc!AK58</f>
        <v>1842225.8830802792</v>
      </c>
      <c r="C65" s="260">
        <f>[1]avgpeinc!AL58</f>
        <v>1893688.2840452881</v>
      </c>
      <c r="D65" s="283">
        <f>[1]avgpeinc!AM58</f>
        <v>1669344.3865719305</v>
      </c>
      <c r="E65" s="283">
        <f>[1]avgpeinc!AN58</f>
        <v>2012713.8116867484</v>
      </c>
      <c r="F65" s="283">
        <f>[1]avgpeinc!AO58</f>
        <v>1750274.5405882625</v>
      </c>
      <c r="G65" s="260">
        <f>[1]avgpeinc!AP58</f>
        <v>3028542.180333049</v>
      </c>
      <c r="H65" s="345">
        <f>B65*0.001/'TB5'!B65</f>
        <v>4.6096275036688894E-2</v>
      </c>
      <c r="I65" s="346">
        <f>C65*0.001/'TB5'!B65</f>
        <v>4.7383969998918474E-2</v>
      </c>
      <c r="J65" s="347">
        <f>D65*0.001/'TB5'!C65</f>
        <v>4.0849844343028956E-2</v>
      </c>
      <c r="K65" s="347">
        <f>E65*0.001/'TB5'!D65</f>
        <v>3.6330904753413044E-2</v>
      </c>
      <c r="L65" s="347">
        <f>F65*0.001/'TB5'!E65</f>
        <v>6.9496140815317617E-2</v>
      </c>
      <c r="M65" s="348">
        <f>G65*0.001/'TB5'!F65</f>
        <v>4.7644335078075535E-2</v>
      </c>
    </row>
    <row r="66" spans="1:13">
      <c r="A66" s="249">
        <v>1970</v>
      </c>
      <c r="B66" s="303">
        <f>[1]avgpeinc!AK59</f>
        <v>1632657.9715803328</v>
      </c>
      <c r="C66" s="257">
        <f>[1]avgpeinc!AL59</f>
        <v>1687645.1031182953</v>
      </c>
      <c r="D66" s="282">
        <f>[1]avgpeinc!AM59</f>
        <v>1455840.4450312322</v>
      </c>
      <c r="E66" s="282">
        <f>[1]avgpeinc!AN59</f>
        <v>1799466.2432050516</v>
      </c>
      <c r="F66" s="282">
        <f>[1]avgpeinc!AO59</f>
        <v>1542267.0872322712</v>
      </c>
      <c r="G66" s="257">
        <f>[1]avgpeinc!AP59</f>
        <v>2697052.4896308044</v>
      </c>
      <c r="H66" s="343">
        <f>B66*0.001/'TB5'!B66</f>
        <v>4.1873670750646852E-2</v>
      </c>
      <c r="I66" s="344">
        <f>C66*0.001/'TB5'!B66</f>
        <v>4.3283955747028806E-2</v>
      </c>
      <c r="J66" s="341">
        <f>D66*0.001/'TB5'!C66</f>
        <v>3.6694377282401547E-2</v>
      </c>
      <c r="K66" s="341">
        <f>E66*0.001/'TB5'!D66</f>
        <v>3.3378100939444259E-2</v>
      </c>
      <c r="L66" s="341">
        <f>F66*0.001/'TB5'!E66</f>
        <v>6.293013994581996E-2</v>
      </c>
      <c r="M66" s="342">
        <f>G66*0.001/'TB5'!F66</f>
        <v>4.3390387494582676E-2</v>
      </c>
    </row>
    <row r="67" spans="1:13">
      <c r="A67" s="249">
        <v>1971</v>
      </c>
      <c r="B67" s="303">
        <f>[1]avgpeinc!AK60</f>
        <v>1626357.2880174022</v>
      </c>
      <c r="C67" s="257">
        <f>[1]avgpeinc!AL60</f>
        <v>1683996.3084944794</v>
      </c>
      <c r="D67" s="282">
        <f>[1]avgpeinc!AM60</f>
        <v>1459492.903261571</v>
      </c>
      <c r="E67" s="282">
        <f>[1]avgpeinc!AN60</f>
        <v>1799583.0451180059</v>
      </c>
      <c r="F67" s="282">
        <f>[1]avgpeinc!AO60</f>
        <v>1533783.2248699078</v>
      </c>
      <c r="G67" s="257">
        <f>[1]avgpeinc!AP60</f>
        <v>2685907.9883457362</v>
      </c>
      <c r="H67" s="343">
        <f>B67*0.001/'TB5'!B67</f>
        <v>4.1502360163576668E-2</v>
      </c>
      <c r="I67" s="344">
        <f>C67*0.001/'TB5'!B67</f>
        <v>4.2973227238690022E-2</v>
      </c>
      <c r="J67" s="341">
        <f>D67*0.001/'TB5'!C67</f>
        <v>3.6577949205820914E-2</v>
      </c>
      <c r="K67" s="341">
        <f>E67*0.001/'TB5'!D67</f>
        <v>3.3382707970304182E-2</v>
      </c>
      <c r="L67" s="341">
        <f>F67*0.001/'TB5'!E67</f>
        <v>6.1594410624820739E-2</v>
      </c>
      <c r="M67" s="342">
        <f>G67*0.001/'TB5'!F67</f>
        <v>4.2996333402697928E-2</v>
      </c>
    </row>
    <row r="68" spans="1:13">
      <c r="A68" s="249">
        <v>1972</v>
      </c>
      <c r="B68" s="303">
        <f>[1]avgpeinc!AK61</f>
        <v>1660587.7390430786</v>
      </c>
      <c r="C68" s="257">
        <f>[1]avgpeinc!AL61</f>
        <v>1722892.2571098383</v>
      </c>
      <c r="D68" s="282">
        <f>[1]avgpeinc!AM61</f>
        <v>1498873.4524700162</v>
      </c>
      <c r="E68" s="282">
        <f>[1]avgpeinc!AN61</f>
        <v>1859395.854149437</v>
      </c>
      <c r="F68" s="282">
        <f>[1]avgpeinc!AO61</f>
        <v>1557355.6039269085</v>
      </c>
      <c r="G68" s="257">
        <f>[1]avgpeinc!AP61</f>
        <v>2742580.8799749385</v>
      </c>
      <c r="H68" s="343">
        <f>B68*0.001/'TB5'!B68</f>
        <v>4.0883950866373198E-2</v>
      </c>
      <c r="I68" s="344">
        <f>C68*0.001/'TB5'!B68</f>
        <v>4.2417898634084843E-2</v>
      </c>
      <c r="J68" s="341">
        <f>D68*0.001/'TB5'!C68</f>
        <v>3.6371174710438943E-2</v>
      </c>
      <c r="K68" s="341">
        <f>E68*0.001/'TB5'!D68</f>
        <v>3.3372451026480121E-2</v>
      </c>
      <c r="L68" s="341">
        <f>F68*0.001/'TB5'!E68</f>
        <v>5.9579312524874695E-2</v>
      </c>
      <c r="M68" s="342">
        <f>G68*0.001/'TB5'!F68</f>
        <v>4.2453181336895789E-2</v>
      </c>
    </row>
    <row r="69" spans="1:13">
      <c r="A69" s="249">
        <v>1973</v>
      </c>
      <c r="B69" s="303">
        <f>[1]avgpeinc!AK62</f>
        <v>1651990.4161351733</v>
      </c>
      <c r="C69" s="257">
        <f>[1]avgpeinc!AL62</f>
        <v>1722499.6548837351</v>
      </c>
      <c r="D69" s="282">
        <f>[1]avgpeinc!AM62</f>
        <v>1496404.2111385362</v>
      </c>
      <c r="E69" s="282">
        <f>[1]avgpeinc!AN62</f>
        <v>1889477.5448215974</v>
      </c>
      <c r="F69" s="282">
        <f>[1]avgpeinc!AO62</f>
        <v>1520786.5710935476</v>
      </c>
      <c r="G69" s="257">
        <f>[1]avgpeinc!AP62</f>
        <v>2730835.4253321039</v>
      </c>
      <c r="H69" s="343">
        <f>B69*0.001/'TB5'!B69</f>
        <v>3.9038539858438526E-2</v>
      </c>
      <c r="I69" s="344">
        <f>C69*0.001/'TB5'!B69</f>
        <v>4.0704758802803546E-2</v>
      </c>
      <c r="J69" s="341">
        <f>D69*0.001/'TB5'!C69</f>
        <v>3.4867539879542171E-2</v>
      </c>
      <c r="K69" s="341">
        <f>E69*0.001/'TB5'!D69</f>
        <v>3.2464141127775285E-2</v>
      </c>
      <c r="L69" s="341">
        <f>F69*0.001/'TB5'!E69</f>
        <v>5.5859246222098605E-2</v>
      </c>
      <c r="M69" s="342">
        <f>G69*0.001/'TB5'!F69</f>
        <v>4.0680191564206332E-2</v>
      </c>
    </row>
    <row r="70" spans="1:13">
      <c r="A70" s="249">
        <v>1974</v>
      </c>
      <c r="B70" s="303">
        <f>[1]avgpeinc!AK63</f>
        <v>1532236.9698621854</v>
      </c>
      <c r="C70" s="257">
        <f>[1]avgpeinc!AL63</f>
        <v>1609186.473245868</v>
      </c>
      <c r="D70" s="282">
        <f>[1]avgpeinc!AM63</f>
        <v>1389498.0126120669</v>
      </c>
      <c r="E70" s="282">
        <f>[1]avgpeinc!AN63</f>
        <v>1793922.7995908298</v>
      </c>
      <c r="F70" s="282">
        <f>[1]avgpeinc!AO63</f>
        <v>1370090.8426081783</v>
      </c>
      <c r="G70" s="257">
        <f>[1]avgpeinc!AP63</f>
        <v>2537731.1743865991</v>
      </c>
      <c r="H70" s="343">
        <f>B70*0.001/'TB5'!B70</f>
        <v>3.7270604864204415E-2</v>
      </c>
      <c r="I70" s="344">
        <f>C70*0.001/'TB5'!B70</f>
        <v>3.9142348329164633E-2</v>
      </c>
      <c r="J70" s="341">
        <f>D70*0.001/'TB5'!C70</f>
        <v>3.320908357125063E-2</v>
      </c>
      <c r="K70" s="341">
        <f>E70*0.001/'TB5'!D70</f>
        <v>3.1842085092591781E-2</v>
      </c>
      <c r="L70" s="341">
        <f>F70*0.001/'TB5'!E70</f>
        <v>5.1391938916822255E-2</v>
      </c>
      <c r="M70" s="342">
        <f>G70*0.001/'TB5'!F70</f>
        <v>3.9058107671053229E-2</v>
      </c>
    </row>
    <row r="71" spans="1:13">
      <c r="A71" s="249">
        <v>1975</v>
      </c>
      <c r="B71" s="303">
        <f>[1]avgpeinc!AK64</f>
        <v>1447985.7906096994</v>
      </c>
      <c r="C71" s="257">
        <f>[1]avgpeinc!AL64</f>
        <v>1526675.2812266576</v>
      </c>
      <c r="D71" s="282">
        <f>[1]avgpeinc!AM64</f>
        <v>1302134.1397541557</v>
      </c>
      <c r="E71" s="282">
        <f>[1]avgpeinc!AN64</f>
        <v>1701717.8401156026</v>
      </c>
      <c r="F71" s="282">
        <f>[1]avgpeinc!AO64</f>
        <v>1297272.0946179354</v>
      </c>
      <c r="G71" s="257">
        <f>[1]avgpeinc!AP64</f>
        <v>2395366.9150223727</v>
      </c>
      <c r="H71" s="343">
        <f>B71*0.001/'TB5'!B71</f>
        <v>3.6390100430807593E-2</v>
      </c>
      <c r="I71" s="344">
        <f>C71*0.001/'TB5'!B71</f>
        <v>3.8367687838757547E-2</v>
      </c>
      <c r="J71" s="341">
        <f>D71*0.001/'TB5'!C71</f>
        <v>3.2518581945254262E-2</v>
      </c>
      <c r="K71" s="341">
        <f>E71*0.001/'TB5'!D71</f>
        <v>3.1855035230350381E-2</v>
      </c>
      <c r="L71" s="341">
        <f>F71*0.001/'TB5'!E71</f>
        <v>4.8610033986960843E-2</v>
      </c>
      <c r="M71" s="342">
        <f>G71*0.001/'TB5'!F71</f>
        <v>3.8202562316485E-2</v>
      </c>
    </row>
    <row r="72" spans="1:13">
      <c r="A72" s="249">
        <v>1976</v>
      </c>
      <c r="B72" s="303">
        <f>[1]avgpeinc!AK65</f>
        <v>1505833.4645323602</v>
      </c>
      <c r="C72" s="257">
        <f>[1]avgpeinc!AL65</f>
        <v>1584688.4033672193</v>
      </c>
      <c r="D72" s="282">
        <f>[1]avgpeinc!AM65</f>
        <v>1359421.0968749777</v>
      </c>
      <c r="E72" s="282">
        <f>[1]avgpeinc!AN65</f>
        <v>1766887.8928755643</v>
      </c>
      <c r="F72" s="282">
        <f>[1]avgpeinc!AO65</f>
        <v>1349899.4689354582</v>
      </c>
      <c r="G72" s="257">
        <f>[1]avgpeinc!AP65</f>
        <v>2484125.2282621413</v>
      </c>
      <c r="H72" s="343">
        <f>B72*0.001/'TB5'!B72</f>
        <v>3.650920205100406E-2</v>
      </c>
      <c r="I72" s="344">
        <f>C72*0.001/'TB5'!B72</f>
        <v>3.8421054166427389E-2</v>
      </c>
      <c r="J72" s="341">
        <f>D72*0.001/'TB5'!C72</f>
        <v>3.2704481271046866E-2</v>
      </c>
      <c r="K72" s="341">
        <f>E72*0.001/'TB5'!D72</f>
        <v>3.2032286662566634E-2</v>
      </c>
      <c r="L72" s="341">
        <f>F72*0.001/'TB5'!E72</f>
        <v>4.8233600928881522E-2</v>
      </c>
      <c r="M72" s="342">
        <f>G72*0.001/'TB5'!F72</f>
        <v>3.8345379974501263E-2</v>
      </c>
    </row>
    <row r="73" spans="1:13">
      <c r="A73" s="249">
        <v>1977</v>
      </c>
      <c r="B73" s="303">
        <f>[1]avgpeinc!AK66</f>
        <v>1590431.2331041147</v>
      </c>
      <c r="C73" s="257">
        <f>[1]avgpeinc!AL66</f>
        <v>1670660.3429490626</v>
      </c>
      <c r="D73" s="282">
        <f>[1]avgpeinc!AM66</f>
        <v>1434764.160382435</v>
      </c>
      <c r="E73" s="282">
        <f>[1]avgpeinc!AN66</f>
        <v>1864102.0393713273</v>
      </c>
      <c r="F73" s="282">
        <f>[1]avgpeinc!AO66</f>
        <v>1423155.0222868246</v>
      </c>
      <c r="G73" s="257">
        <f>[1]avgpeinc!AP66</f>
        <v>2615438.5233389991</v>
      </c>
      <c r="H73" s="343">
        <f>B73*0.001/'TB5'!B73</f>
        <v>3.7398399133940607E-2</v>
      </c>
      <c r="I73" s="344">
        <f>C73*0.001/'TB5'!B73</f>
        <v>3.9284956823257382E-2</v>
      </c>
      <c r="J73" s="341">
        <f>D73*0.001/'TB5'!C73</f>
        <v>3.3629834971611323E-2</v>
      </c>
      <c r="K73" s="341">
        <f>E73*0.001/'TB5'!D73</f>
        <v>3.2916067612347E-2</v>
      </c>
      <c r="L73" s="341">
        <f>F73*0.001/'TB5'!E73</f>
        <v>4.8904903847599726E-2</v>
      </c>
      <c r="M73" s="342">
        <f>G73*0.001/'TB5'!F73</f>
        <v>3.9319118074093488E-2</v>
      </c>
    </row>
    <row r="74" spans="1:13">
      <c r="A74" s="249">
        <v>1978</v>
      </c>
      <c r="B74" s="303">
        <f>[1]avgpeinc!AK67</f>
        <v>1692931.295057981</v>
      </c>
      <c r="C74" s="257">
        <f>[1]avgpeinc!AL67</f>
        <v>1779114.7132408137</v>
      </c>
      <c r="D74" s="282">
        <f>[1]avgpeinc!AM67</f>
        <v>1530275.9047800098</v>
      </c>
      <c r="E74" s="282">
        <f>[1]avgpeinc!AN67</f>
        <v>2011997.8982502948</v>
      </c>
      <c r="F74" s="282">
        <f>[1]avgpeinc!AO67</f>
        <v>1483968.1184204889</v>
      </c>
      <c r="G74" s="257">
        <f>[1]avgpeinc!AP67</f>
        <v>2779442.0125604817</v>
      </c>
      <c r="H74" s="343">
        <f>B74*0.001/'TB5'!B74</f>
        <v>3.8442759146158911E-2</v>
      </c>
      <c r="I74" s="344">
        <f>C74*0.001/'TB5'!B74</f>
        <v>4.0399795676387303E-2</v>
      </c>
      <c r="J74" s="341">
        <f>D74*0.001/'TB5'!C74</f>
        <v>3.4421978598282887E-2</v>
      </c>
      <c r="K74" s="341">
        <f>E74*0.001/'TB5'!D74</f>
        <v>3.4419846366389839E-2</v>
      </c>
      <c r="L74" s="341">
        <f>F74*0.001/'TB5'!E74</f>
        <v>4.8985306327200114E-2</v>
      </c>
      <c r="M74" s="342">
        <f>G74*0.001/'TB5'!F74</f>
        <v>4.0508096469321415E-2</v>
      </c>
    </row>
    <row r="75" spans="1:13">
      <c r="A75" s="259">
        <v>1979</v>
      </c>
      <c r="B75" s="308">
        <f>[1]avgpeinc!AK68</f>
        <v>1862843.6298004128</v>
      </c>
      <c r="C75" s="260">
        <f>[1]avgpeinc!AL68</f>
        <v>1955691.3738718641</v>
      </c>
      <c r="D75" s="283">
        <f>[1]avgpeinc!AM68</f>
        <v>1662190.4982286331</v>
      </c>
      <c r="E75" s="283">
        <f>[1]avgpeinc!AN68</f>
        <v>2235390.7295401944</v>
      </c>
      <c r="F75" s="283">
        <f>[1]avgpeinc!AO68</f>
        <v>1588463.3862029209</v>
      </c>
      <c r="G75" s="260">
        <f>[1]avgpeinc!AP68</f>
        <v>3049180.7827320597</v>
      </c>
      <c r="H75" s="349">
        <f>B75*0.001/'TB5'!B75</f>
        <v>4.214160144329071E-2</v>
      </c>
      <c r="I75" s="347">
        <f>C75*0.001/'TB5'!B75</f>
        <v>4.4242020696401596E-2</v>
      </c>
      <c r="J75" s="347">
        <f>D75*0.001/'TB5'!C75</f>
        <v>3.7334762513637536E-2</v>
      </c>
      <c r="K75" s="347">
        <f>E75*0.001/'TB5'!D75</f>
        <v>3.8531359285116196E-2</v>
      </c>
      <c r="L75" s="347">
        <f>F75*0.001/'TB5'!E75</f>
        <v>5.1832951605319984E-2</v>
      </c>
      <c r="M75" s="348">
        <f>G75*0.001/'TB5'!F75</f>
        <v>4.4444009661674493E-2</v>
      </c>
    </row>
    <row r="76" spans="1:13">
      <c r="A76" s="249">
        <v>1980</v>
      </c>
      <c r="B76" s="303">
        <f>[1]avgpeinc!AK69</f>
        <v>1659806.6177704779</v>
      </c>
      <c r="C76" s="257">
        <f>[1]avgpeinc!AL69</f>
        <v>1759232.4242760492</v>
      </c>
      <c r="D76" s="282">
        <f>[1]avgpeinc!AM69</f>
        <v>1521457.57998823</v>
      </c>
      <c r="E76" s="282">
        <f>[1]avgpeinc!AN69</f>
        <v>2074576.4380300576</v>
      </c>
      <c r="F76" s="282">
        <f>[1]avgpeinc!AO69</f>
        <v>1357748.620725892</v>
      </c>
      <c r="G76" s="257">
        <f>[1]avgpeinc!AP69</f>
        <v>2721384.440719224</v>
      </c>
      <c r="H76" s="340">
        <f>B76*0.001/'TB5'!B76</f>
        <v>3.8676150143146515E-2</v>
      </c>
      <c r="I76" s="341">
        <f>C76*0.001/'TB5'!B76</f>
        <v>4.099293053150177E-2</v>
      </c>
      <c r="J76" s="341">
        <f>D76*0.001/'TB5'!C76</f>
        <v>3.5284675657749169E-2</v>
      </c>
      <c r="K76" s="341">
        <f>E76*0.001/'TB5'!D76</f>
        <v>3.6836128681898124E-2</v>
      </c>
      <c r="L76" s="341">
        <f>F76*0.001/'TB5'!E76</f>
        <v>4.5272625982761383E-2</v>
      </c>
      <c r="M76" s="342">
        <f>G76*0.001/'TB5'!F76</f>
        <v>4.0929745882749551E-2</v>
      </c>
    </row>
    <row r="77" spans="1:13">
      <c r="A77" s="249">
        <v>1981</v>
      </c>
      <c r="B77" s="303">
        <f>[1]avgpeinc!AK70</f>
        <v>1768049.4063346155</v>
      </c>
      <c r="C77" s="257">
        <f>[1]avgpeinc!AL70</f>
        <v>1865623.4295127732</v>
      </c>
      <c r="D77" s="282">
        <f>[1]avgpeinc!AM70</f>
        <v>1621554.4931312185</v>
      </c>
      <c r="E77" s="282">
        <f>[1]avgpeinc!AN70</f>
        <v>2176163.9234039783</v>
      </c>
      <c r="F77" s="282">
        <f>[1]avgpeinc!AO70</f>
        <v>1476606.1644998903</v>
      </c>
      <c r="G77" s="257">
        <f>[1]avgpeinc!AP70</f>
        <v>2882546.6041768244</v>
      </c>
      <c r="H77" s="340">
        <f>B77*0.001/'TB5'!B77</f>
        <v>4.0885563939809799E-2</v>
      </c>
      <c r="I77" s="341">
        <f>C77*0.001/'TB5'!B77</f>
        <v>4.3141931295394897E-2</v>
      </c>
      <c r="J77" s="341">
        <f>D77*0.001/'TB5'!C77</f>
        <v>3.7583537399768836E-2</v>
      </c>
      <c r="K77" s="341">
        <f>E77*0.001/'TB5'!D77</f>
        <v>3.8711413741111762E-2</v>
      </c>
      <c r="L77" s="341">
        <f>F77*0.001/'TB5'!E77</f>
        <v>4.8024170100688941E-2</v>
      </c>
      <c r="M77" s="342">
        <f>G77*0.001/'TB5'!F77</f>
        <v>4.3055415153503432E-2</v>
      </c>
    </row>
    <row r="78" spans="1:13">
      <c r="A78" s="249">
        <v>1982</v>
      </c>
      <c r="B78" s="303">
        <f>[1]avgpeinc!AK71</f>
        <v>1779526.1895864801</v>
      </c>
      <c r="C78" s="257">
        <f>[1]avgpeinc!AL71</f>
        <v>1879474.1433422493</v>
      </c>
      <c r="D78" s="282">
        <f>[1]avgpeinc!AM71</f>
        <v>1649552.6593626807</v>
      </c>
      <c r="E78" s="282">
        <f>[1]avgpeinc!AN71</f>
        <v>2250978.3003866682</v>
      </c>
      <c r="F78" s="282">
        <f>[1]avgpeinc!AO71</f>
        <v>1417224.0719308129</v>
      </c>
      <c r="G78" s="257">
        <f>[1]avgpeinc!AP71</f>
        <v>2899480.0954057625</v>
      </c>
      <c r="H78" s="340">
        <f>B78*0.001/'TB5'!B78</f>
        <v>4.2548462748527534E-2</v>
      </c>
      <c r="I78" s="341">
        <f>C78*0.001/'TB5'!B78</f>
        <v>4.4938217848539359E-2</v>
      </c>
      <c r="J78" s="341">
        <f>D78*0.001/'TB5'!C78</f>
        <v>3.980182483792305E-2</v>
      </c>
      <c r="K78" s="341">
        <f>E78*0.001/'TB5'!D78</f>
        <v>4.1664745658636093E-2</v>
      </c>
      <c r="L78" s="341">
        <f>F78*0.001/'TB5'!E78</f>
        <v>4.6751651912927614E-2</v>
      </c>
      <c r="M78" s="342">
        <f>G78*0.001/'TB5'!F78</f>
        <v>4.4819876551628113E-2</v>
      </c>
    </row>
    <row r="79" spans="1:13">
      <c r="A79" s="249">
        <v>1983</v>
      </c>
      <c r="B79" s="303">
        <f>[1]avgpeinc!AK72</f>
        <v>1831120.8411457806</v>
      </c>
      <c r="C79" s="257">
        <f>[1]avgpeinc!AL72</f>
        <v>1925591.5503611569</v>
      </c>
      <c r="D79" s="282">
        <f>[1]avgpeinc!AM72</f>
        <v>1703421.6373083584</v>
      </c>
      <c r="E79" s="282">
        <f>[1]avgpeinc!AN72</f>
        <v>2320279.3269810029</v>
      </c>
      <c r="F79" s="282">
        <f>[1]avgpeinc!AO72</f>
        <v>1445387.8692883046</v>
      </c>
      <c r="G79" s="257">
        <f>[1]avgpeinc!AP72</f>
        <v>2988288.3580456409</v>
      </c>
      <c r="H79" s="340">
        <f>B79*0.001/'TB5'!B79</f>
        <v>4.3108221143484116E-2</v>
      </c>
      <c r="I79" s="341">
        <f>C79*0.001/'TB5'!B79</f>
        <v>4.5332249253988266E-2</v>
      </c>
      <c r="J79" s="341">
        <f>D79*0.001/'TB5'!C79</f>
        <v>4.0644131600856781E-2</v>
      </c>
      <c r="K79" s="341">
        <f>E79*0.001/'TB5'!D79</f>
        <v>4.2884975671768188E-2</v>
      </c>
      <c r="L79" s="341">
        <f>F79*0.001/'TB5'!E79</f>
        <v>4.5920003205537796E-2</v>
      </c>
      <c r="M79" s="342">
        <f>G79*0.001/'TB5'!F79</f>
        <v>4.5568317174911492E-2</v>
      </c>
    </row>
    <row r="80" spans="1:13">
      <c r="A80" s="249">
        <v>1984</v>
      </c>
      <c r="B80" s="303">
        <f>[1]avgpeinc!AK73</f>
        <v>2232286.1556308358</v>
      </c>
      <c r="C80" s="257">
        <f>[1]avgpeinc!AL73</f>
        <v>2338117.8310386515</v>
      </c>
      <c r="D80" s="282">
        <f>[1]avgpeinc!AM73</f>
        <v>2098964.1901064832</v>
      </c>
      <c r="E80" s="282">
        <f>[1]avgpeinc!AN73</f>
        <v>2760602.2400738806</v>
      </c>
      <c r="F80" s="282">
        <f>[1]avgpeinc!AO73</f>
        <v>1857252.2478331372</v>
      </c>
      <c r="G80" s="257">
        <f>[1]avgpeinc!AP73</f>
        <v>3592924.0299811298</v>
      </c>
      <c r="H80" s="340">
        <f>B80*0.001/'TB5'!B80</f>
        <v>4.9267336726188667E-2</v>
      </c>
      <c r="I80" s="341">
        <f>C80*0.001/'TB5'!B80</f>
        <v>5.1603078842163086E-2</v>
      </c>
      <c r="J80" s="341">
        <f>D80*0.001/'TB5'!C80</f>
        <v>4.7229785472154624E-2</v>
      </c>
      <c r="K80" s="341">
        <f>E80*0.001/'TB5'!D80</f>
        <v>4.8291578888893127E-2</v>
      </c>
      <c r="L80" s="341">
        <f>F80*0.001/'TB5'!E80</f>
        <v>5.4617576301097877E-2</v>
      </c>
      <c r="M80" s="342">
        <f>G80*0.001/'TB5'!F80</f>
        <v>5.144008249044419E-2</v>
      </c>
    </row>
    <row r="81" spans="1:13">
      <c r="A81" s="249">
        <v>1985</v>
      </c>
      <c r="B81" s="303">
        <f>[1]avgpeinc!AK74</f>
        <v>2222042.7633841182</v>
      </c>
      <c r="C81" s="257">
        <f>[1]avgpeinc!AL74</f>
        <v>2328220.0564191658</v>
      </c>
      <c r="D81" s="282">
        <f>[1]avgpeinc!AM74</f>
        <v>1993947.1438351024</v>
      </c>
      <c r="E81" s="282">
        <f>[1]avgpeinc!AN74</f>
        <v>2896675.2643664205</v>
      </c>
      <c r="F81" s="282">
        <f>[1]avgpeinc!AO74</f>
        <v>1666553.7624533684</v>
      </c>
      <c r="G81" s="257">
        <f>[1]avgpeinc!AP74</f>
        <v>3619521.0303557604</v>
      </c>
      <c r="H81" s="340">
        <f>B81*0.001/'TB5'!B81</f>
        <v>4.8211157321929939E-2</v>
      </c>
      <c r="I81" s="341">
        <f>C81*0.001/'TB5'!B81</f>
        <v>5.0514861941337585E-2</v>
      </c>
      <c r="J81" s="341">
        <f>D81*0.001/'TB5'!C81</f>
        <v>4.4213775545358658E-2</v>
      </c>
      <c r="K81" s="341">
        <f>E81*0.001/'TB5'!D81</f>
        <v>4.9533817917108536E-2</v>
      </c>
      <c r="L81" s="341">
        <f>F81*0.001/'TB5'!E81</f>
        <v>4.8616308718919754E-2</v>
      </c>
      <c r="M81" s="342">
        <f>G81*0.001/'TB5'!F81</f>
        <v>5.1072351634502411E-2</v>
      </c>
    </row>
    <row r="82" spans="1:13">
      <c r="A82" s="249">
        <v>1986</v>
      </c>
      <c r="B82" s="303">
        <f>[1]avgpeinc!AK75</f>
        <v>2110312.6912944415</v>
      </c>
      <c r="C82" s="257">
        <f>[1]avgpeinc!AL75</f>
        <v>2196303.9461842077</v>
      </c>
      <c r="D82" s="282">
        <f>[1]avgpeinc!AM75</f>
        <v>1984606.1450070564</v>
      </c>
      <c r="E82" s="282">
        <f>[1]avgpeinc!AN75</f>
        <v>2747953.6514639114</v>
      </c>
      <c r="F82" s="282">
        <f>[1]avgpeinc!AO75</f>
        <v>1598057.982149784</v>
      </c>
      <c r="G82" s="257">
        <f>[1]avgpeinc!AP75</f>
        <v>3411509.4202640671</v>
      </c>
      <c r="H82" s="340">
        <f>B82*0.001/'TB5'!B82</f>
        <v>4.538445919752121E-2</v>
      </c>
      <c r="I82" s="341">
        <f>C82*0.001/'TB5'!B82</f>
        <v>4.7233790159225457E-2</v>
      </c>
      <c r="J82" s="341">
        <f>D82*0.001/'TB5'!C82</f>
        <v>4.313008859753608E-2</v>
      </c>
      <c r="K82" s="341">
        <f>E82*0.001/'TB5'!D82</f>
        <v>4.6661507338285446E-2</v>
      </c>
      <c r="L82" s="341">
        <f>F82*0.001/'TB5'!E82</f>
        <v>4.5905057340860367E-2</v>
      </c>
      <c r="M82" s="342">
        <f>G82*0.001/'TB5'!F82</f>
        <v>4.7910071909427657E-2</v>
      </c>
    </row>
    <row r="83" spans="1:13">
      <c r="A83" s="249">
        <v>1987</v>
      </c>
      <c r="B83" s="303">
        <f>[1]avgpeinc!AK76</f>
        <v>2356999.1610643254</v>
      </c>
      <c r="C83" s="257">
        <f>[1]avgpeinc!AL76</f>
        <v>2501766.0098963086</v>
      </c>
      <c r="D83" s="282">
        <f>[1]avgpeinc!AM76</f>
        <v>2247364.400022909</v>
      </c>
      <c r="E83" s="282">
        <f>[1]avgpeinc!AN76</f>
        <v>3081382.4392580297</v>
      </c>
      <c r="F83" s="282">
        <f>[1]avgpeinc!AO76</f>
        <v>1791847.3277237334</v>
      </c>
      <c r="G83" s="257">
        <f>[1]avgpeinc!AP76</f>
        <v>3830911.4934491408</v>
      </c>
      <c r="H83" s="340">
        <f>B83*0.001/'TB5'!B83</f>
        <v>4.9200229346752167E-2</v>
      </c>
      <c r="I83" s="341">
        <f>C83*0.001/'TB5'!B83</f>
        <v>5.2222106605768211E-2</v>
      </c>
      <c r="J83" s="341">
        <f>D83*0.001/'TB5'!C83</f>
        <v>4.6979546546936049E-2</v>
      </c>
      <c r="K83" s="341">
        <f>E83*0.001/'TB5'!D83</f>
        <v>5.081017687916755E-2</v>
      </c>
      <c r="L83" s="341">
        <f>F83*0.001/'TB5'!E83</f>
        <v>4.991087689995765E-2</v>
      </c>
      <c r="M83" s="342">
        <f>G83*0.001/'TB5'!F83</f>
        <v>5.2507698535919189E-2</v>
      </c>
    </row>
    <row r="84" spans="1:13">
      <c r="A84" s="249">
        <v>1988</v>
      </c>
      <c r="B84" s="303">
        <f>[1]avgpeinc!AK77</f>
        <v>3066048.4275811678</v>
      </c>
      <c r="C84" s="257">
        <f>[1]avgpeinc!AL77</f>
        <v>3233404.6312302714</v>
      </c>
      <c r="D84" s="282">
        <f>[1]avgpeinc!AM77</f>
        <v>2953908.7505925274</v>
      </c>
      <c r="E84" s="282">
        <f>[1]avgpeinc!AN77</f>
        <v>4056895.1973125464</v>
      </c>
      <c r="F84" s="282">
        <f>[1]avgpeinc!AO77</f>
        <v>2256927.0097788968</v>
      </c>
      <c r="G84" s="257">
        <f>[1]avgpeinc!AP77</f>
        <v>4927229.4276939249</v>
      </c>
      <c r="H84" s="340">
        <f>B84*0.001/'TB5'!B84</f>
        <v>6.1419740319252014E-2</v>
      </c>
      <c r="I84" s="341">
        <f>C84*0.001/'TB5'!B84</f>
        <v>6.4772255718708038E-2</v>
      </c>
      <c r="J84" s="341">
        <f>D84*0.001/'TB5'!C84</f>
        <v>5.9123508632183082E-2</v>
      </c>
      <c r="K84" s="341">
        <f>E84*0.001/'TB5'!D84</f>
        <v>6.4254522323608385E-2</v>
      </c>
      <c r="L84" s="341">
        <f>F84*0.001/'TB5'!E84</f>
        <v>6.0312651097774506E-2</v>
      </c>
      <c r="M84" s="342">
        <f>G84*0.001/'TB5'!F84</f>
        <v>6.5237000584602342E-2</v>
      </c>
    </row>
    <row r="85" spans="1:13">
      <c r="A85" s="259">
        <v>1989</v>
      </c>
      <c r="B85" s="308">
        <f>[1]avgpeinc!AK78</f>
        <v>2854193.1981575075</v>
      </c>
      <c r="C85" s="260">
        <f>[1]avgpeinc!AL78</f>
        <v>3010321.4124772144</v>
      </c>
      <c r="D85" s="283">
        <f>[1]avgpeinc!AM78</f>
        <v>2705834.3001736524</v>
      </c>
      <c r="E85" s="283">
        <f>[1]avgpeinc!AN78</f>
        <v>3713658.270554658</v>
      </c>
      <c r="F85" s="283">
        <f>[1]avgpeinc!AO78</f>
        <v>2154369.8245593728</v>
      </c>
      <c r="G85" s="260">
        <f>[1]avgpeinc!AP78</f>
        <v>4590960.8547835052</v>
      </c>
      <c r="H85" s="349">
        <f>B85*0.001/'TB5'!B85</f>
        <v>5.6494235992431648E-2</v>
      </c>
      <c r="I85" s="347">
        <f>C85*0.001/'TB5'!B85</f>
        <v>5.9584546834230416E-2</v>
      </c>
      <c r="J85" s="347">
        <f>D85*0.001/'TB5'!C85</f>
        <v>5.3517807275056846E-2</v>
      </c>
      <c r="K85" s="347">
        <f>E85*0.001/'TB5'!D85</f>
        <v>5.8662734925746911E-2</v>
      </c>
      <c r="L85" s="347">
        <f>F85*0.001/'TB5'!E85</f>
        <v>5.6143037974834435E-2</v>
      </c>
      <c r="M85" s="348">
        <f>G85*0.001/'TB5'!F85</f>
        <v>6.0533549636602402E-2</v>
      </c>
    </row>
    <row r="86" spans="1:13">
      <c r="A86" s="249">
        <v>1990</v>
      </c>
      <c r="B86" s="303">
        <f>[1]avgpeinc!AK79</f>
        <v>2851829.7552586533</v>
      </c>
      <c r="C86" s="257">
        <f>[1]avgpeinc!AL79</f>
        <v>3013656.901194613</v>
      </c>
      <c r="D86" s="282">
        <f>[1]avgpeinc!AM79</f>
        <v>2747387.1333125043</v>
      </c>
      <c r="E86" s="282">
        <f>[1]avgpeinc!AN79</f>
        <v>3722923.5831410647</v>
      </c>
      <c r="F86" s="282">
        <f>[1]avgpeinc!AO79</f>
        <v>2164571.1982130487</v>
      </c>
      <c r="G86" s="257">
        <f>[1]avgpeinc!AP79</f>
        <v>4540910.23202659</v>
      </c>
      <c r="H86" s="340">
        <f>B86*0.001/'TB5'!B86</f>
        <v>5.6496635079383843E-2</v>
      </c>
      <c r="I86" s="341">
        <f>C86*0.001/'TB5'!B86</f>
        <v>5.9702537953853607E-2</v>
      </c>
      <c r="J86" s="341">
        <f>D86*0.001/'TB5'!C86</f>
        <v>5.4371483623981483E-2</v>
      </c>
      <c r="K86" s="341">
        <f>E86*0.001/'TB5'!D86</f>
        <v>5.9298142790794373E-2</v>
      </c>
      <c r="L86" s="341">
        <f>F86*0.001/'TB5'!E86</f>
        <v>5.5817171931266785E-2</v>
      </c>
      <c r="M86" s="342">
        <f>G86*0.001/'TB5'!F86</f>
        <v>6.029909476637841E-2</v>
      </c>
    </row>
    <row r="87" spans="1:13">
      <c r="A87" s="249">
        <v>1991</v>
      </c>
      <c r="B87" s="303">
        <f>[1]avgpeinc!AK80</f>
        <v>2570766.1823450536</v>
      </c>
      <c r="C87" s="257">
        <f>[1]avgpeinc!AL80</f>
        <v>2714569.4842220517</v>
      </c>
      <c r="D87" s="282">
        <f>[1]avgpeinc!AM80</f>
        <v>2434179.0592095531</v>
      </c>
      <c r="E87" s="282">
        <f>[1]avgpeinc!AN80</f>
        <v>3343246.6331239059</v>
      </c>
      <c r="F87" s="282">
        <f>[1]avgpeinc!AO80</f>
        <v>1953890.9662041778</v>
      </c>
      <c r="G87" s="257">
        <f>[1]avgpeinc!AP80</f>
        <v>4097634.6255653598</v>
      </c>
      <c r="H87" s="340">
        <f>B87*0.001/'TB5'!B87</f>
        <v>5.1993444561958306E-2</v>
      </c>
      <c r="I87" s="341">
        <f>C87*0.001/'TB5'!B87</f>
        <v>5.4901849478483193E-2</v>
      </c>
      <c r="J87" s="341">
        <f>D87*0.001/'TB5'!C87</f>
        <v>4.937249422073365E-2</v>
      </c>
      <c r="K87" s="341">
        <f>E87*0.001/'TB5'!D87</f>
        <v>5.4852452129125602E-2</v>
      </c>
      <c r="L87" s="341">
        <f>F87*0.001/'TB5'!E87</f>
        <v>5.0743915140628815E-2</v>
      </c>
      <c r="M87" s="342">
        <f>G87*0.001/'TB5'!F87</f>
        <v>5.5428836494684212E-2</v>
      </c>
    </row>
    <row r="88" spans="1:13">
      <c r="A88" s="249">
        <v>1992</v>
      </c>
      <c r="B88" s="303">
        <f>[1]avgpeinc!AK81</f>
        <v>2950792.8743030396</v>
      </c>
      <c r="C88" s="257">
        <f>[1]avgpeinc!AL81</f>
        <v>3125182.8503891891</v>
      </c>
      <c r="D88" s="282">
        <f>[1]avgpeinc!AM81</f>
        <v>2815799.1532515199</v>
      </c>
      <c r="E88" s="282">
        <f>[1]avgpeinc!AN81</f>
        <v>3944794.6526256385</v>
      </c>
      <c r="F88" s="282">
        <f>[1]avgpeinc!AO81</f>
        <v>2188966.7123661428</v>
      </c>
      <c r="G88" s="257">
        <f>[1]avgpeinc!AP81</f>
        <v>4701115.3610016191</v>
      </c>
      <c r="H88" s="340">
        <f>B88*0.001/'TB5'!B88</f>
        <v>5.8546878397464752E-2</v>
      </c>
      <c r="I88" s="341">
        <f>C88*0.001/'TB5'!B88</f>
        <v>6.2006961554288871E-2</v>
      </c>
      <c r="J88" s="341">
        <f>D88*0.001/'TB5'!C88</f>
        <v>5.588207766413688E-2</v>
      </c>
      <c r="K88" s="341">
        <f>E88*0.001/'TB5'!D88</f>
        <v>6.3486456871032715E-2</v>
      </c>
      <c r="L88" s="341">
        <f>F88*0.001/'TB5'!E88</f>
        <v>5.5619303137063973E-2</v>
      </c>
      <c r="M88" s="342">
        <f>G88*0.001/'TB5'!F88</f>
        <v>6.2354747205972665E-2</v>
      </c>
    </row>
    <row r="89" spans="1:13">
      <c r="A89" s="249">
        <v>1993</v>
      </c>
      <c r="B89" s="303">
        <f>[1]avgpeinc!AK82</f>
        <v>2897506.1528358497</v>
      </c>
      <c r="C89" s="257">
        <f>[1]avgpeinc!AL82</f>
        <v>3060011.9624421266</v>
      </c>
      <c r="D89" s="282">
        <f>[1]avgpeinc!AM82</f>
        <v>2767134.3713698979</v>
      </c>
      <c r="E89" s="282">
        <f>[1]avgpeinc!AN82</f>
        <v>3824766.7212287635</v>
      </c>
      <c r="F89" s="282">
        <f>[1]avgpeinc!AO82</f>
        <v>2191144.6330680987</v>
      </c>
      <c r="G89" s="257">
        <f>[1]avgpeinc!AP82</f>
        <v>4624057.4076414919</v>
      </c>
      <c r="H89" s="340">
        <f>B89*0.001/'TB5'!B89</f>
        <v>5.7005632668733604E-2</v>
      </c>
      <c r="I89" s="341">
        <f>C89*0.001/'TB5'!B89</f>
        <v>6.0202777385711677E-2</v>
      </c>
      <c r="J89" s="341">
        <f>D89*0.001/'TB5'!C89</f>
        <v>5.4246928542852409E-2</v>
      </c>
      <c r="K89" s="341">
        <f>E89*0.001/'TB5'!D89</f>
        <v>6.0613557696342468E-2</v>
      </c>
      <c r="L89" s="341">
        <f>F89*0.001/'TB5'!E89</f>
        <v>5.5599059909582138E-2</v>
      </c>
      <c r="M89" s="342">
        <f>G89*0.001/'TB5'!F89</f>
        <v>6.0814935714006431E-2</v>
      </c>
    </row>
    <row r="90" spans="1:13">
      <c r="A90" s="249">
        <v>1994</v>
      </c>
      <c r="B90" s="303">
        <f>[1]avgpeinc!AK83</f>
        <v>2988662.1503799483</v>
      </c>
      <c r="C90" s="257">
        <f>[1]avgpeinc!AL83</f>
        <v>3137989.7090584747</v>
      </c>
      <c r="D90" s="282">
        <f>[1]avgpeinc!AM83</f>
        <v>2823025.4392151777</v>
      </c>
      <c r="E90" s="282">
        <f>[1]avgpeinc!AN83</f>
        <v>3840327.2082303185</v>
      </c>
      <c r="F90" s="282">
        <f>[1]avgpeinc!AO83</f>
        <v>2324926.2253349256</v>
      </c>
      <c r="G90" s="257">
        <f>[1]avgpeinc!AP83</f>
        <v>4746957.5011076154</v>
      </c>
      <c r="H90" s="340">
        <f>B90*0.001/'TB5'!B90</f>
        <v>5.6939855217933648E-2</v>
      </c>
      <c r="I90" s="341">
        <f>C90*0.001/'TB5'!B90</f>
        <v>5.9784837067127228E-2</v>
      </c>
      <c r="J90" s="341">
        <f>D90*0.001/'TB5'!C90</f>
        <v>5.3619612008333206E-2</v>
      </c>
      <c r="K90" s="341">
        <f>E90*0.001/'TB5'!D90</f>
        <v>5.8983813971281059E-2</v>
      </c>
      <c r="L90" s="341">
        <f>F90*0.001/'TB5'!E90</f>
        <v>5.7139292359352112E-2</v>
      </c>
      <c r="M90" s="342">
        <f>G90*0.001/'TB5'!F90</f>
        <v>6.046615913510324E-2</v>
      </c>
    </row>
    <row r="91" spans="1:13">
      <c r="A91" s="249">
        <v>1995</v>
      </c>
      <c r="B91" s="303">
        <f>[1]avgpeinc!AK84</f>
        <v>3202835.661076149</v>
      </c>
      <c r="C91" s="257">
        <f>[1]avgpeinc!AL84</f>
        <v>3369349.1644906127</v>
      </c>
      <c r="D91" s="282">
        <f>[1]avgpeinc!AM84</f>
        <v>3032625.8667913675</v>
      </c>
      <c r="E91" s="282">
        <f>[1]avgpeinc!AN84</f>
        <v>4173817.655687897</v>
      </c>
      <c r="F91" s="282">
        <f>[1]avgpeinc!AO84</f>
        <v>2440282.8808364635</v>
      </c>
      <c r="G91" s="257">
        <f>[1]avgpeinc!AP84</f>
        <v>5097553.8168849507</v>
      </c>
      <c r="H91" s="340">
        <f>B91*0.001/'TB5'!B91</f>
        <v>5.9707082808017724E-2</v>
      </c>
      <c r="I91" s="341">
        <f>C91*0.001/'TB5'!B91</f>
        <v>6.2811218202114091E-2</v>
      </c>
      <c r="J91" s="341">
        <f>D91*0.001/'TB5'!C91</f>
        <v>5.665279924869538E-2</v>
      </c>
      <c r="K91" s="341">
        <f>E91*0.001/'TB5'!D91</f>
        <v>6.3162893056869493E-2</v>
      </c>
      <c r="L91" s="341">
        <f>F91*0.001/'TB5'!E91</f>
        <v>5.7972237467765801E-2</v>
      </c>
      <c r="M91" s="342">
        <f>G91*0.001/'TB5'!F91</f>
        <v>6.3470683991909027E-2</v>
      </c>
    </row>
    <row r="92" spans="1:13">
      <c r="A92" s="249">
        <v>1996</v>
      </c>
      <c r="B92" s="303">
        <f>[1]avgpeinc!AK85</f>
        <v>3581977.4338677553</v>
      </c>
      <c r="C92" s="257">
        <f>[1]avgpeinc!AL85</f>
        <v>3764829.3639467559</v>
      </c>
      <c r="D92" s="282">
        <f>[1]avgpeinc!AM85</f>
        <v>3418659.7679942413</v>
      </c>
      <c r="E92" s="282">
        <f>[1]avgpeinc!AN85</f>
        <v>4713662.5587410871</v>
      </c>
      <c r="F92" s="282">
        <f>[1]avgpeinc!AO85</f>
        <v>2683907.9807903673</v>
      </c>
      <c r="G92" s="257">
        <f>[1]avgpeinc!AP85</f>
        <v>5721332.571643969</v>
      </c>
      <c r="H92" s="340">
        <f>B92*0.001/'TB5'!B92</f>
        <v>6.4732402563095093E-2</v>
      </c>
      <c r="I92" s="341">
        <f>C92*0.001/'TB5'!B92</f>
        <v>6.8036846816539764E-2</v>
      </c>
      <c r="J92" s="341">
        <f>D92*0.001/'TB5'!C92</f>
        <v>6.1871282756328576E-2</v>
      </c>
      <c r="K92" s="341">
        <f>E92*0.001/'TB5'!D92</f>
        <v>6.9058336317539215E-2</v>
      </c>
      <c r="L92" s="341">
        <f>F92*0.001/'TB5'!E92</f>
        <v>6.1902035027742386E-2</v>
      </c>
      <c r="M92" s="342">
        <f>G92*0.001/'TB5'!F92</f>
        <v>6.9201022386550903E-2</v>
      </c>
    </row>
    <row r="93" spans="1:13">
      <c r="A93" s="249">
        <v>1997</v>
      </c>
      <c r="B93" s="303">
        <f>[1]avgpeinc!AK86</f>
        <v>3964371.8349293033</v>
      </c>
      <c r="C93" s="257">
        <f>[1]avgpeinc!AL86</f>
        <v>4169256.8647620948</v>
      </c>
      <c r="D93" s="282">
        <f>[1]avgpeinc!AM86</f>
        <v>3813596.0617006887</v>
      </c>
      <c r="E93" s="282">
        <f>[1]avgpeinc!AN86</f>
        <v>5253787.7367583942</v>
      </c>
      <c r="F93" s="282">
        <f>[1]avgpeinc!AO86</f>
        <v>2947771.0240322542</v>
      </c>
      <c r="G93" s="257">
        <f>[1]avgpeinc!AP86</f>
        <v>6309238.0624560658</v>
      </c>
      <c r="H93" s="340">
        <f>B93*0.001/'TB5'!B93</f>
        <v>6.9131277501583099E-2</v>
      </c>
      <c r="I93" s="341">
        <f>C93*0.001/'TB5'!B93</f>
        <v>7.2704091668128953E-2</v>
      </c>
      <c r="J93" s="341">
        <f>D93*0.001/'TB5'!C93</f>
        <v>6.6350974142551408E-2</v>
      </c>
      <c r="K93" s="341">
        <f>E93*0.001/'TB5'!D93</f>
        <v>7.4283137917518602E-2</v>
      </c>
      <c r="L93" s="341">
        <f>F93*0.001/'TB5'!E93</f>
        <v>6.5531209111213698E-2</v>
      </c>
      <c r="M93" s="342">
        <f>G93*0.001/'TB5'!F93</f>
        <v>7.3700934648513794E-2</v>
      </c>
    </row>
    <row r="94" spans="1:13">
      <c r="A94" s="249">
        <v>1998</v>
      </c>
      <c r="B94" s="303">
        <f>[1]avgpeinc!AK87</f>
        <v>4132260.1127795624</v>
      </c>
      <c r="C94" s="257">
        <f>[1]avgpeinc!AL87</f>
        <v>4367485.3556797998</v>
      </c>
      <c r="D94" s="282">
        <f>[1]avgpeinc!AM87</f>
        <v>4007595.5734533882</v>
      </c>
      <c r="E94" s="282">
        <f>[1]avgpeinc!AN87</f>
        <v>5617896.6962964293</v>
      </c>
      <c r="F94" s="282">
        <f>[1]avgpeinc!AO87</f>
        <v>2964820.9399848557</v>
      </c>
      <c r="G94" s="257">
        <f>[1]avgpeinc!AP87</f>
        <v>6576742.2670885948</v>
      </c>
      <c r="H94" s="340">
        <f>B94*0.001/'TB5'!B94</f>
        <v>6.940122693777083E-2</v>
      </c>
      <c r="I94" s="341">
        <f>C94*0.001/'TB5'!B94</f>
        <v>7.3351830244064317E-2</v>
      </c>
      <c r="J94" s="341">
        <f>D94*0.001/'TB5'!C94</f>
        <v>6.6824093461036668E-2</v>
      </c>
      <c r="K94" s="341">
        <f>E94*0.001/'TB5'!D94</f>
        <v>7.6304048299789415E-2</v>
      </c>
      <c r="L94" s="341">
        <f>F94*0.001/'TB5'!E94</f>
        <v>6.3737064599990845E-2</v>
      </c>
      <c r="M94" s="342">
        <f>G94*0.001/'TB5'!F94</f>
        <v>7.4055708944797516E-2</v>
      </c>
    </row>
    <row r="95" spans="1:13">
      <c r="A95" s="259">
        <v>1999</v>
      </c>
      <c r="B95" s="308">
        <f>[1]avgpeinc!AK88</f>
        <v>4537353.6631367458</v>
      </c>
      <c r="C95" s="260">
        <f>[1]avgpeinc!AL88</f>
        <v>4810451.1064451439</v>
      </c>
      <c r="D95" s="283">
        <f>[1]avgpeinc!AM88</f>
        <v>4434265.9960860675</v>
      </c>
      <c r="E95" s="283">
        <f>[1]avgpeinc!AN88</f>
        <v>6320140.6274157045</v>
      </c>
      <c r="F95" s="283">
        <f>[1]avgpeinc!AO88</f>
        <v>3152866.7492968249</v>
      </c>
      <c r="G95" s="260">
        <f>[1]avgpeinc!AP88</f>
        <v>7201053.7524882732</v>
      </c>
      <c r="H95" s="349">
        <f>B95*0.001/'TB5'!B95</f>
        <v>7.3987998068332672E-2</v>
      </c>
      <c r="I95" s="347">
        <f>C95*0.001/'TB5'!B95</f>
        <v>7.8441239893436446E-2</v>
      </c>
      <c r="J95" s="347">
        <f>D95*0.001/'TB5'!C95</f>
        <v>7.134324312210083E-2</v>
      </c>
      <c r="K95" s="347">
        <f>E95*0.001/'TB5'!D95</f>
        <v>8.2550905644893646E-2</v>
      </c>
      <c r="L95" s="347">
        <f>F95*0.001/'TB5'!E95</f>
        <v>6.6632986068725586E-2</v>
      </c>
      <c r="M95" s="348">
        <f>G95*0.001/'TB5'!F95</f>
        <v>7.8612163662910461E-2</v>
      </c>
    </row>
    <row r="96" spans="1:13">
      <c r="A96" s="261">
        <v>2000</v>
      </c>
      <c r="B96" s="313">
        <f>[1]avgpeinc!AK89</f>
        <v>4964056.3429715363</v>
      </c>
      <c r="C96" s="262">
        <f>[1]avgpeinc!AL89</f>
        <v>5282474.6373309596</v>
      </c>
      <c r="D96" s="284">
        <f>[1]avgpeinc!AM89</f>
        <v>4922094.5313549377</v>
      </c>
      <c r="E96" s="284">
        <f>[1]avgpeinc!AN89</f>
        <v>7113660.4045097288</v>
      </c>
      <c r="F96" s="284">
        <f>[1]avgpeinc!AO89</f>
        <v>3257572.7416412155</v>
      </c>
      <c r="G96" s="262">
        <f>[1]avgpeinc!AP89</f>
        <v>7871356.8759902045</v>
      </c>
      <c r="H96" s="350">
        <f>B96*0.001/'TB5'!B96</f>
        <v>7.8331664204597473E-2</v>
      </c>
      <c r="I96" s="351">
        <f>C96*0.001/'TB5'!B96</f>
        <v>8.3356231451034546E-2</v>
      </c>
      <c r="J96" s="351">
        <f>D96*0.001/'TB5'!C96</f>
        <v>7.64799565076828E-2</v>
      </c>
      <c r="K96" s="351">
        <f>E96*0.001/'TB5'!D96</f>
        <v>8.9837908744812026E-2</v>
      </c>
      <c r="L96" s="351">
        <f>F96*0.001/'TB5'!E96</f>
        <v>6.6748693585395799E-2</v>
      </c>
      <c r="M96" s="352">
        <f>G96*0.001/'TB5'!F96</f>
        <v>8.3475776016712189E-2</v>
      </c>
    </row>
    <row r="97" spans="1:13">
      <c r="A97" s="249">
        <v>2001</v>
      </c>
      <c r="B97" s="303">
        <f>[1]avgpeinc!AK90</f>
        <v>4578013.6971358005</v>
      </c>
      <c r="C97" s="257">
        <f>[1]avgpeinc!AL90</f>
        <v>4880094.7973203994</v>
      </c>
      <c r="D97" s="282">
        <f>[1]avgpeinc!AM90</f>
        <v>4419792.2463558167</v>
      </c>
      <c r="E97" s="282">
        <f>[1]avgpeinc!AN90</f>
        <v>6364724.6926583089</v>
      </c>
      <c r="F97" s="282">
        <f>[1]avgpeinc!AO90</f>
        <v>3189473.5196517915</v>
      </c>
      <c r="G97" s="257">
        <f>[1]avgpeinc!AP90</f>
        <v>7218266.8641970931</v>
      </c>
      <c r="H97" s="340">
        <f>B97*0.001/'TB5'!B97</f>
        <v>7.2596460580825806E-2</v>
      </c>
      <c r="I97" s="341">
        <f>C97*0.001/'TB5'!B97</f>
        <v>7.7386751770973206E-2</v>
      </c>
      <c r="J97" s="341">
        <f>D97*0.001/'TB5'!C97</f>
        <v>6.9368883967399597E-2</v>
      </c>
      <c r="K97" s="341">
        <f>E97*0.001/'TB5'!D97</f>
        <v>8.1595189869403839E-2</v>
      </c>
      <c r="L97" s="341">
        <f>F97*0.001/'TB5'!E97</f>
        <v>6.4731515944004073E-2</v>
      </c>
      <c r="M97" s="342">
        <f>G97*0.001/'TB5'!F97</f>
        <v>7.7497884631156908E-2</v>
      </c>
    </row>
    <row r="98" spans="1:13">
      <c r="A98" s="249">
        <v>2002</v>
      </c>
      <c r="B98" s="303">
        <f>[1]avgpeinc!AK91</f>
        <v>4451751.5539312661</v>
      </c>
      <c r="C98" s="257">
        <f>[1]avgpeinc!AL91</f>
        <v>4713400.3448113305</v>
      </c>
      <c r="D98" s="282">
        <f>[1]avgpeinc!AM91</f>
        <v>4238342.1388847884</v>
      </c>
      <c r="E98" s="282">
        <f>[1]avgpeinc!AN91</f>
        <v>6048808.1326992242</v>
      </c>
      <c r="F98" s="282">
        <f>[1]avgpeinc!AO91</f>
        <v>3219445.0543404049</v>
      </c>
      <c r="G98" s="257">
        <f>[1]avgpeinc!AP91</f>
        <v>6982795.25835058</v>
      </c>
      <c r="H98" s="340">
        <f>B98*0.001/'TB5'!B98</f>
        <v>7.0754237473011017E-2</v>
      </c>
      <c r="I98" s="341">
        <f>C98*0.001/'TB5'!B98</f>
        <v>7.4912771582603455E-2</v>
      </c>
      <c r="J98" s="341">
        <f>D98*0.001/'TB5'!C98</f>
        <v>6.6840648651123047E-2</v>
      </c>
      <c r="K98" s="341">
        <f>E98*0.001/'TB5'!D98</f>
        <v>7.8564666211605086E-2</v>
      </c>
      <c r="L98" s="341">
        <f>F98*0.001/'TB5'!E98</f>
        <v>6.4384937286376953E-2</v>
      </c>
      <c r="M98" s="342">
        <f>G98*0.001/'TB5'!F98</f>
        <v>7.5648464262485504E-2</v>
      </c>
    </row>
    <row r="99" spans="1:13">
      <c r="A99" s="249">
        <v>2003</v>
      </c>
      <c r="B99" s="303">
        <f>[1]avgpeinc!AK92</f>
        <v>4617193.1163819106</v>
      </c>
      <c r="C99" s="257">
        <f>[1]avgpeinc!AL92</f>
        <v>4869427.7806914318</v>
      </c>
      <c r="D99" s="282">
        <f>[1]avgpeinc!AM92</f>
        <v>4408243.7057332713</v>
      </c>
      <c r="E99" s="282">
        <f>[1]avgpeinc!AN92</f>
        <v>6241074.6539104823</v>
      </c>
      <c r="F99" s="282">
        <f>[1]avgpeinc!AO92</f>
        <v>3355087.3357626772</v>
      </c>
      <c r="G99" s="257">
        <f>[1]avgpeinc!AP92</f>
        <v>7232164.5532521466</v>
      </c>
      <c r="H99" s="340">
        <f>B99*0.001/'TB5'!B99</f>
        <v>7.2620518505573273E-2</v>
      </c>
      <c r="I99" s="341">
        <f>C99*0.001/'TB5'!B99</f>
        <v>7.65877366065979E-2</v>
      </c>
      <c r="J99" s="341">
        <f>D99*0.001/'TB5'!C99</f>
        <v>6.8864114582538619E-2</v>
      </c>
      <c r="K99" s="341">
        <f>E99*0.001/'TB5'!D99</f>
        <v>8.0780997872352586E-2</v>
      </c>
      <c r="L99" s="341">
        <f>F99*0.001/'TB5'!E99</f>
        <v>6.5838992595672621E-2</v>
      </c>
      <c r="M99" s="342">
        <f>G99*0.001/'TB5'!F99</f>
        <v>7.7756986021995572E-2</v>
      </c>
    </row>
    <row r="100" spans="1:13">
      <c r="A100" s="249">
        <v>2004</v>
      </c>
      <c r="B100" s="303">
        <f>[1]avgpeinc!AK93</f>
        <v>5205863.9261277933</v>
      </c>
      <c r="C100" s="257">
        <f>[1]avgpeinc!AL93</f>
        <v>5482313.7851722939</v>
      </c>
      <c r="D100" s="282">
        <f>[1]avgpeinc!AM93</f>
        <v>5008713.2989514424</v>
      </c>
      <c r="E100" s="282">
        <f>[1]avgpeinc!AN93</f>
        <v>7132472.2312820712</v>
      </c>
      <c r="F100" s="282">
        <f>[1]avgpeinc!AO93</f>
        <v>3685323.3104502675</v>
      </c>
      <c r="G100" s="257">
        <f>[1]avgpeinc!AP93</f>
        <v>8120991.1053815773</v>
      </c>
      <c r="H100" s="340">
        <f>B100*0.001/'TB5'!B100</f>
        <v>7.9549342393875108E-2</v>
      </c>
      <c r="I100" s="341">
        <f>C100*0.001/'TB5'!B100</f>
        <v>8.3773694932460785E-2</v>
      </c>
      <c r="J100" s="341">
        <f>D100*0.001/'TB5'!C100</f>
        <v>7.5974516570568085E-2</v>
      </c>
      <c r="K100" s="341">
        <f>E100*0.001/'TB5'!D100</f>
        <v>8.941072970628737E-2</v>
      </c>
      <c r="L100" s="341">
        <f>F100*0.001/'TB5'!E100</f>
        <v>7.0535905659198761E-2</v>
      </c>
      <c r="M100" s="342">
        <f>G100*0.001/'TB5'!F100</f>
        <v>8.5099227726459489E-2</v>
      </c>
    </row>
    <row r="101" spans="1:13">
      <c r="A101" s="249">
        <v>2005</v>
      </c>
      <c r="B101" s="303">
        <f>[1]avgpeinc!AK94</f>
        <v>5836667.4929735577</v>
      </c>
      <c r="C101" s="257">
        <f>[1]avgpeinc!AL94</f>
        <v>6121194.3631547336</v>
      </c>
      <c r="D101" s="282">
        <f>[1]avgpeinc!AM94</f>
        <v>5594258.2029086947</v>
      </c>
      <c r="E101" s="282">
        <f>[1]avgpeinc!AN94</f>
        <v>7968115.784609546</v>
      </c>
      <c r="F101" s="282">
        <f>[1]avgpeinc!AO94</f>
        <v>4138512.7448807196</v>
      </c>
      <c r="G101" s="257">
        <f>[1]avgpeinc!AP94</f>
        <v>9055216.9543435294</v>
      </c>
      <c r="H101" s="340">
        <f>B101*0.001/'TB5'!B101</f>
        <v>8.6997769773006453E-2</v>
      </c>
      <c r="I101" s="341">
        <f>C101*0.001/'TB5'!B101</f>
        <v>9.1238752007484436E-2</v>
      </c>
      <c r="J101" s="341">
        <f>D101*0.001/'TB5'!C101</f>
        <v>8.316956460475923E-2</v>
      </c>
      <c r="K101" s="341">
        <f>E101*0.001/'TB5'!D101</f>
        <v>9.7579106688499451E-2</v>
      </c>
      <c r="L101" s="341">
        <f>F101*0.001/'TB5'!E101</f>
        <v>7.7098764479160309E-2</v>
      </c>
      <c r="M101" s="342">
        <f>G101*0.001/'TB5'!F101</f>
        <v>9.2724315822124523E-2</v>
      </c>
    </row>
    <row r="102" spans="1:13">
      <c r="A102" s="249">
        <v>2006</v>
      </c>
      <c r="B102" s="303">
        <f>[1]avgpeinc!AK95</f>
        <v>6199119.354959283</v>
      </c>
      <c r="C102" s="257">
        <f>[1]avgpeinc!AL95</f>
        <v>6493087.7786816349</v>
      </c>
      <c r="D102" s="282">
        <f>[1]avgpeinc!AM95</f>
        <v>5928821.2526347302</v>
      </c>
      <c r="E102" s="282">
        <f>[1]avgpeinc!AN95</f>
        <v>8472133.3879140541</v>
      </c>
      <c r="F102" s="282">
        <f>[1]avgpeinc!AO95</f>
        <v>4352246.6096963808</v>
      </c>
      <c r="G102" s="257">
        <f>[1]avgpeinc!AP95</f>
        <v>9573982.6818908807</v>
      </c>
      <c r="H102" s="340">
        <f>B102*0.001/'TB5'!B102</f>
        <v>9.0244241058826474E-2</v>
      </c>
      <c r="I102" s="341">
        <f>C102*0.001/'TB5'!B102</f>
        <v>9.452371299266818E-2</v>
      </c>
      <c r="J102" s="341">
        <f>D102*0.001/'TB5'!C102</f>
        <v>8.621618896722795E-2</v>
      </c>
      <c r="K102" s="341">
        <f>E102*0.001/'TB5'!D102</f>
        <v>0.10124582797288896</v>
      </c>
      <c r="L102" s="341">
        <f>F102*0.001/'TB5'!E102</f>
        <v>7.927858829498291E-2</v>
      </c>
      <c r="M102" s="342">
        <f>G102*0.001/'TB5'!F102</f>
        <v>9.6173912286758409E-2</v>
      </c>
    </row>
    <row r="103" spans="1:13">
      <c r="A103" s="249">
        <v>2007</v>
      </c>
      <c r="B103" s="303">
        <f>[1]avgpeinc!AK96</f>
        <v>6103467.5124600381</v>
      </c>
      <c r="C103" s="257">
        <f>[1]avgpeinc!AL96</f>
        <v>6409912.125526798</v>
      </c>
      <c r="D103" s="282">
        <f>[1]avgpeinc!AM96</f>
        <v>5805202.4876956521</v>
      </c>
      <c r="E103" s="282">
        <f>[1]avgpeinc!AN96</f>
        <v>8438786.8773081955</v>
      </c>
      <c r="F103" s="282">
        <f>[1]avgpeinc!AO96</f>
        <v>4223512.9612111645</v>
      </c>
      <c r="G103" s="257">
        <f>[1]avgpeinc!AP96</f>
        <v>9435236.5657274406</v>
      </c>
      <c r="H103" s="340">
        <f>B103*0.001/'TB5'!B103</f>
        <v>8.9860402047634111E-2</v>
      </c>
      <c r="I103" s="341">
        <f>C103*0.001/'TB5'!B103</f>
        <v>9.4372138381004347E-2</v>
      </c>
      <c r="J103" s="341">
        <f>D103*0.001/'TB5'!C103</f>
        <v>8.5953220725059495E-2</v>
      </c>
      <c r="K103" s="341">
        <f>E103*0.001/'TB5'!D103</f>
        <v>0.10228971391916275</v>
      </c>
      <c r="L103" s="341">
        <f>F103*0.001/'TB5'!E103</f>
        <v>7.7598474919796004E-2</v>
      </c>
      <c r="M103" s="342">
        <f>G103*0.001/'TB5'!F103</f>
        <v>9.5779724419116988E-2</v>
      </c>
    </row>
    <row r="104" spans="1:13">
      <c r="A104" s="249">
        <v>2008</v>
      </c>
      <c r="B104" s="303">
        <f>[1]avgpeinc!AK97</f>
        <v>5881698.5688698525</v>
      </c>
      <c r="C104" s="257">
        <f>[1]avgpeinc!AL97</f>
        <v>6160057.5056640701</v>
      </c>
      <c r="D104" s="282">
        <f>[1]avgpeinc!AM97</f>
        <v>5574348.3268663008</v>
      </c>
      <c r="E104" s="282">
        <f>[1]avgpeinc!AN97</f>
        <v>8017997.778912792</v>
      </c>
      <c r="F104" s="282">
        <f>[1]avgpeinc!AO97</f>
        <v>4157899.3676406089</v>
      </c>
      <c r="G104" s="257">
        <f>[1]avgpeinc!AP97</f>
        <v>9017353.755330909</v>
      </c>
      <c r="H104" s="340">
        <f>B104*0.001/'TB5'!B104</f>
        <v>8.9053787291049957E-2</v>
      </c>
      <c r="I104" s="341">
        <f>C104*0.001/'TB5'!B104</f>
        <v>9.3268372118473067E-2</v>
      </c>
      <c r="J104" s="341">
        <f>D104*0.001/'TB5'!C104</f>
        <v>8.4936641156673431E-2</v>
      </c>
      <c r="K104" s="341">
        <f>E104*0.001/'TB5'!D104</f>
        <v>0.10043686628341675</v>
      </c>
      <c r="L104" s="341">
        <f>F104*0.001/'TB5'!E104</f>
        <v>7.8072279691696167E-2</v>
      </c>
      <c r="M104" s="342">
        <f>G104*0.001/'TB5'!F104</f>
        <v>9.4650462269783006E-2</v>
      </c>
    </row>
    <row r="105" spans="1:13">
      <c r="A105" s="259">
        <v>2009</v>
      </c>
      <c r="B105" s="317">
        <f>[1]avgpeinc!AK98</f>
        <v>5422996.53580839</v>
      </c>
      <c r="C105" s="264">
        <f>[1]avgpeinc!AL98</f>
        <v>5647930.4314883482</v>
      </c>
      <c r="D105" s="283">
        <f>[1]avgpeinc!AM98</f>
        <v>5000398.0496016648</v>
      </c>
      <c r="E105" s="283">
        <f>[1]avgpeinc!AN98</f>
        <v>7125147.7145918859</v>
      </c>
      <c r="F105" s="283">
        <f>[1]avgpeinc!AO98</f>
        <v>4065158.5267130593</v>
      </c>
      <c r="G105" s="260">
        <f>[1]avgpeinc!AP98</f>
        <v>8304636.9217257872</v>
      </c>
      <c r="H105" s="349">
        <f>B105*0.001/'TB5'!B105</f>
        <v>8.6046941578388214E-2</v>
      </c>
      <c r="I105" s="347">
        <f>C105*0.001/'TB5'!B105</f>
        <v>8.9615978300571456E-2</v>
      </c>
      <c r="J105" s="353">
        <f>D105*0.001/'TB5'!C105</f>
        <v>8.0497786402702345E-2</v>
      </c>
      <c r="K105" s="354">
        <f>E105*0.001/'TB5'!D105</f>
        <v>9.54165980219841E-2</v>
      </c>
      <c r="L105" s="347">
        <f>F105*0.001/'TB5'!E105</f>
        <v>7.7867560088634491E-2</v>
      </c>
      <c r="M105" s="348">
        <f>G105*0.001/'TB5'!F105</f>
        <v>9.1068215668201433E-2</v>
      </c>
    </row>
    <row r="106" spans="1:13">
      <c r="A106" s="249">
        <v>2010</v>
      </c>
      <c r="B106" s="320">
        <f>[1]avgpeinc!AK99</f>
        <v>6233462.6504211593</v>
      </c>
      <c r="C106" s="266">
        <f>[1]avgpeinc!AL99</f>
        <v>6474054.3762187604</v>
      </c>
      <c r="D106" s="282">
        <f>[1]avgpeinc!AM99</f>
        <v>5870393.5842765225</v>
      </c>
      <c r="E106" s="282">
        <f>[1]avgpeinc!AN99</f>
        <v>8190835.2152383002</v>
      </c>
      <c r="F106" s="282">
        <f>[1]avgpeinc!AO99</f>
        <v>4623251.560770792</v>
      </c>
      <c r="G106" s="257">
        <f>[1]avgpeinc!AP99</f>
        <v>9505757.6751728225</v>
      </c>
      <c r="H106" s="340">
        <f>B106*0.001/'TB5'!B106</f>
        <v>9.5793642103672028E-2</v>
      </c>
      <c r="I106" s="341">
        <f>C106*0.001/'TB5'!B106</f>
        <v>9.9490970373153687E-2</v>
      </c>
      <c r="J106" s="355">
        <f>D106*0.001/'TB5'!C106</f>
        <v>9.1783791780471788E-2</v>
      </c>
      <c r="K106" s="197">
        <f>E106*0.001/'TB5'!D106</f>
        <v>0.10640821605920793</v>
      </c>
      <c r="L106" s="341">
        <f>F106*0.001/'TB5'!E106</f>
        <v>8.5718818008899689E-2</v>
      </c>
      <c r="M106" s="342">
        <f>G106*0.001/'TB5'!F106</f>
        <v>0.10153022408485411</v>
      </c>
    </row>
    <row r="107" spans="1:13">
      <c r="A107" s="249">
        <v>2011</v>
      </c>
      <c r="B107" s="320">
        <f>[1]avgpeinc!AK100</f>
        <v>6037383.0432115672</v>
      </c>
      <c r="C107" s="266">
        <f>[1]avgpeinc!AL100</f>
        <v>6287139.9021854755</v>
      </c>
      <c r="D107" s="282">
        <f>[1]avgpeinc!AM100</f>
        <v>5624579.5877510132</v>
      </c>
      <c r="E107" s="282">
        <f>[1]avgpeinc!AN100</f>
        <v>7937573.7511679679</v>
      </c>
      <c r="F107" s="282">
        <f>[1]avgpeinc!AO100</f>
        <v>4508066.06968279</v>
      </c>
      <c r="G107" s="257">
        <f>[1]avgpeinc!AP100</f>
        <v>9206674.5255679768</v>
      </c>
      <c r="H107" s="340">
        <f>B107*0.001/'TB5'!B107</f>
        <v>9.1256849467754364E-2</v>
      </c>
      <c r="I107" s="341">
        <f>C107*0.001/'TB5'!B107</f>
        <v>9.5031999051570892E-2</v>
      </c>
      <c r="J107" s="355">
        <f>D107*0.001/'TB5'!C107</f>
        <v>8.6789421737194061E-2</v>
      </c>
      <c r="K107" s="197">
        <f>E107*0.001/'TB5'!D107</f>
        <v>0.10068760067224504</v>
      </c>
      <c r="L107" s="341">
        <f>F107*0.001/'TB5'!E107</f>
        <v>8.2881972193717957E-2</v>
      </c>
      <c r="M107" s="342">
        <f>G107*0.001/'TB5'!F107</f>
        <v>9.7120866179466248E-2</v>
      </c>
    </row>
    <row r="108" spans="1:13">
      <c r="A108" s="249">
        <v>2012</v>
      </c>
      <c r="B108" s="320">
        <f>[1]avgpeinc!AK101</f>
        <v>6707202.559704978</v>
      </c>
      <c r="C108" s="266">
        <f>[1]avgpeinc!AL101</f>
        <v>6978472.6165601024</v>
      </c>
      <c r="D108" s="282">
        <f>[1]avgpeinc!AM101</f>
        <v>6190476.6749431249</v>
      </c>
      <c r="E108" s="282">
        <f>[1]avgpeinc!AN101</f>
        <v>8978525.388400577</v>
      </c>
      <c r="F108" s="282">
        <f>[1]avgpeinc!AO101</f>
        <v>4848708.280058112</v>
      </c>
      <c r="G108" s="257">
        <f>[1]avgpeinc!AP101</f>
        <v>10194724.883691248</v>
      </c>
      <c r="H108" s="340">
        <f>B108*0.001/'TB5'!B108</f>
        <v>9.8921023309230818E-2</v>
      </c>
      <c r="I108" s="341">
        <f>C108*0.001/'TB5'!B108</f>
        <v>0.10292184352874756</v>
      </c>
      <c r="J108" s="355">
        <f>D108*0.001/'TB5'!C108</f>
        <v>9.3316160142421709E-2</v>
      </c>
      <c r="K108" s="197">
        <f>E108*0.001/'TB5'!D108</f>
        <v>0.11044355481863025</v>
      </c>
      <c r="L108" s="341">
        <f>F108*0.001/'TB5'!E108</f>
        <v>8.7645716965198503E-2</v>
      </c>
      <c r="M108" s="342">
        <f>G108*0.001/'TB5'!F108</f>
        <v>0.10540546476840972</v>
      </c>
    </row>
    <row r="109" spans="1:13">
      <c r="A109" s="249">
        <v>2013</v>
      </c>
      <c r="B109" s="320">
        <f>[1]avgpeinc!AK102</f>
        <v>5965032.9828923466</v>
      </c>
      <c r="C109" s="266">
        <f>[1]avgpeinc!AL102</f>
        <v>6236935.965772449</v>
      </c>
      <c r="D109" s="282">
        <f>[1]avgpeinc!AM102</f>
        <v>5548378.9932245947</v>
      </c>
      <c r="E109" s="282">
        <f>[1]avgpeinc!AN102</f>
        <v>7972925.6714450484</v>
      </c>
      <c r="F109" s="282">
        <f>[1]avgpeinc!AO102</f>
        <v>4364987.389038275</v>
      </c>
      <c r="G109" s="257">
        <f>[1]avgpeinc!AP102</f>
        <v>9057532.0959464237</v>
      </c>
      <c r="H109" s="340">
        <f>B109*0.001/'TB5'!B109</f>
        <v>8.7947875261306777E-2</v>
      </c>
      <c r="I109" s="341">
        <f>C109*0.001/'TB5'!B109</f>
        <v>9.1956786811351762E-2</v>
      </c>
      <c r="J109" s="355">
        <f>D109*0.001/'TB5'!C109</f>
        <v>8.3573162555694566E-2</v>
      </c>
      <c r="K109" s="197">
        <f>E109*0.001/'TB5'!D109</f>
        <v>9.830562025308609E-2</v>
      </c>
      <c r="L109" s="341">
        <f>F109*0.001/'TB5'!E109</f>
        <v>7.8587718307971954E-2</v>
      </c>
      <c r="M109" s="342">
        <f>G109*0.001/'TB5'!F109</f>
        <v>9.4101689755916595E-2</v>
      </c>
    </row>
    <row r="110" spans="1:13">
      <c r="A110" s="249">
        <v>2014</v>
      </c>
      <c r="B110" s="320">
        <f>[1]avgpeinc!AK103</f>
        <v>6378955.4622005001</v>
      </c>
      <c r="C110" s="266">
        <f>[1]avgpeinc!AL103</f>
        <v>6660341.8190133898</v>
      </c>
      <c r="D110" s="282">
        <f>[1]avgpeinc!AM103</f>
        <v>5958081.5772678293</v>
      </c>
      <c r="E110" s="282">
        <f>[1]avgpeinc!AN103</f>
        <v>8589064.0260132868</v>
      </c>
      <c r="F110" s="282">
        <f>[1]avgpeinc!AO103</f>
        <v>4606345.7329013562</v>
      </c>
      <c r="G110" s="257">
        <f>[1]avgpeinc!AP103</f>
        <v>9668292.1568997353</v>
      </c>
      <c r="H110" s="340">
        <f>B110*0.001/'TB5'!B110</f>
        <v>9.1898113489150987E-2</v>
      </c>
      <c r="I110" s="341">
        <f>C110*0.001/'TB5'!B110</f>
        <v>9.595189243555069E-2</v>
      </c>
      <c r="J110" s="355">
        <f>D110*0.001/'TB5'!C110</f>
        <v>8.7593816220760359E-2</v>
      </c>
      <c r="K110" s="197">
        <f>E110*0.001/'TB5'!D110</f>
        <v>0.10333729535341264</v>
      </c>
      <c r="L110" s="341">
        <f>F110*0.001/'TB5'!E110</f>
        <v>8.1132575869560269E-2</v>
      </c>
      <c r="M110" s="342">
        <f>G110*0.001/'TB5'!F110</f>
        <v>9.8428942263126359E-2</v>
      </c>
    </row>
    <row r="111" spans="1:13">
      <c r="A111" s="249">
        <v>2015</v>
      </c>
      <c r="B111" s="320">
        <f>[1]avgpeinc!AK104</f>
        <v>6435283.6212121909</v>
      </c>
      <c r="C111" s="266">
        <f>[1]avgpeinc!AL104</f>
        <v>6716845.496322819</v>
      </c>
      <c r="D111" s="282">
        <f>[1]avgpeinc!AM104</f>
        <v>5965183.4200911494</v>
      </c>
      <c r="E111" s="282">
        <f>[1]avgpeinc!AN104</f>
        <v>8626192.3860557899</v>
      </c>
      <c r="F111" s="282">
        <f>[1]avgpeinc!AO104</f>
        <v>4690731.7441565581</v>
      </c>
      <c r="G111" s="257">
        <f>[1]avgpeinc!AP104</f>
        <v>9730445.2984927613</v>
      </c>
      <c r="H111" s="340">
        <f>B111*0.001/'TB5'!B111</f>
        <v>9.134740382432939E-2</v>
      </c>
      <c r="I111" s="341">
        <f>C111*0.001/'TB5'!B111</f>
        <v>9.5344111323356628E-2</v>
      </c>
      <c r="J111" s="355">
        <f>D111*0.001/'TB5'!C111</f>
        <v>8.7014921009540544E-2</v>
      </c>
      <c r="K111" s="197">
        <f>E111*0.001/'TB5'!D111</f>
        <v>0.10249011218547822</v>
      </c>
      <c r="L111" s="341">
        <f>F111*0.001/'TB5'!E111</f>
        <v>8.1138066947460175E-2</v>
      </c>
      <c r="M111" s="342">
        <f>G111*0.001/'TB5'!F111</f>
        <v>9.8005831241607666E-2</v>
      </c>
    </row>
    <row r="112" spans="1:13">
      <c r="A112" s="249">
        <v>2016</v>
      </c>
      <c r="B112" s="320">
        <f>[1]avgpeinc!AK105</f>
        <v>6200986.896407079</v>
      </c>
      <c r="C112" s="266">
        <f>[1]avgpeinc!AL105</f>
        <v>6462818.9252181444</v>
      </c>
      <c r="D112" s="282">
        <f>[1]avgpeinc!AM105</f>
        <v>5712958.2295959396</v>
      </c>
      <c r="E112" s="282">
        <f>[1]avgpeinc!AN105</f>
        <v>8242749.4125973582</v>
      </c>
      <c r="F112" s="282">
        <f>[1]avgpeinc!AO105</f>
        <v>4580734.3294163169</v>
      </c>
      <c r="G112" s="257">
        <f>[1]avgpeinc!AP105</f>
        <v>9341753.7556396127</v>
      </c>
      <c r="H112" s="340">
        <f>B112*0.001/'TB5'!B112</f>
        <v>8.8453590869903537E-2</v>
      </c>
      <c r="I112" s="341">
        <f>C112*0.001/'TB5'!B112</f>
        <v>9.2188477516174303E-2</v>
      </c>
      <c r="J112" s="355">
        <f>D112*0.001/'TB5'!C112</f>
        <v>8.4328822791576385E-2</v>
      </c>
      <c r="K112" s="197">
        <f>E112*0.001/'TB5'!D112</f>
        <v>9.8959319293499021E-2</v>
      </c>
      <c r="L112" s="341">
        <f>F112*0.001/'TB5'!E112</f>
        <v>7.8922651708126082E-2</v>
      </c>
      <c r="M112" s="342">
        <f>G112*0.001/'TB5'!F112</f>
        <v>9.496373683214189E-2</v>
      </c>
    </row>
    <row r="113" spans="1:13" ht="15.75">
      <c r="A113" s="249">
        <v>2017</v>
      </c>
      <c r="B113" s="323"/>
      <c r="C113" s="267"/>
      <c r="D113" s="282"/>
      <c r="E113" s="282"/>
      <c r="F113" s="282"/>
      <c r="G113" s="257"/>
      <c r="H113" s="324"/>
      <c r="I113" s="258"/>
      <c r="J113" s="265"/>
      <c r="K113" s="267"/>
      <c r="L113" s="257"/>
      <c r="M113" s="325"/>
    </row>
    <row r="114" spans="1:13" ht="15.75">
      <c r="A114" s="249">
        <v>2018</v>
      </c>
      <c r="B114" s="323"/>
      <c r="C114" s="267"/>
      <c r="D114" s="282"/>
      <c r="E114" s="282"/>
      <c r="F114" s="282"/>
      <c r="G114" s="257"/>
      <c r="H114" s="324"/>
      <c r="I114" s="258"/>
      <c r="J114" s="265"/>
      <c r="K114" s="267"/>
      <c r="L114" s="257"/>
      <c r="M114" s="325"/>
    </row>
    <row r="115" spans="1:13" ht="15.75">
      <c r="A115" s="249">
        <v>2019</v>
      </c>
      <c r="B115" s="323"/>
      <c r="C115" s="267"/>
      <c r="D115" s="282"/>
      <c r="E115" s="282"/>
      <c r="F115" s="282"/>
      <c r="G115" s="257"/>
      <c r="H115" s="324"/>
      <c r="I115" s="258"/>
      <c r="J115" s="265"/>
      <c r="K115" s="267"/>
      <c r="L115" s="257"/>
      <c r="M115" s="325"/>
    </row>
    <row r="116" spans="1:13" ht="16.5" thickBot="1">
      <c r="A116" s="268">
        <v>2020</v>
      </c>
      <c r="B116" s="326"/>
      <c r="C116" s="273"/>
      <c r="D116" s="327"/>
      <c r="E116" s="327"/>
      <c r="F116" s="327"/>
      <c r="G116" s="269"/>
      <c r="H116" s="328"/>
      <c r="I116" s="271"/>
      <c r="J116" s="272"/>
      <c r="K116" s="273"/>
      <c r="L116" s="269"/>
      <c r="M116" s="329"/>
    </row>
    <row r="117" spans="1:13" ht="16.5" thickTop="1">
      <c r="A117" s="274"/>
      <c r="B117" s="275"/>
      <c r="C117" s="275"/>
      <c r="D117" s="275"/>
      <c r="E117" s="275"/>
      <c r="F117" s="275"/>
      <c r="G117" s="225"/>
      <c r="H117" s="275"/>
      <c r="I117" s="275"/>
      <c r="J117" s="275"/>
      <c r="K117" s="275"/>
      <c r="L117" s="275"/>
      <c r="M117" s="225"/>
    </row>
    <row r="118" spans="1:13" ht="15.75">
      <c r="D118" s="277"/>
      <c r="E118" s="277"/>
      <c r="F118" s="277"/>
      <c r="H118" s="277"/>
      <c r="I118" s="277"/>
      <c r="J118" s="277"/>
      <c r="K118" s="277"/>
      <c r="L118" s="277"/>
    </row>
    <row r="119" spans="1:13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</row>
    <row r="120" spans="1:13">
      <c r="A120" s="220" t="s">
        <v>114</v>
      </c>
      <c r="B120" s="172">
        <f t="shared" ref="B120:G120" si="0">(B110/B76)^(1/34)-1</f>
        <v>4.0391573004999293E-2</v>
      </c>
      <c r="C120" s="172">
        <f t="shared" si="0"/>
        <v>3.9932370657924432E-2</v>
      </c>
      <c r="D120" s="172">
        <f t="shared" si="0"/>
        <v>4.0966287122821354E-2</v>
      </c>
      <c r="E120" s="172">
        <f t="shared" si="0"/>
        <v>4.2671591931184416E-2</v>
      </c>
      <c r="F120" s="172">
        <f t="shared" si="0"/>
        <v>3.6582885497968398E-2</v>
      </c>
      <c r="G120" s="172">
        <f t="shared" si="0"/>
        <v>3.7989444927225779E-2</v>
      </c>
      <c r="H120" s="172"/>
      <c r="I120" s="172"/>
      <c r="J120" s="172"/>
      <c r="K120" s="172"/>
      <c r="L120" s="172"/>
      <c r="M120" s="172"/>
    </row>
  </sheetData>
  <mergeCells count="3">
    <mergeCell ref="A4:M4"/>
    <mergeCell ref="B7:G7"/>
    <mergeCell ref="H7:M7"/>
  </mergeCells>
  <hyperlinks>
    <hyperlink ref="A1" location="Index!A1" display="Back to index" xr:uid="{F9FEA69D-60D0-4AB3-96EA-77A5480A16CD}"/>
  </hyperlinks>
  <pageMargins left="0.75" right="0.75" top="1" bottom="1" header="0.5" footer="0.5"/>
  <pageSetup paperSize="9" orientation="portrait" horizontalDpi="4294967292" verticalDpi="429496729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ACABE-B0C1-46EF-B4CC-CD4B6BAE6A37}">
  <sheetPr>
    <tabColor theme="6" tint="0.39997558519241921"/>
  </sheetPr>
  <dimension ref="A1:P120"/>
  <sheetViews>
    <sheetView workbookViewId="0">
      <pane xSplit="1" ySplit="8" topLeftCell="B75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0.875" style="220"/>
    <col min="2" max="9" width="12" style="220" customWidth="1"/>
    <col min="10" max="16384" width="10.875" style="220"/>
  </cols>
  <sheetData>
    <row r="1" spans="1:16">
      <c r="A1" s="1" t="s">
        <v>0</v>
      </c>
      <c r="B1" s="1"/>
      <c r="C1" s="1"/>
      <c r="F1" s="221"/>
      <c r="G1" s="221"/>
      <c r="H1" s="221"/>
      <c r="I1" s="221"/>
    </row>
    <row r="2" spans="1:16" ht="15.75" thickBot="1"/>
    <row r="3" spans="1:16" ht="24.95" customHeight="1" thickTop="1">
      <c r="A3" s="493" t="s">
        <v>140</v>
      </c>
      <c r="B3" s="494"/>
      <c r="C3" s="494"/>
      <c r="D3" s="494"/>
      <c r="E3" s="494"/>
      <c r="F3" s="494"/>
      <c r="G3" s="494"/>
      <c r="H3" s="494"/>
      <c r="I3" s="495"/>
    </row>
    <row r="4" spans="1:16" ht="15.75">
      <c r="A4" s="223"/>
      <c r="B4" s="224"/>
      <c r="C4" s="224"/>
      <c r="D4" s="225"/>
      <c r="E4" s="225"/>
      <c r="F4" s="225"/>
      <c r="G4" s="225"/>
      <c r="H4" s="225"/>
      <c r="I4" s="226"/>
    </row>
    <row r="5" spans="1:16" ht="15.75">
      <c r="A5" s="223"/>
      <c r="B5" s="9" t="s">
        <v>2</v>
      </c>
      <c r="C5" s="9" t="s">
        <v>3</v>
      </c>
      <c r="D5" s="9" t="s">
        <v>4</v>
      </c>
      <c r="E5" s="9" t="s">
        <v>5</v>
      </c>
      <c r="F5" s="10" t="s">
        <v>6</v>
      </c>
      <c r="G5" s="358" t="s">
        <v>7</v>
      </c>
      <c r="H5" s="358" t="s">
        <v>8</v>
      </c>
      <c r="I5" s="359" t="s">
        <v>9</v>
      </c>
    </row>
    <row r="6" spans="1:16" ht="24.95" customHeight="1">
      <c r="A6" s="223"/>
      <c r="B6" s="487" t="s">
        <v>123</v>
      </c>
      <c r="C6" s="487"/>
      <c r="D6" s="487"/>
      <c r="E6" s="487"/>
      <c r="F6" s="487"/>
      <c r="G6" s="487"/>
      <c r="H6" s="487"/>
      <c r="I6" s="488"/>
    </row>
    <row r="7" spans="1:16" ht="20.100000000000001" customHeight="1">
      <c r="A7" s="223"/>
      <c r="B7" s="486" t="s">
        <v>116</v>
      </c>
      <c r="C7" s="487"/>
      <c r="D7" s="487"/>
      <c r="E7" s="487"/>
      <c r="F7" s="487" t="s">
        <v>117</v>
      </c>
      <c r="G7" s="487"/>
      <c r="H7" s="487"/>
      <c r="I7" s="488"/>
      <c r="L7" s="360" t="s">
        <v>141</v>
      </c>
      <c r="M7" s="361"/>
      <c r="N7" s="361"/>
      <c r="O7" s="361"/>
      <c r="P7" s="360" t="s">
        <v>64</v>
      </c>
    </row>
    <row r="8" spans="1:16" s="235" customFormat="1" ht="51.95" customHeight="1">
      <c r="A8" s="229"/>
      <c r="B8" s="287" t="s">
        <v>118</v>
      </c>
      <c r="C8" s="233" t="s">
        <v>124</v>
      </c>
      <c r="D8" s="233" t="s">
        <v>125</v>
      </c>
      <c r="E8" s="233" t="s">
        <v>126</v>
      </c>
      <c r="F8" s="287" t="s">
        <v>118</v>
      </c>
      <c r="G8" s="233" t="s">
        <v>124</v>
      </c>
      <c r="H8" s="233" t="s">
        <v>125</v>
      </c>
      <c r="I8" s="234" t="s">
        <v>126</v>
      </c>
      <c r="L8" s="362" t="s">
        <v>118</v>
      </c>
      <c r="M8" s="362" t="s">
        <v>124</v>
      </c>
      <c r="N8" s="362" t="s">
        <v>125</v>
      </c>
      <c r="O8" s="362" t="s">
        <v>126</v>
      </c>
      <c r="P8" s="361"/>
    </row>
    <row r="9" spans="1:16" s="235" customFormat="1" ht="15" hidden="1" customHeight="1">
      <c r="A9" s="236">
        <v>1913</v>
      </c>
      <c r="B9" s="288"/>
      <c r="C9" s="238"/>
      <c r="D9" s="238"/>
      <c r="E9" s="240"/>
      <c r="F9" s="289"/>
      <c r="G9" s="290"/>
      <c r="H9" s="290"/>
      <c r="I9" s="291"/>
    </row>
    <row r="10" spans="1:16" s="235" customFormat="1" ht="15" hidden="1" customHeight="1">
      <c r="A10" s="242">
        <v>1914</v>
      </c>
      <c r="B10" s="288"/>
      <c r="C10" s="238"/>
      <c r="D10" s="238"/>
      <c r="E10" s="240"/>
      <c r="F10" s="289"/>
      <c r="G10" s="290"/>
      <c r="H10" s="290"/>
      <c r="I10" s="291"/>
    </row>
    <row r="11" spans="1:16" s="235" customFormat="1" ht="15" hidden="1" customHeight="1">
      <c r="A11" s="242">
        <v>1915</v>
      </c>
      <c r="B11" s="288"/>
      <c r="C11" s="238"/>
      <c r="D11" s="238"/>
      <c r="E11" s="240"/>
      <c r="F11" s="289"/>
      <c r="G11" s="290"/>
      <c r="H11" s="290"/>
      <c r="I11" s="291"/>
    </row>
    <row r="12" spans="1:16" s="235" customFormat="1" ht="15" hidden="1" customHeight="1">
      <c r="A12" s="242">
        <v>1916</v>
      </c>
      <c r="B12" s="288"/>
      <c r="C12" s="238"/>
      <c r="D12" s="238"/>
      <c r="E12" s="240"/>
      <c r="F12" s="289"/>
      <c r="G12" s="290"/>
      <c r="H12" s="290"/>
      <c r="I12" s="291"/>
    </row>
    <row r="13" spans="1:16" s="235" customFormat="1" ht="15" hidden="1" customHeight="1">
      <c r="A13" s="242">
        <v>1917</v>
      </c>
      <c r="B13" s="288"/>
      <c r="C13" s="238"/>
      <c r="D13" s="238"/>
      <c r="E13" s="240"/>
      <c r="F13" s="289"/>
      <c r="G13" s="290"/>
      <c r="H13" s="290"/>
      <c r="I13" s="291"/>
    </row>
    <row r="14" spans="1:16" s="235" customFormat="1" ht="15" hidden="1" customHeight="1">
      <c r="A14" s="242">
        <v>1918</v>
      </c>
      <c r="B14" s="288"/>
      <c r="C14" s="238"/>
      <c r="D14" s="282"/>
      <c r="E14" s="292"/>
      <c r="F14" s="289"/>
      <c r="G14" s="290"/>
      <c r="H14" s="290"/>
      <c r="I14" s="291"/>
    </row>
    <row r="15" spans="1:16" s="235" customFormat="1" ht="15" hidden="1" customHeight="1">
      <c r="A15" s="244">
        <v>1919</v>
      </c>
      <c r="B15" s="293"/>
      <c r="C15" s="246"/>
      <c r="D15" s="283"/>
      <c r="E15" s="294"/>
      <c r="F15" s="295"/>
      <c r="G15" s="296"/>
      <c r="H15" s="296"/>
      <c r="I15" s="297"/>
    </row>
    <row r="16" spans="1:16" s="235" customFormat="1" ht="15" hidden="1" customHeight="1">
      <c r="A16" s="242">
        <v>1920</v>
      </c>
      <c r="B16" s="288"/>
      <c r="C16" s="238"/>
      <c r="D16" s="282"/>
      <c r="E16" s="292"/>
      <c r="F16" s="289"/>
      <c r="G16" s="290"/>
      <c r="H16" s="290"/>
      <c r="I16" s="291"/>
    </row>
    <row r="17" spans="1:9" s="235" customFormat="1" ht="15" hidden="1" customHeight="1">
      <c r="A17" s="242">
        <v>1921</v>
      </c>
      <c r="B17" s="288"/>
      <c r="C17" s="238"/>
      <c r="D17" s="282"/>
      <c r="E17" s="292"/>
      <c r="F17" s="289"/>
      <c r="G17" s="290"/>
      <c r="H17" s="290"/>
      <c r="I17" s="291"/>
    </row>
    <row r="18" spans="1:9" s="235" customFormat="1" ht="15" hidden="1" customHeight="1">
      <c r="A18" s="242">
        <v>1922</v>
      </c>
      <c r="B18" s="288"/>
      <c r="C18" s="238"/>
      <c r="D18" s="282"/>
      <c r="E18" s="292"/>
      <c r="F18" s="289"/>
      <c r="G18" s="290"/>
      <c r="H18" s="290"/>
      <c r="I18" s="291"/>
    </row>
    <row r="19" spans="1:9" s="235" customFormat="1" ht="15" hidden="1" customHeight="1">
      <c r="A19" s="242">
        <v>1923</v>
      </c>
      <c r="B19" s="288"/>
      <c r="C19" s="238"/>
      <c r="D19" s="282"/>
      <c r="E19" s="292"/>
      <c r="F19" s="289"/>
      <c r="G19" s="290"/>
      <c r="H19" s="290"/>
      <c r="I19" s="291"/>
    </row>
    <row r="20" spans="1:9" s="235" customFormat="1" ht="15" hidden="1" customHeight="1">
      <c r="A20" s="242">
        <v>1924</v>
      </c>
      <c r="B20" s="288"/>
      <c r="C20" s="238"/>
      <c r="D20" s="282"/>
      <c r="E20" s="292"/>
      <c r="F20" s="289"/>
      <c r="G20" s="290"/>
      <c r="H20" s="290"/>
      <c r="I20" s="291"/>
    </row>
    <row r="21" spans="1:9" s="235" customFormat="1" ht="15" hidden="1" customHeight="1">
      <c r="A21" s="242">
        <v>1925</v>
      </c>
      <c r="B21" s="288"/>
      <c r="C21" s="238"/>
      <c r="D21" s="282"/>
      <c r="E21" s="292"/>
      <c r="F21" s="289"/>
      <c r="G21" s="290"/>
      <c r="H21" s="290"/>
      <c r="I21" s="291"/>
    </row>
    <row r="22" spans="1:9" s="235" customFormat="1" ht="15" hidden="1" customHeight="1">
      <c r="A22" s="242">
        <v>1926</v>
      </c>
      <c r="B22" s="288"/>
      <c r="C22" s="238"/>
      <c r="D22" s="282"/>
      <c r="E22" s="292"/>
      <c r="F22" s="289"/>
      <c r="G22" s="290"/>
      <c r="H22" s="290"/>
      <c r="I22" s="291"/>
    </row>
    <row r="23" spans="1:9" s="235" customFormat="1" ht="15" hidden="1" customHeight="1">
      <c r="A23" s="242">
        <v>1927</v>
      </c>
      <c r="B23" s="288"/>
      <c r="C23" s="238"/>
      <c r="D23" s="282"/>
      <c r="E23" s="292"/>
      <c r="F23" s="289"/>
      <c r="G23" s="290"/>
      <c r="H23" s="290"/>
      <c r="I23" s="291"/>
    </row>
    <row r="24" spans="1:9" s="235" customFormat="1" ht="15" hidden="1" customHeight="1">
      <c r="A24" s="242">
        <v>1928</v>
      </c>
      <c r="B24" s="288"/>
      <c r="C24" s="238"/>
      <c r="D24" s="282"/>
      <c r="E24" s="292"/>
      <c r="F24" s="289"/>
      <c r="G24" s="290"/>
      <c r="H24" s="290"/>
      <c r="I24" s="291"/>
    </row>
    <row r="25" spans="1:9" s="235" customFormat="1" ht="15" hidden="1" customHeight="1">
      <c r="A25" s="244">
        <v>1929</v>
      </c>
      <c r="B25" s="293"/>
      <c r="C25" s="246"/>
      <c r="D25" s="283"/>
      <c r="E25" s="294"/>
      <c r="F25" s="295"/>
      <c r="G25" s="296"/>
      <c r="H25" s="296"/>
      <c r="I25" s="297"/>
    </row>
    <row r="26" spans="1:9" s="235" customFormat="1" ht="15" hidden="1" customHeight="1">
      <c r="A26" s="242">
        <v>1930</v>
      </c>
      <c r="B26" s="288"/>
      <c r="C26" s="238"/>
      <c r="D26" s="282"/>
      <c r="E26" s="292"/>
      <c r="F26" s="289"/>
      <c r="G26" s="290"/>
      <c r="H26" s="290"/>
      <c r="I26" s="291"/>
    </row>
    <row r="27" spans="1:9" s="235" customFormat="1" ht="15" hidden="1" customHeight="1">
      <c r="A27" s="242">
        <v>1931</v>
      </c>
      <c r="B27" s="288"/>
      <c r="C27" s="238"/>
      <c r="D27" s="282"/>
      <c r="E27" s="292"/>
      <c r="F27" s="289"/>
      <c r="G27" s="290"/>
      <c r="H27" s="290"/>
      <c r="I27" s="291"/>
    </row>
    <row r="28" spans="1:9" s="235" customFormat="1" ht="15" hidden="1" customHeight="1">
      <c r="A28" s="242">
        <v>1932</v>
      </c>
      <c r="B28" s="288"/>
      <c r="C28" s="238"/>
      <c r="D28" s="282"/>
      <c r="E28" s="292"/>
      <c r="F28" s="289"/>
      <c r="G28" s="290"/>
      <c r="H28" s="290"/>
      <c r="I28" s="291"/>
    </row>
    <row r="29" spans="1:9" s="235" customFormat="1" ht="15" hidden="1" customHeight="1">
      <c r="A29" s="242">
        <v>1933</v>
      </c>
      <c r="B29" s="288"/>
      <c r="C29" s="238"/>
      <c r="D29" s="282"/>
      <c r="E29" s="292"/>
      <c r="F29" s="289"/>
      <c r="G29" s="290"/>
      <c r="H29" s="290"/>
      <c r="I29" s="291"/>
    </row>
    <row r="30" spans="1:9" s="235" customFormat="1" ht="15" hidden="1" customHeight="1">
      <c r="A30" s="242">
        <v>1934</v>
      </c>
      <c r="B30" s="288"/>
      <c r="C30" s="238"/>
      <c r="D30" s="282"/>
      <c r="E30" s="292"/>
      <c r="F30" s="289"/>
      <c r="G30" s="290"/>
      <c r="H30" s="290"/>
      <c r="I30" s="291"/>
    </row>
    <row r="31" spans="1:9" s="235" customFormat="1" ht="15" hidden="1" customHeight="1">
      <c r="A31" s="242">
        <v>1935</v>
      </c>
      <c r="B31" s="288"/>
      <c r="C31" s="238"/>
      <c r="D31" s="282"/>
      <c r="E31" s="292"/>
      <c r="F31" s="289"/>
      <c r="G31" s="290"/>
      <c r="H31" s="290"/>
      <c r="I31" s="291"/>
    </row>
    <row r="32" spans="1:9" s="235" customFormat="1" ht="15" hidden="1" customHeight="1">
      <c r="A32" s="242">
        <v>1936</v>
      </c>
      <c r="B32" s="288"/>
      <c r="C32" s="238"/>
      <c r="D32" s="282"/>
      <c r="E32" s="292"/>
      <c r="F32" s="289"/>
      <c r="G32" s="290"/>
      <c r="H32" s="290"/>
      <c r="I32" s="291"/>
    </row>
    <row r="33" spans="1:9" s="235" customFormat="1" ht="15" hidden="1" customHeight="1">
      <c r="A33" s="242">
        <v>1937</v>
      </c>
      <c r="B33" s="288"/>
      <c r="C33" s="238"/>
      <c r="D33" s="282"/>
      <c r="E33" s="292"/>
      <c r="F33" s="289"/>
      <c r="G33" s="290"/>
      <c r="H33" s="290"/>
      <c r="I33" s="291"/>
    </row>
    <row r="34" spans="1:9" s="235" customFormat="1" ht="15" hidden="1" customHeight="1">
      <c r="A34" s="242">
        <v>1938</v>
      </c>
      <c r="B34" s="288"/>
      <c r="C34" s="238"/>
      <c r="D34" s="282"/>
      <c r="E34" s="292"/>
      <c r="F34" s="289"/>
      <c r="G34" s="290"/>
      <c r="H34" s="290"/>
      <c r="I34" s="291"/>
    </row>
    <row r="35" spans="1:9" s="235" customFormat="1" ht="15" hidden="1" customHeight="1">
      <c r="A35" s="244">
        <v>1939</v>
      </c>
      <c r="B35" s="293"/>
      <c r="C35" s="246"/>
      <c r="D35" s="283"/>
      <c r="E35" s="294"/>
      <c r="F35" s="295"/>
      <c r="G35" s="296"/>
      <c r="H35" s="296"/>
      <c r="I35" s="297"/>
    </row>
    <row r="36" spans="1:9" s="235" customFormat="1" ht="15" hidden="1" customHeight="1">
      <c r="A36" s="242">
        <v>1940</v>
      </c>
      <c r="B36" s="288"/>
      <c r="C36" s="238"/>
      <c r="D36" s="282"/>
      <c r="E36" s="292"/>
      <c r="F36" s="289"/>
      <c r="G36" s="290"/>
      <c r="H36" s="290"/>
      <c r="I36" s="291"/>
    </row>
    <row r="37" spans="1:9" s="235" customFormat="1" ht="15" hidden="1" customHeight="1">
      <c r="A37" s="242">
        <v>1941</v>
      </c>
      <c r="B37" s="288"/>
      <c r="C37" s="238"/>
      <c r="D37" s="282"/>
      <c r="E37" s="292"/>
      <c r="F37" s="289"/>
      <c r="G37" s="290"/>
      <c r="H37" s="290"/>
      <c r="I37" s="291"/>
    </row>
    <row r="38" spans="1:9" s="235" customFormat="1" ht="15" hidden="1" customHeight="1">
      <c r="A38" s="242">
        <v>1942</v>
      </c>
      <c r="B38" s="288"/>
      <c r="C38" s="238"/>
      <c r="D38" s="282"/>
      <c r="E38" s="292"/>
      <c r="F38" s="289"/>
      <c r="G38" s="290"/>
      <c r="H38" s="290"/>
      <c r="I38" s="291"/>
    </row>
    <row r="39" spans="1:9" s="235" customFormat="1" ht="15" hidden="1" customHeight="1">
      <c r="A39" s="242">
        <v>1943</v>
      </c>
      <c r="B39" s="288"/>
      <c r="C39" s="238"/>
      <c r="D39" s="282"/>
      <c r="E39" s="292"/>
      <c r="F39" s="289"/>
      <c r="G39" s="290"/>
      <c r="H39" s="290"/>
      <c r="I39" s="291"/>
    </row>
    <row r="40" spans="1:9" s="235" customFormat="1" ht="15" hidden="1" customHeight="1">
      <c r="A40" s="242">
        <v>1944</v>
      </c>
      <c r="B40" s="288"/>
      <c r="C40" s="238"/>
      <c r="D40" s="282"/>
      <c r="E40" s="292"/>
      <c r="F40" s="289"/>
      <c r="G40" s="290"/>
      <c r="H40" s="290"/>
      <c r="I40" s="291"/>
    </row>
    <row r="41" spans="1:9" s="235" customFormat="1" ht="15" hidden="1" customHeight="1">
      <c r="A41" s="242">
        <v>1945</v>
      </c>
      <c r="B41" s="288"/>
      <c r="C41" s="238"/>
      <c r="D41" s="282"/>
      <c r="E41" s="292"/>
      <c r="F41" s="289"/>
      <c r="G41" s="290"/>
      <c r="H41" s="290"/>
      <c r="I41" s="291"/>
    </row>
    <row r="42" spans="1:9" s="235" customFormat="1" ht="15" hidden="1" customHeight="1">
      <c r="A42" s="242">
        <v>1946</v>
      </c>
      <c r="B42" s="288"/>
      <c r="C42" s="238"/>
      <c r="D42" s="282"/>
      <c r="E42" s="292"/>
      <c r="F42" s="289"/>
      <c r="G42" s="290"/>
      <c r="H42" s="290"/>
      <c r="I42" s="291"/>
    </row>
    <row r="43" spans="1:9" s="235" customFormat="1" ht="15" hidden="1" customHeight="1">
      <c r="A43" s="242">
        <v>1947</v>
      </c>
      <c r="B43" s="288"/>
      <c r="C43" s="238"/>
      <c r="D43" s="282"/>
      <c r="E43" s="292"/>
      <c r="F43" s="289"/>
      <c r="G43" s="290"/>
      <c r="H43" s="290"/>
      <c r="I43" s="291"/>
    </row>
    <row r="44" spans="1:9" s="235" customFormat="1" ht="15" hidden="1" customHeight="1">
      <c r="A44" s="242">
        <v>1948</v>
      </c>
      <c r="B44" s="288"/>
      <c r="C44" s="238"/>
      <c r="D44" s="282"/>
      <c r="E44" s="292"/>
      <c r="F44" s="289"/>
      <c r="G44" s="290"/>
      <c r="H44" s="290"/>
      <c r="I44" s="291"/>
    </row>
    <row r="45" spans="1:9" s="235" customFormat="1" ht="15" hidden="1" customHeight="1">
      <c r="A45" s="244">
        <v>1949</v>
      </c>
      <c r="B45" s="293"/>
      <c r="C45" s="246"/>
      <c r="D45" s="283"/>
      <c r="E45" s="294"/>
      <c r="F45" s="295"/>
      <c r="G45" s="296"/>
      <c r="H45" s="296"/>
      <c r="I45" s="297"/>
    </row>
    <row r="46" spans="1:9" s="235" customFormat="1" ht="15" hidden="1" customHeight="1">
      <c r="A46" s="242">
        <v>1950</v>
      </c>
      <c r="B46" s="288"/>
      <c r="C46" s="238"/>
      <c r="D46" s="282"/>
      <c r="E46" s="292"/>
      <c r="F46" s="289"/>
      <c r="G46" s="290"/>
      <c r="H46" s="290"/>
      <c r="I46" s="291"/>
    </row>
    <row r="47" spans="1:9" s="235" customFormat="1" ht="15" hidden="1" customHeight="1">
      <c r="A47" s="242">
        <v>1951</v>
      </c>
      <c r="B47" s="288"/>
      <c r="C47" s="238"/>
      <c r="D47" s="282"/>
      <c r="E47" s="292"/>
      <c r="F47" s="289"/>
      <c r="G47" s="290"/>
      <c r="H47" s="290"/>
      <c r="I47" s="291"/>
    </row>
    <row r="48" spans="1:9" s="235" customFormat="1" ht="15" hidden="1" customHeight="1">
      <c r="A48" s="242">
        <v>1952</v>
      </c>
      <c r="B48" s="288"/>
      <c r="C48" s="238"/>
      <c r="D48" s="282"/>
      <c r="E48" s="292"/>
      <c r="F48" s="289"/>
      <c r="G48" s="290"/>
      <c r="H48" s="290"/>
      <c r="I48" s="291"/>
    </row>
    <row r="49" spans="1:9" s="235" customFormat="1" ht="15" hidden="1" customHeight="1">
      <c r="A49" s="242">
        <v>1953</v>
      </c>
      <c r="B49" s="288"/>
      <c r="C49" s="238"/>
      <c r="D49" s="282"/>
      <c r="E49" s="292"/>
      <c r="F49" s="289"/>
      <c r="G49" s="290"/>
      <c r="H49" s="290"/>
      <c r="I49" s="291"/>
    </row>
    <row r="50" spans="1:9" s="235" customFormat="1" ht="15" hidden="1" customHeight="1">
      <c r="A50" s="242">
        <v>1954</v>
      </c>
      <c r="B50" s="288"/>
      <c r="C50" s="238"/>
      <c r="D50" s="282"/>
      <c r="E50" s="292"/>
      <c r="F50" s="289"/>
      <c r="G50" s="290"/>
      <c r="H50" s="290"/>
      <c r="I50" s="291"/>
    </row>
    <row r="51" spans="1:9" s="235" customFormat="1" ht="15" hidden="1" customHeight="1">
      <c r="A51" s="242">
        <v>1955</v>
      </c>
      <c r="B51" s="288"/>
      <c r="C51" s="238"/>
      <c r="D51" s="282"/>
      <c r="E51" s="292"/>
      <c r="F51" s="289"/>
      <c r="G51" s="290"/>
      <c r="H51" s="290"/>
      <c r="I51" s="291"/>
    </row>
    <row r="52" spans="1:9" s="235" customFormat="1" ht="15" hidden="1" customHeight="1">
      <c r="A52" s="242">
        <v>1956</v>
      </c>
      <c r="B52" s="288"/>
      <c r="C52" s="238"/>
      <c r="D52" s="282"/>
      <c r="E52" s="292"/>
      <c r="F52" s="289"/>
      <c r="G52" s="290"/>
      <c r="H52" s="290"/>
      <c r="I52" s="291"/>
    </row>
    <row r="53" spans="1:9" s="235" customFormat="1" ht="15" hidden="1" customHeight="1">
      <c r="A53" s="242">
        <v>1957</v>
      </c>
      <c r="B53" s="288"/>
      <c r="C53" s="238"/>
      <c r="D53" s="282"/>
      <c r="E53" s="292"/>
      <c r="F53" s="289"/>
      <c r="G53" s="290"/>
      <c r="H53" s="290"/>
      <c r="I53" s="291"/>
    </row>
    <row r="54" spans="1:9" s="235" customFormat="1" ht="15" hidden="1" customHeight="1">
      <c r="A54" s="242">
        <v>1958</v>
      </c>
      <c r="B54" s="288"/>
      <c r="C54" s="238"/>
      <c r="D54" s="282"/>
      <c r="E54" s="292"/>
      <c r="F54" s="289"/>
      <c r="G54" s="290"/>
      <c r="H54" s="290"/>
      <c r="I54" s="291"/>
    </row>
    <row r="55" spans="1:9" s="235" customFormat="1" ht="15" hidden="1" customHeight="1">
      <c r="A55" s="244">
        <v>1959</v>
      </c>
      <c r="B55" s="293"/>
      <c r="C55" s="246"/>
      <c r="D55" s="283"/>
      <c r="E55" s="294"/>
      <c r="F55" s="295"/>
      <c r="G55" s="296"/>
      <c r="H55" s="296"/>
      <c r="I55" s="297"/>
    </row>
    <row r="56" spans="1:9" ht="15.75" hidden="1">
      <c r="A56" s="249">
        <v>1960</v>
      </c>
      <c r="B56" s="288"/>
      <c r="C56" s="238"/>
      <c r="D56" s="282"/>
      <c r="E56" s="292"/>
      <c r="F56" s="289"/>
      <c r="G56" s="290"/>
      <c r="H56" s="290"/>
      <c r="I56" s="291"/>
    </row>
    <row r="57" spans="1:9" ht="15.75" hidden="1">
      <c r="A57" s="249">
        <v>1961</v>
      </c>
      <c r="B57" s="288"/>
      <c r="C57" s="238"/>
      <c r="D57" s="282"/>
      <c r="E57" s="292"/>
      <c r="F57" s="289"/>
      <c r="G57" s="290"/>
      <c r="H57" s="290"/>
      <c r="I57" s="291"/>
    </row>
    <row r="58" spans="1:9" hidden="1">
      <c r="A58" s="249">
        <v>1962</v>
      </c>
      <c r="B58" s="298"/>
      <c r="C58" s="250"/>
      <c r="D58" s="299"/>
      <c r="E58" s="299"/>
      <c r="F58" s="337"/>
      <c r="G58" s="338"/>
      <c r="H58" s="338"/>
      <c r="I58" s="339"/>
    </row>
    <row r="59" spans="1:9" hidden="1">
      <c r="A59" s="249">
        <v>1963</v>
      </c>
      <c r="B59" s="303"/>
      <c r="C59" s="257"/>
      <c r="D59" s="282"/>
      <c r="E59" s="282"/>
      <c r="F59" s="340"/>
      <c r="G59" s="341"/>
      <c r="H59" s="341"/>
      <c r="I59" s="342"/>
    </row>
    <row r="60" spans="1:9" hidden="1">
      <c r="A60" s="249">
        <v>1964</v>
      </c>
      <c r="B60" s="303"/>
      <c r="C60" s="257"/>
      <c r="D60" s="282"/>
      <c r="E60" s="282"/>
      <c r="F60" s="340"/>
      <c r="G60" s="341"/>
      <c r="H60" s="341"/>
      <c r="I60" s="342"/>
    </row>
    <row r="61" spans="1:9" hidden="1">
      <c r="A61" s="249">
        <v>1965</v>
      </c>
      <c r="B61" s="303"/>
      <c r="C61" s="257"/>
      <c r="D61" s="282"/>
      <c r="E61" s="282"/>
      <c r="F61" s="340"/>
      <c r="G61" s="341"/>
      <c r="H61" s="341"/>
      <c r="I61" s="342"/>
    </row>
    <row r="62" spans="1:9" hidden="1">
      <c r="A62" s="249">
        <v>1966</v>
      </c>
      <c r="B62" s="303"/>
      <c r="C62" s="257"/>
      <c r="D62" s="282"/>
      <c r="E62" s="282"/>
      <c r="F62" s="340"/>
      <c r="G62" s="341"/>
      <c r="H62" s="341"/>
      <c r="I62" s="342"/>
    </row>
    <row r="63" spans="1:9" hidden="1">
      <c r="A63" s="249">
        <v>1967</v>
      </c>
      <c r="B63" s="303"/>
      <c r="C63" s="257"/>
      <c r="D63" s="282"/>
      <c r="E63" s="282"/>
      <c r="F63" s="343"/>
      <c r="G63" s="344"/>
      <c r="H63" s="341"/>
      <c r="I63" s="342"/>
    </row>
    <row r="64" spans="1:9" hidden="1">
      <c r="A64" s="249">
        <v>1968</v>
      </c>
      <c r="B64" s="303"/>
      <c r="C64" s="257"/>
      <c r="D64" s="282"/>
      <c r="E64" s="282"/>
      <c r="F64" s="343"/>
      <c r="G64" s="344"/>
      <c r="H64" s="341"/>
      <c r="I64" s="342"/>
    </row>
    <row r="65" spans="1:16" hidden="1">
      <c r="A65" s="259">
        <v>1969</v>
      </c>
      <c r="B65" s="308"/>
      <c r="C65" s="260"/>
      <c r="D65" s="283"/>
      <c r="E65" s="283"/>
      <c r="F65" s="345"/>
      <c r="G65" s="346"/>
      <c r="H65" s="347"/>
      <c r="I65" s="348"/>
    </row>
    <row r="66" spans="1:16" hidden="1">
      <c r="A66" s="249">
        <v>1970</v>
      </c>
      <c r="B66" s="303"/>
      <c r="C66" s="257"/>
      <c r="D66" s="282"/>
      <c r="E66" s="282"/>
      <c r="F66" s="343"/>
      <c r="G66" s="344"/>
      <c r="H66" s="341"/>
      <c r="I66" s="342"/>
    </row>
    <row r="67" spans="1:16" hidden="1">
      <c r="A67" s="249">
        <v>1971</v>
      </c>
      <c r="B67" s="303"/>
      <c r="C67" s="257"/>
      <c r="D67" s="282"/>
      <c r="E67" s="282"/>
      <c r="F67" s="343"/>
      <c r="G67" s="344"/>
      <c r="H67" s="341"/>
      <c r="I67" s="342"/>
    </row>
    <row r="68" spans="1:16" hidden="1">
      <c r="A68" s="249">
        <v>1972</v>
      </c>
      <c r="B68" s="303"/>
      <c r="C68" s="257"/>
      <c r="D68" s="282"/>
      <c r="E68" s="282"/>
      <c r="F68" s="343"/>
      <c r="G68" s="344"/>
      <c r="H68" s="341"/>
      <c r="I68" s="342"/>
    </row>
    <row r="69" spans="1:16" hidden="1">
      <c r="A69" s="249">
        <v>1973</v>
      </c>
      <c r="B69" s="303"/>
      <c r="C69" s="257"/>
      <c r="D69" s="282"/>
      <c r="E69" s="282"/>
      <c r="F69" s="343"/>
      <c r="G69" s="344"/>
      <c r="H69" s="341"/>
      <c r="I69" s="342"/>
    </row>
    <row r="70" spans="1:16" hidden="1">
      <c r="A70" s="249">
        <v>1974</v>
      </c>
      <c r="B70" s="303"/>
      <c r="C70" s="257"/>
      <c r="D70" s="282"/>
      <c r="E70" s="282"/>
      <c r="F70" s="343"/>
      <c r="G70" s="344"/>
      <c r="H70" s="341"/>
      <c r="I70" s="342"/>
    </row>
    <row r="71" spans="1:16" hidden="1">
      <c r="A71" s="249">
        <v>1975</v>
      </c>
      <c r="B71" s="303"/>
      <c r="C71" s="257"/>
      <c r="D71" s="282"/>
      <c r="E71" s="282"/>
      <c r="F71" s="343"/>
      <c r="G71" s="344"/>
      <c r="H71" s="341"/>
      <c r="I71" s="342"/>
    </row>
    <row r="72" spans="1:16" hidden="1">
      <c r="A72" s="249">
        <v>1976</v>
      </c>
      <c r="B72" s="303"/>
      <c r="C72" s="257"/>
      <c r="D72" s="282"/>
      <c r="E72" s="282"/>
      <c r="F72" s="343"/>
      <c r="G72" s="344"/>
      <c r="H72" s="341"/>
      <c r="I72" s="342"/>
    </row>
    <row r="73" spans="1:16" hidden="1">
      <c r="A73" s="249">
        <v>1977</v>
      </c>
      <c r="B73" s="303"/>
      <c r="C73" s="257"/>
      <c r="D73" s="282"/>
      <c r="E73" s="282"/>
      <c r="F73" s="343"/>
      <c r="G73" s="344"/>
      <c r="H73" s="341"/>
      <c r="I73" s="342"/>
    </row>
    <row r="74" spans="1:16" hidden="1">
      <c r="A74" s="249">
        <v>1978</v>
      </c>
      <c r="B74" s="303"/>
      <c r="C74" s="257"/>
      <c r="D74" s="282"/>
      <c r="E74" s="282"/>
      <c r="F74" s="343"/>
      <c r="G74" s="344"/>
      <c r="H74" s="341"/>
      <c r="I74" s="342"/>
    </row>
    <row r="75" spans="1:16">
      <c r="A75" s="259">
        <v>1979</v>
      </c>
      <c r="B75" s="308">
        <f>[1]avgpeinc!AK68</f>
        <v>1862843.6298004128</v>
      </c>
      <c r="C75" s="260">
        <v>1053823.6237301352</v>
      </c>
      <c r="D75" s="283">
        <v>2652953.0114522669</v>
      </c>
      <c r="E75" s="283">
        <v>2792789.3973747282</v>
      </c>
      <c r="F75" s="349">
        <f>B75*0.001/'TB5'!B75</f>
        <v>4.214160144329071E-2</v>
      </c>
      <c r="G75" s="347">
        <v>2.7866268530488014E-2</v>
      </c>
      <c r="H75" s="347">
        <v>4.4746194034814835E-2</v>
      </c>
      <c r="I75" s="348">
        <v>6.5530538558959961E-2</v>
      </c>
      <c r="L75" s="363">
        <v>152.10499572753906</v>
      </c>
      <c r="M75" s="220">
        <v>87.278427124023438</v>
      </c>
      <c r="N75" s="220">
        <v>39.679641723632813</v>
      </c>
      <c r="O75" s="220">
        <v>25.047883987426758</v>
      </c>
      <c r="P75" s="363">
        <f>L75-M75-N75-O75</f>
        <v>9.9042892456054688E-2</v>
      </c>
    </row>
    <row r="76" spans="1:16">
      <c r="A76" s="249">
        <v>1980</v>
      </c>
      <c r="B76" s="303">
        <f>[1]avgpeinc!AK69</f>
        <v>1659806.6177704779</v>
      </c>
      <c r="C76" s="257">
        <v>1001472.9096067535</v>
      </c>
      <c r="D76" s="282">
        <v>2358011.0177462171</v>
      </c>
      <c r="E76" s="282">
        <v>2285160.8776651002</v>
      </c>
      <c r="F76" s="340">
        <f>B76*0.001/'TB5'!B76</f>
        <v>3.8676150143146515E-2</v>
      </c>
      <c r="G76" s="341">
        <v>2.7125302702188492E-2</v>
      </c>
      <c r="H76" s="341">
        <v>4.1577260941267014E-2</v>
      </c>
      <c r="I76" s="342">
        <v>5.4479397833347321E-2</v>
      </c>
      <c r="L76" s="363">
        <v>155.26800537109375</v>
      </c>
      <c r="M76" s="220">
        <v>88.974090576171875</v>
      </c>
      <c r="N76" s="220">
        <v>40.637016296386719</v>
      </c>
      <c r="O76" s="220">
        <v>25.536548614501953</v>
      </c>
      <c r="P76" s="363">
        <f t="shared" ref="P76:P110" si="0">L76-M76-N76-O76</f>
        <v>0.12034988403320313</v>
      </c>
    </row>
    <row r="77" spans="1:16">
      <c r="A77" s="249">
        <v>1981</v>
      </c>
      <c r="B77" s="303">
        <f>[1]avgpeinc!AK70</f>
        <v>1768049.4063346155</v>
      </c>
      <c r="C77" s="257">
        <v>1080621.4509935337</v>
      </c>
      <c r="D77" s="282">
        <v>2498397.6093959603</v>
      </c>
      <c r="E77" s="282">
        <v>2414731.8403755319</v>
      </c>
      <c r="F77" s="340">
        <f>B77*0.001/'TB5'!B77</f>
        <v>4.0885563939809799E-2</v>
      </c>
      <c r="G77" s="341">
        <v>2.9368946328759193E-2</v>
      </c>
      <c r="H77" s="341">
        <v>4.3729349970817566E-2</v>
      </c>
      <c r="I77" s="342">
        <v>5.5151913315057755E-2</v>
      </c>
      <c r="L77" s="363">
        <v>158.03300476074219</v>
      </c>
      <c r="M77" s="220">
        <v>90.564613342285156</v>
      </c>
      <c r="N77" s="220">
        <v>41.256591796875</v>
      </c>
      <c r="O77" s="220">
        <v>26.078824996948242</v>
      </c>
      <c r="P77" s="363">
        <f t="shared" si="0"/>
        <v>0.13297462463378906</v>
      </c>
    </row>
    <row r="78" spans="1:16">
      <c r="A78" s="249">
        <v>1982</v>
      </c>
      <c r="B78" s="303">
        <f>[1]avgpeinc!AK71</f>
        <v>1779526.1895864801</v>
      </c>
      <c r="C78" s="257">
        <v>1042806.7048123551</v>
      </c>
      <c r="D78" s="282">
        <v>2639624.3169192737</v>
      </c>
      <c r="E78" s="282">
        <v>2368830.7189611769</v>
      </c>
      <c r="F78" s="340">
        <f>B78*0.001/'TB5'!B78</f>
        <v>4.2548462748527534E-2</v>
      </c>
      <c r="G78" s="341">
        <v>2.9390392825007439E-2</v>
      </c>
      <c r="H78" s="341">
        <v>4.8264812678098679E-2</v>
      </c>
      <c r="I78" s="342">
        <v>5.4296165704727173E-2</v>
      </c>
      <c r="L78" s="363">
        <v>160.66499328613281</v>
      </c>
      <c r="M78" s="220">
        <v>92.015541076660156</v>
      </c>
      <c r="N78" s="220">
        <v>41.769207000732422</v>
      </c>
      <c r="O78" s="220">
        <v>26.771745681762695</v>
      </c>
      <c r="P78" s="363">
        <f t="shared" si="0"/>
        <v>0.10849952697753906</v>
      </c>
    </row>
    <row r="79" spans="1:16">
      <c r="A79" s="249">
        <v>1983</v>
      </c>
      <c r="B79" s="303">
        <f>[1]avgpeinc!AK72</f>
        <v>1831120.8411457806</v>
      </c>
      <c r="C79" s="257">
        <v>1119699.7188668421</v>
      </c>
      <c r="D79" s="282">
        <v>2660101.9913190445</v>
      </c>
      <c r="E79" s="282">
        <v>2388058.8842993057</v>
      </c>
      <c r="F79" s="340">
        <f>B79*0.001/'TB5'!B79</f>
        <v>4.3108221143484116E-2</v>
      </c>
      <c r="G79" s="341">
        <v>3.1266059726476669E-2</v>
      </c>
      <c r="H79" s="341">
        <v>4.7629717737436295E-2</v>
      </c>
      <c r="I79" s="342">
        <v>5.2854575216770172E-2</v>
      </c>
      <c r="L79" s="363">
        <v>163.13499450683594</v>
      </c>
      <c r="M79" s="220">
        <v>94.026664733886719</v>
      </c>
      <c r="N79" s="220">
        <v>41.595298767089844</v>
      </c>
      <c r="O79" s="220">
        <v>27.355344772338867</v>
      </c>
      <c r="P79" s="363">
        <f t="shared" si="0"/>
        <v>0.15768623352050781</v>
      </c>
    </row>
    <row r="80" spans="1:16">
      <c r="A80" s="249">
        <v>1984</v>
      </c>
      <c r="B80" s="303">
        <f>[1]avgpeinc!AK73</f>
        <v>2232286.1556308358</v>
      </c>
      <c r="C80" s="257">
        <v>1445384.0444983572</v>
      </c>
      <c r="D80" s="282">
        <v>3229256.9167297855</v>
      </c>
      <c r="E80" s="282">
        <v>2948449.5313709611</v>
      </c>
      <c r="F80" s="340">
        <f>B80*0.001/'TB5'!B80</f>
        <v>4.9267336726188667E-2</v>
      </c>
      <c r="G80" s="341">
        <v>3.819211944937706E-2</v>
      </c>
      <c r="H80" s="341">
        <v>5.390462651848793E-2</v>
      </c>
      <c r="I80" s="342">
        <v>5.9625029563903809E-2</v>
      </c>
      <c r="L80" s="363">
        <v>165.64999389648438</v>
      </c>
      <c r="M80" s="220">
        <v>95.948341369628906</v>
      </c>
      <c r="N80" s="220">
        <v>41.558040618896484</v>
      </c>
      <c r="O80" s="220">
        <v>27.919868469238281</v>
      </c>
      <c r="P80" s="363">
        <f t="shared" si="0"/>
        <v>0.22374343872070313</v>
      </c>
    </row>
    <row r="81" spans="1:16">
      <c r="A81" s="249">
        <v>1985</v>
      </c>
      <c r="B81" s="303">
        <f>[1]avgpeinc!AK74</f>
        <v>2222042.7633841182</v>
      </c>
      <c r="C81" s="257">
        <v>1299253.0613714622</v>
      </c>
      <c r="D81" s="282">
        <v>3187422.9214678593</v>
      </c>
      <c r="E81" s="282">
        <v>3155236.5974938218</v>
      </c>
      <c r="F81" s="340">
        <f>B81*0.001/'TB5'!B81</f>
        <v>4.8211157321929939E-2</v>
      </c>
      <c r="G81" s="341">
        <v>3.371921181678772E-2</v>
      </c>
      <c r="H81" s="341">
        <v>5.2724860608577728E-2</v>
      </c>
      <c r="I81" s="342">
        <v>6.2052089720964432E-2</v>
      </c>
      <c r="L81" s="363">
        <v>168.20500183105469</v>
      </c>
      <c r="M81" s="220">
        <v>97.287071228027344</v>
      </c>
      <c r="N81" s="220">
        <v>42.247276306152344</v>
      </c>
      <c r="O81" s="220">
        <v>28.436548233032227</v>
      </c>
      <c r="P81" s="363">
        <f t="shared" si="0"/>
        <v>0.23410606384277344</v>
      </c>
    </row>
    <row r="82" spans="1:16">
      <c r="A82" s="249">
        <v>1986</v>
      </c>
      <c r="B82" s="303">
        <f>[1]avgpeinc!AK75</f>
        <v>2110312.6912944415</v>
      </c>
      <c r="C82" s="257">
        <v>1268540.6329210484</v>
      </c>
      <c r="D82" s="282">
        <v>3218889.0472113052</v>
      </c>
      <c r="E82" s="282">
        <v>2753738.8448407543</v>
      </c>
      <c r="F82" s="340">
        <f>B82*0.001/'TB5'!B82</f>
        <v>4.538445919752121E-2</v>
      </c>
      <c r="G82" s="341">
        <v>3.2224565744400024E-2</v>
      </c>
      <c r="H82" s="341">
        <v>5.205627903342247E-2</v>
      </c>
      <c r="I82" s="342">
        <v>5.6520543992519379E-2</v>
      </c>
      <c r="L82" s="363">
        <v>170.55599975585938</v>
      </c>
      <c r="M82" s="220">
        <v>99.005638122558594</v>
      </c>
      <c r="N82" s="220">
        <v>42.292392730712891</v>
      </c>
      <c r="O82" s="220">
        <v>29.00347900390625</v>
      </c>
      <c r="P82" s="363">
        <f t="shared" si="0"/>
        <v>0.25448989868164063</v>
      </c>
    </row>
    <row r="83" spans="1:16">
      <c r="A83" s="249">
        <v>1987</v>
      </c>
      <c r="B83" s="303">
        <f>[1]avgpeinc!AK76</f>
        <v>2356999.1610643254</v>
      </c>
      <c r="C83" s="257">
        <v>1503663.6038537195</v>
      </c>
      <c r="D83" s="282">
        <v>3510701.4098302992</v>
      </c>
      <c r="E83" s="282">
        <v>2863166.3573172987</v>
      </c>
      <c r="F83" s="340">
        <f>B83*0.001/'TB5'!B83</f>
        <v>4.9200229346752167E-2</v>
      </c>
      <c r="G83" s="341">
        <v>3.6758352071046829E-2</v>
      </c>
      <c r="H83" s="341">
        <v>5.4522540420293808E-2</v>
      </c>
      <c r="I83" s="342">
        <v>5.9250764548778534E-2</v>
      </c>
      <c r="L83" s="363">
        <v>172.552001953125</v>
      </c>
      <c r="M83" s="220">
        <v>100.43572998046875</v>
      </c>
      <c r="N83" s="220">
        <v>42.338615417480469</v>
      </c>
      <c r="O83" s="220">
        <v>29.55378532409668</v>
      </c>
      <c r="P83" s="363">
        <f t="shared" si="0"/>
        <v>0.22387123107910156</v>
      </c>
    </row>
    <row r="84" spans="1:16">
      <c r="A84" s="249">
        <v>1988</v>
      </c>
      <c r="B84" s="303">
        <f>[1]avgpeinc!AK77</f>
        <v>3066048.4275811678</v>
      </c>
      <c r="C84" s="257">
        <v>1864125.4436101802</v>
      </c>
      <c r="D84" s="282">
        <v>4872793.9894466773</v>
      </c>
      <c r="E84" s="282">
        <v>3578847.7600229611</v>
      </c>
      <c r="F84" s="340">
        <f>B84*0.001/'TB5'!B84</f>
        <v>6.1419740319252014E-2</v>
      </c>
      <c r="G84" s="341">
        <v>4.4142540544271469E-2</v>
      </c>
      <c r="H84" s="341">
        <v>7.1276150643825531E-2</v>
      </c>
      <c r="I84" s="342">
        <v>7.1811385452747345E-2</v>
      </c>
      <c r="L84" s="363">
        <v>174.343994140625</v>
      </c>
      <c r="M84" s="220">
        <v>101.41858673095703</v>
      </c>
      <c r="N84" s="220">
        <v>42.767276763916016</v>
      </c>
      <c r="O84" s="220">
        <v>29.936172485351563</v>
      </c>
      <c r="P84" s="363">
        <f t="shared" si="0"/>
        <v>0.22195816040039063</v>
      </c>
    </row>
    <row r="85" spans="1:16">
      <c r="A85" s="259">
        <v>1989</v>
      </c>
      <c r="B85" s="308">
        <f>[1]avgpeinc!AK78</f>
        <v>2854193.1981575075</v>
      </c>
      <c r="C85" s="260">
        <v>1716339.4889322547</v>
      </c>
      <c r="D85" s="283">
        <v>4392462.0263733314</v>
      </c>
      <c r="E85" s="283">
        <v>3541850.9171000579</v>
      </c>
      <c r="F85" s="349">
        <f>B85*0.001/'TB5'!B85</f>
        <v>5.6494235992431648E-2</v>
      </c>
      <c r="G85" s="347">
        <v>4.0054146200418472E-2</v>
      </c>
      <c r="H85" s="347">
        <v>6.3769854605197906E-2</v>
      </c>
      <c r="I85" s="348">
        <v>7.0246115326881409E-2</v>
      </c>
      <c r="L85" s="363">
        <v>176.05999755859375</v>
      </c>
      <c r="M85" s="220">
        <v>102.11214447021484</v>
      </c>
      <c r="N85" s="220">
        <v>43.215118408203125</v>
      </c>
      <c r="O85" s="220">
        <v>30.53131103515625</v>
      </c>
      <c r="P85" s="363">
        <f t="shared" si="0"/>
        <v>0.20142364501953125</v>
      </c>
    </row>
    <row r="86" spans="1:16">
      <c r="A86" s="249">
        <v>1990</v>
      </c>
      <c r="B86" s="303">
        <f>[1]avgpeinc!AK79</f>
        <v>2851829.7552586533</v>
      </c>
      <c r="C86" s="257">
        <v>1725953.6306557218</v>
      </c>
      <c r="D86" s="282">
        <v>4471394.430088683</v>
      </c>
      <c r="E86" s="282">
        <v>3347105.1721610278</v>
      </c>
      <c r="F86" s="340">
        <f>B86*0.001/'TB5'!B86</f>
        <v>5.6496635079383843E-2</v>
      </c>
      <c r="G86" s="341">
        <v>4.0490776300430298E-2</v>
      </c>
      <c r="H86" s="341">
        <v>6.4462155103683472E-2</v>
      </c>
      <c r="I86" s="342">
        <v>6.6524960100650787E-2</v>
      </c>
      <c r="L86" s="363">
        <v>178.36500549316406</v>
      </c>
      <c r="M86" s="220">
        <v>103.22325134277344</v>
      </c>
      <c r="N86" s="220">
        <v>43.752761840820313</v>
      </c>
      <c r="O86" s="220">
        <v>31.086135864257813</v>
      </c>
      <c r="P86" s="363">
        <f t="shared" si="0"/>
        <v>0.3028564453125</v>
      </c>
    </row>
    <row r="87" spans="1:16">
      <c r="A87" s="249">
        <v>1991</v>
      </c>
      <c r="B87" s="303">
        <f>[1]avgpeinc!AK80</f>
        <v>2570766.1823450536</v>
      </c>
      <c r="C87" s="257">
        <v>1580242.1445648065</v>
      </c>
      <c r="D87" s="282">
        <v>3845514.4625652391</v>
      </c>
      <c r="E87" s="282">
        <v>3178617.1024014442</v>
      </c>
      <c r="F87" s="340">
        <f>B87*0.001/'TB5'!B87</f>
        <v>5.1993444561958306E-2</v>
      </c>
      <c r="G87" s="341">
        <v>3.8085680454969406E-2</v>
      </c>
      <c r="H87" s="341">
        <v>5.7061348110437393E-2</v>
      </c>
      <c r="I87" s="342">
        <v>6.3353575766086578E-2</v>
      </c>
      <c r="L87" s="363">
        <v>180.97799682617188</v>
      </c>
      <c r="M87" s="220">
        <v>103.67823028564453</v>
      </c>
      <c r="N87" s="220">
        <v>45.283565521240234</v>
      </c>
      <c r="O87" s="220">
        <v>31.675399780273438</v>
      </c>
      <c r="P87" s="363">
        <f t="shared" si="0"/>
        <v>0.34080123901367188</v>
      </c>
    </row>
    <row r="88" spans="1:16">
      <c r="A88" s="249">
        <v>1992</v>
      </c>
      <c r="B88" s="303">
        <f>[1]avgpeinc!AK81</f>
        <v>2950792.8743030396</v>
      </c>
      <c r="C88" s="257">
        <v>1801950.5477048452</v>
      </c>
      <c r="D88" s="282">
        <v>4515332.2752838889</v>
      </c>
      <c r="E88" s="282">
        <v>3558432.1148550403</v>
      </c>
      <c r="F88" s="340">
        <f>B88*0.001/'TB5'!B88</f>
        <v>5.8546878397464752E-2</v>
      </c>
      <c r="G88" s="341">
        <v>4.2918786406517029E-2</v>
      </c>
      <c r="H88" s="341">
        <v>6.519675999879837E-2</v>
      </c>
      <c r="I88" s="342">
        <v>7.042357325553894E-2</v>
      </c>
      <c r="L88" s="363">
        <v>183.4429931640625</v>
      </c>
      <c r="M88" s="220">
        <v>103.9420166015625</v>
      </c>
      <c r="N88" s="220">
        <v>46.929386138916016</v>
      </c>
      <c r="O88" s="220">
        <v>32.178207397460938</v>
      </c>
      <c r="P88" s="363">
        <f t="shared" si="0"/>
        <v>0.39338302612304688</v>
      </c>
    </row>
    <row r="89" spans="1:16">
      <c r="A89" s="249">
        <v>1993</v>
      </c>
      <c r="B89" s="303">
        <f>[1]avgpeinc!AK82</f>
        <v>2897506.1528358497</v>
      </c>
      <c r="C89" s="257">
        <v>1738132.7464714078</v>
      </c>
      <c r="D89" s="282">
        <v>4492472.6607663343</v>
      </c>
      <c r="E89" s="282">
        <v>3467201.207005837</v>
      </c>
      <c r="F89" s="340">
        <f>B89*0.001/'TB5'!B89</f>
        <v>5.7005632668733604E-2</v>
      </c>
      <c r="G89" s="341">
        <v>4.1148975491523743E-2</v>
      </c>
      <c r="H89" s="341">
        <v>6.389935314655304E-2</v>
      </c>
      <c r="I89" s="342">
        <v>6.9329708814620972E-2</v>
      </c>
      <c r="L89" s="363">
        <v>185.68499755859375</v>
      </c>
      <c r="M89" s="220">
        <v>104.13827514648438</v>
      </c>
      <c r="N89" s="220">
        <v>48.255435943603516</v>
      </c>
      <c r="O89" s="220">
        <v>32.782096862792969</v>
      </c>
      <c r="P89" s="363">
        <f t="shared" si="0"/>
        <v>0.50918960571289063</v>
      </c>
    </row>
    <row r="90" spans="1:16">
      <c r="A90" s="249">
        <v>1994</v>
      </c>
      <c r="B90" s="303">
        <f>[1]avgpeinc!AK83</f>
        <v>2988662.1503799483</v>
      </c>
      <c r="C90" s="257">
        <v>1814956.543346059</v>
      </c>
      <c r="D90" s="282">
        <v>4452359.7451182315</v>
      </c>
      <c r="E90" s="282">
        <v>3683955.4514985639</v>
      </c>
      <c r="F90" s="340">
        <f>B90*0.001/'TB5'!B90</f>
        <v>5.6939855217933648E-2</v>
      </c>
      <c r="G90" s="341">
        <v>4.1785452514886856E-2</v>
      </c>
      <c r="H90" s="341">
        <v>6.1714388430118561E-2</v>
      </c>
      <c r="I90" s="342">
        <v>7.111503928899765E-2</v>
      </c>
      <c r="L90" s="363">
        <v>187.75700378417969</v>
      </c>
      <c r="M90" s="220">
        <v>104.38193511962891</v>
      </c>
      <c r="N90" s="220">
        <v>49.857337951660156</v>
      </c>
      <c r="O90" s="220">
        <v>33.151519775390625</v>
      </c>
      <c r="P90" s="363">
        <f t="shared" si="0"/>
        <v>0.3662109375</v>
      </c>
    </row>
    <row r="91" spans="1:16">
      <c r="A91" s="249">
        <v>1995</v>
      </c>
      <c r="B91" s="303">
        <f>[1]avgpeinc!AK84</f>
        <v>3202835.661076149</v>
      </c>
      <c r="C91" s="257">
        <v>1960857.9070174417</v>
      </c>
      <c r="D91" s="282">
        <v>4736476.7839497505</v>
      </c>
      <c r="E91" s="282">
        <v>3944209.9817575607</v>
      </c>
      <c r="F91" s="340">
        <f>B91*0.001/'TB5'!B91</f>
        <v>5.9707082808017724E-2</v>
      </c>
      <c r="G91" s="341">
        <v>4.4936235994100571E-2</v>
      </c>
      <c r="H91" s="341">
        <v>6.3912667334079742E-2</v>
      </c>
      <c r="I91" s="342">
        <v>7.2690971195697784E-2</v>
      </c>
      <c r="L91" s="363">
        <v>189.91099548339844</v>
      </c>
      <c r="M91" s="220">
        <v>104.97669219970703</v>
      </c>
      <c r="N91" s="220">
        <v>51.008590698242188</v>
      </c>
      <c r="O91" s="220">
        <v>33.537284851074219</v>
      </c>
      <c r="P91" s="363">
        <f t="shared" si="0"/>
        <v>0.388427734375</v>
      </c>
    </row>
    <row r="92" spans="1:16">
      <c r="A92" s="249">
        <v>1996</v>
      </c>
      <c r="B92" s="303">
        <f>[1]avgpeinc!AK85</f>
        <v>3581977.4338677553</v>
      </c>
      <c r="C92" s="257">
        <v>2188788.5359544028</v>
      </c>
      <c r="D92" s="282">
        <v>5295412.1628128989</v>
      </c>
      <c r="E92" s="282">
        <v>4311689.0686742142</v>
      </c>
      <c r="F92" s="340">
        <f>B92*0.001/'TB5'!B92</f>
        <v>6.4732402563095093E-2</v>
      </c>
      <c r="G92" s="341">
        <v>4.8916343599557877E-2</v>
      </c>
      <c r="H92" s="341">
        <v>6.9802924990653992E-2</v>
      </c>
      <c r="I92" s="342">
        <v>7.7172741293907166E-2</v>
      </c>
      <c r="L92" s="363">
        <v>192.04299926757813</v>
      </c>
      <c r="M92" s="220">
        <v>104.64340209960938</v>
      </c>
      <c r="N92" s="220">
        <v>53.347248077392578</v>
      </c>
      <c r="O92" s="220">
        <v>33.895404815673828</v>
      </c>
      <c r="P92" s="363">
        <f t="shared" si="0"/>
        <v>0.15694427490234375</v>
      </c>
    </row>
    <row r="93" spans="1:16">
      <c r="A93" s="249">
        <v>1997</v>
      </c>
      <c r="B93" s="303">
        <f>[1]avgpeinc!AK86</f>
        <v>3964371.8349293033</v>
      </c>
      <c r="C93" s="257">
        <v>2375459.3654559688</v>
      </c>
      <c r="D93" s="282">
        <v>5930964.0500817038</v>
      </c>
      <c r="E93" s="282">
        <v>4652878.008783292</v>
      </c>
      <c r="F93" s="340">
        <f>B93*0.001/'TB5'!B93</f>
        <v>6.9131277501583099E-2</v>
      </c>
      <c r="G93" s="341">
        <v>5.1503729075193405E-2</v>
      </c>
      <c r="H93" s="341">
        <v>7.4625514447689056E-2</v>
      </c>
      <c r="I93" s="342">
        <v>8.1821762025356293E-2</v>
      </c>
      <c r="L93" s="363">
        <v>194.42599487304688</v>
      </c>
      <c r="M93" s="220">
        <v>105.69508361816406</v>
      </c>
      <c r="N93" s="220">
        <v>54.483566284179688</v>
      </c>
      <c r="O93" s="220">
        <v>34.167224884033203</v>
      </c>
      <c r="P93" s="363">
        <f t="shared" si="0"/>
        <v>8.0120086669921875E-2</v>
      </c>
    </row>
    <row r="94" spans="1:16">
      <c r="A94" s="249">
        <v>1998</v>
      </c>
      <c r="B94" s="303">
        <f>[1]avgpeinc!AK87</f>
        <v>4132260.1127795624</v>
      </c>
      <c r="C94" s="257">
        <v>2562450.3318176712</v>
      </c>
      <c r="D94" s="282">
        <v>6125147.4650276387</v>
      </c>
      <c r="E94" s="282">
        <v>4722980.2848757356</v>
      </c>
      <c r="F94" s="340">
        <f>B94*0.001/'TB5'!B94</f>
        <v>6.940122693777083E-2</v>
      </c>
      <c r="G94" s="341">
        <v>5.3187239915132523E-2</v>
      </c>
      <c r="H94" s="341">
        <v>7.4303530156612396E-2</v>
      </c>
      <c r="I94" s="342">
        <v>8.1994742155075073E-2</v>
      </c>
      <c r="L94" s="363">
        <v>196.79499816894531</v>
      </c>
      <c r="M94" s="220">
        <v>106.45875549316406</v>
      </c>
      <c r="N94" s="220">
        <v>55.884075164794922</v>
      </c>
      <c r="O94" s="220">
        <v>34.376064300537109</v>
      </c>
      <c r="P94" s="363">
        <f t="shared" si="0"/>
        <v>7.610321044921875E-2</v>
      </c>
    </row>
    <row r="95" spans="1:16">
      <c r="A95" s="259">
        <v>1999</v>
      </c>
      <c r="B95" s="308">
        <f>[1]avgpeinc!AK88</f>
        <v>4537353.6631367458</v>
      </c>
      <c r="C95" s="260">
        <v>3036520.8063989826</v>
      </c>
      <c r="D95" s="283">
        <v>6441211.1670205044</v>
      </c>
      <c r="E95" s="283">
        <v>5031616.6627600053</v>
      </c>
      <c r="F95" s="349">
        <f>B95*0.001/'TB5'!B95</f>
        <v>7.3987998068332672E-2</v>
      </c>
      <c r="G95" s="347">
        <v>6.0669649392366409E-2</v>
      </c>
      <c r="H95" s="347">
        <v>7.6109848916530609E-2</v>
      </c>
      <c r="I95" s="348">
        <v>8.7546281516551971E-2</v>
      </c>
      <c r="L95" s="363">
        <v>199.2550048828125</v>
      </c>
      <c r="M95" s="220">
        <v>106.99850463867188</v>
      </c>
      <c r="N95" s="220">
        <v>57.599071502685547</v>
      </c>
      <c r="O95" s="220">
        <v>34.588054656982422</v>
      </c>
      <c r="P95" s="363">
        <f t="shared" si="0"/>
        <v>6.937408447265625E-2</v>
      </c>
    </row>
    <row r="96" spans="1:16">
      <c r="A96" s="261">
        <v>2000</v>
      </c>
      <c r="B96" s="313">
        <f>[1]avgpeinc!AK89</f>
        <v>4964056.3429715363</v>
      </c>
      <c r="C96" s="262">
        <v>3455758.7725147246</v>
      </c>
      <c r="D96" s="284">
        <v>7026762.066001392</v>
      </c>
      <c r="E96" s="284">
        <v>5168776.5190217877</v>
      </c>
      <c r="F96" s="350">
        <f>B96*0.001/'TB5'!B96</f>
        <v>7.8331664204597473E-2</v>
      </c>
      <c r="G96" s="351">
        <v>6.6737927496433258E-2</v>
      </c>
      <c r="H96" s="351">
        <v>8.0869905650615692E-2</v>
      </c>
      <c r="I96" s="352">
        <v>8.800855278968811E-2</v>
      </c>
      <c r="L96" s="363">
        <v>201.64599609375</v>
      </c>
      <c r="M96" s="220">
        <v>107.03167724609375</v>
      </c>
      <c r="N96" s="220">
        <v>59.715686798095703</v>
      </c>
      <c r="O96" s="220">
        <v>34.847560882568359</v>
      </c>
      <c r="P96" s="363">
        <f t="shared" si="0"/>
        <v>5.10711669921875E-2</v>
      </c>
    </row>
    <row r="97" spans="1:16">
      <c r="A97" s="249">
        <v>2001</v>
      </c>
      <c r="B97" s="303">
        <f>[1]avgpeinc!AK90</f>
        <v>4578013.6971358005</v>
      </c>
      <c r="C97" s="257">
        <v>2980355.1156025617</v>
      </c>
      <c r="D97" s="282">
        <v>6356459.7718498679</v>
      </c>
      <c r="E97" s="282">
        <v>5333990.9929922055</v>
      </c>
      <c r="F97" s="340">
        <f>B97*0.001/'TB5'!B97</f>
        <v>7.2596460580825806E-2</v>
      </c>
      <c r="G97" s="341">
        <v>5.8197066187858582E-2</v>
      </c>
      <c r="H97" s="341">
        <v>7.4847511947154999E-2</v>
      </c>
      <c r="I97" s="342">
        <v>8.8834866881370544E-2</v>
      </c>
      <c r="L97" s="363">
        <v>203.7760009765625</v>
      </c>
      <c r="M97" s="220">
        <v>106.18775177001953</v>
      </c>
      <c r="N97" s="220">
        <v>62.486137390136719</v>
      </c>
      <c r="O97" s="220">
        <v>35.053409576416016</v>
      </c>
      <c r="P97" s="363">
        <f t="shared" si="0"/>
        <v>4.8702239990234375E-2</v>
      </c>
    </row>
    <row r="98" spans="1:16">
      <c r="A98" s="249">
        <v>2002</v>
      </c>
      <c r="B98" s="303">
        <f>[1]avgpeinc!AK91</f>
        <v>4451751.5539312661</v>
      </c>
      <c r="C98" s="257">
        <v>2746984.9492510515</v>
      </c>
      <c r="D98" s="282">
        <v>6121486.7793252319</v>
      </c>
      <c r="E98" s="282">
        <v>5470339.8432163121</v>
      </c>
      <c r="F98" s="340">
        <f>B98*0.001/'TB5'!B98</f>
        <v>7.0754237473011017E-2</v>
      </c>
      <c r="G98" s="341">
        <v>5.4702669382095337E-2</v>
      </c>
      <c r="H98" s="341">
        <v>7.208135724067688E-2</v>
      </c>
      <c r="I98" s="342">
        <v>9.0184241533279419E-2</v>
      </c>
      <c r="L98" s="363">
        <v>206.20100402832031</v>
      </c>
      <c r="M98" s="220">
        <v>105.94461059570313</v>
      </c>
      <c r="N98" s="220">
        <v>64.90081787109375</v>
      </c>
      <c r="O98" s="220">
        <v>35.291629791259766</v>
      </c>
      <c r="P98" s="363">
        <f t="shared" si="0"/>
        <v>6.3945770263671875E-2</v>
      </c>
    </row>
    <row r="99" spans="1:16">
      <c r="A99" s="249">
        <v>2003</v>
      </c>
      <c r="B99" s="303">
        <f>[1]avgpeinc!AK92</f>
        <v>4617193.1163819106</v>
      </c>
      <c r="C99" s="257">
        <v>2814670.9021078022</v>
      </c>
      <c r="D99" s="282">
        <v>6339916.2745945491</v>
      </c>
      <c r="E99" s="282">
        <v>5607110.4683097694</v>
      </c>
      <c r="F99" s="340">
        <f>B99*0.001/'TB5'!B99</f>
        <v>7.2620518505573273E-2</v>
      </c>
      <c r="G99" s="341">
        <v>5.5681865662336349E-2</v>
      </c>
      <c r="H99" s="341">
        <v>7.449929416179657E-2</v>
      </c>
      <c r="I99" s="342">
        <v>9.1014966368675232E-2</v>
      </c>
      <c r="L99" s="363">
        <v>208.60600280761719</v>
      </c>
      <c r="M99" s="220">
        <v>105.52365875244141</v>
      </c>
      <c r="N99" s="220">
        <v>67.388717651367188</v>
      </c>
      <c r="O99" s="220">
        <v>35.579193115234375</v>
      </c>
      <c r="P99" s="363">
        <f t="shared" si="0"/>
        <v>0.11443328857421875</v>
      </c>
    </row>
    <row r="100" spans="1:16">
      <c r="A100" s="249">
        <v>2004</v>
      </c>
      <c r="B100" s="303">
        <f>[1]avgpeinc!AK93</f>
        <v>5205863.9261277933</v>
      </c>
      <c r="C100" s="257">
        <v>3079816.4314619564</v>
      </c>
      <c r="D100" s="282">
        <v>7320722.1123871179</v>
      </c>
      <c r="E100" s="282">
        <v>6146502.6288772635</v>
      </c>
      <c r="F100" s="340">
        <f>B100*0.001/'TB5'!B100</f>
        <v>7.9549342393875108E-2</v>
      </c>
      <c r="G100" s="341">
        <v>5.9700097888708115E-2</v>
      </c>
      <c r="H100" s="341">
        <v>8.3588525652885437E-2</v>
      </c>
      <c r="I100" s="342">
        <v>9.7271054983139038E-2</v>
      </c>
      <c r="L100" s="363">
        <v>210.95100402832031</v>
      </c>
      <c r="M100" s="220">
        <v>105.16513061523438</v>
      </c>
      <c r="N100" s="220">
        <v>69.702667236328125</v>
      </c>
      <c r="O100" s="220">
        <v>35.963962554931641</v>
      </c>
      <c r="P100" s="363">
        <f t="shared" si="0"/>
        <v>0.11924362182617188</v>
      </c>
    </row>
    <row r="101" spans="1:16">
      <c r="A101" s="249">
        <v>2005</v>
      </c>
      <c r="B101" s="303">
        <f>[1]avgpeinc!AK94</f>
        <v>5836667.4929735577</v>
      </c>
      <c r="C101" s="257">
        <v>3413775.6218654211</v>
      </c>
      <c r="D101" s="282">
        <v>8173229.2755471403</v>
      </c>
      <c r="E101" s="282">
        <v>6997069.6981012262</v>
      </c>
      <c r="F101" s="340">
        <f>B101*0.001/'TB5'!B101</f>
        <v>8.6997769773006453E-2</v>
      </c>
      <c r="G101" s="341">
        <v>6.5844409167766571E-2</v>
      </c>
      <c r="H101" s="341">
        <v>9.0640246868133545E-2</v>
      </c>
      <c r="I101" s="342">
        <v>0.10532350838184357</v>
      </c>
      <c r="L101" s="363">
        <v>213.3489990234375</v>
      </c>
      <c r="M101" s="220">
        <v>105.70401000976563</v>
      </c>
      <c r="N101" s="220">
        <v>71.146636962890625</v>
      </c>
      <c r="O101" s="220">
        <v>36.338493347167969</v>
      </c>
      <c r="P101" s="363">
        <f t="shared" si="0"/>
        <v>0.15985870361328125</v>
      </c>
    </row>
    <row r="102" spans="1:16">
      <c r="A102" s="249">
        <v>2006</v>
      </c>
      <c r="B102" s="303">
        <f>[1]avgpeinc!AK95</f>
        <v>6199119.354959283</v>
      </c>
      <c r="C102" s="257">
        <v>3546292.4924205947</v>
      </c>
      <c r="D102" s="282">
        <v>8630745.8930945154</v>
      </c>
      <c r="E102" s="282">
        <v>7491549.0826726416</v>
      </c>
      <c r="F102" s="340">
        <f>B102*0.001/'TB5'!B102</f>
        <v>9.0244241058826474E-2</v>
      </c>
      <c r="G102" s="341">
        <v>6.7849136888980865E-2</v>
      </c>
      <c r="H102" s="341">
        <v>9.309031069278717E-2</v>
      </c>
      <c r="I102" s="342">
        <v>0.10939617455005646</v>
      </c>
      <c r="L102" s="363">
        <v>215.89700317382813</v>
      </c>
      <c r="M102" s="220">
        <v>105.77067565917969</v>
      </c>
      <c r="N102" s="220">
        <v>73.061668395996094</v>
      </c>
      <c r="O102" s="220">
        <v>36.843517303466797</v>
      </c>
      <c r="P102" s="363">
        <f t="shared" si="0"/>
        <v>0.22114181518554688</v>
      </c>
    </row>
    <row r="103" spans="1:16">
      <c r="A103" s="249">
        <v>2007</v>
      </c>
      <c r="B103" s="303">
        <f>[1]avgpeinc!AK96</f>
        <v>6103467.5124600381</v>
      </c>
      <c r="C103" s="257">
        <v>3521848.4538562601</v>
      </c>
      <c r="D103" s="282">
        <v>8349401.4264268409</v>
      </c>
      <c r="E103" s="282">
        <v>7510043.5855130674</v>
      </c>
      <c r="F103" s="340">
        <f>B103*0.001/'TB5'!B103</f>
        <v>8.9860402047634111E-2</v>
      </c>
      <c r="G103" s="341">
        <v>6.8344511091709137E-2</v>
      </c>
      <c r="H103" s="341">
        <v>9.2866897583007813E-2</v>
      </c>
      <c r="I103" s="342">
        <v>0.10755328088998795</v>
      </c>
      <c r="L103" s="363">
        <v>218.45700073242188</v>
      </c>
      <c r="M103" s="220">
        <v>105.2633056640625</v>
      </c>
      <c r="N103" s="220">
        <v>75.567100524902344</v>
      </c>
      <c r="O103" s="220">
        <v>37.436763763427734</v>
      </c>
      <c r="P103" s="363">
        <f t="shared" si="0"/>
        <v>0.18983078002929688</v>
      </c>
    </row>
    <row r="104" spans="1:16">
      <c r="A104" s="249">
        <v>2008</v>
      </c>
      <c r="B104" s="303">
        <f>[1]avgpeinc!AK97</f>
        <v>5881698.5688698525</v>
      </c>
      <c r="C104" s="257">
        <v>3344690.0397943645</v>
      </c>
      <c r="D104" s="282">
        <v>8045875.5887571471</v>
      </c>
      <c r="E104" s="282">
        <v>7278365.5236775549</v>
      </c>
      <c r="F104" s="340">
        <f>B104*0.001/'TB5'!B104</f>
        <v>8.9053787291049957E-2</v>
      </c>
      <c r="G104" s="341">
        <v>6.7151926457881927E-2</v>
      </c>
      <c r="H104" s="341">
        <v>9.1740742325782776E-2</v>
      </c>
      <c r="I104" s="342">
        <v>0.10671620815992355</v>
      </c>
      <c r="L104" s="363">
        <v>220.88400268554688</v>
      </c>
      <c r="M104" s="220">
        <v>106.13867950439453</v>
      </c>
      <c r="N104" s="220">
        <v>76.138824462890625</v>
      </c>
      <c r="O104" s="220">
        <v>38.410057067871094</v>
      </c>
      <c r="P104" s="363">
        <f t="shared" si="0"/>
        <v>0.196441650390625</v>
      </c>
    </row>
    <row r="105" spans="1:16">
      <c r="A105" s="259">
        <v>2009</v>
      </c>
      <c r="B105" s="317">
        <f>[1]avgpeinc!AK98</f>
        <v>5422996.53580839</v>
      </c>
      <c r="C105" s="264">
        <v>3036650.8132664873</v>
      </c>
      <c r="D105" s="283">
        <v>7096664.2193344152</v>
      </c>
      <c r="E105" s="283">
        <v>7327735.2227487406</v>
      </c>
      <c r="F105" s="349">
        <f>B105*0.001/'TB5'!B105</f>
        <v>8.6046941578388214E-2</v>
      </c>
      <c r="G105" s="347">
        <v>6.4606569707393646E-2</v>
      </c>
      <c r="H105" s="353">
        <v>8.6295865476131439E-2</v>
      </c>
      <c r="I105" s="364">
        <v>0.10870502889156342</v>
      </c>
      <c r="L105" s="363">
        <v>223.26199340820313</v>
      </c>
      <c r="M105" s="220">
        <v>104.90023040771484</v>
      </c>
      <c r="N105" s="220">
        <v>78.875732421875</v>
      </c>
      <c r="O105" s="220">
        <v>39.294334411621094</v>
      </c>
      <c r="P105" s="363">
        <f t="shared" si="0"/>
        <v>0.1916961669921875</v>
      </c>
    </row>
    <row r="106" spans="1:16">
      <c r="A106" s="249">
        <v>2010</v>
      </c>
      <c r="B106" s="320">
        <f>[1]avgpeinc!AK99</f>
        <v>6233462.6504211593</v>
      </c>
      <c r="C106" s="266">
        <v>3276749.0569766858</v>
      </c>
      <c r="D106" s="282">
        <v>8676669.677239947</v>
      </c>
      <c r="E106" s="282">
        <v>7841388.427083645</v>
      </c>
      <c r="F106" s="340">
        <f>B106*0.001/'TB5'!B106</f>
        <v>9.5793642103672028E-2</v>
      </c>
      <c r="G106" s="341">
        <v>6.8969085812568665E-2</v>
      </c>
      <c r="H106" s="355">
        <v>0.10135939717292786</v>
      </c>
      <c r="I106" s="365">
        <v>0.11136903613805771</v>
      </c>
      <c r="L106" s="363">
        <v>225.6929931640625</v>
      </c>
      <c r="M106" s="220">
        <v>105.23757934570313</v>
      </c>
      <c r="N106" s="220">
        <v>80.091140747070313</v>
      </c>
      <c r="O106" s="220">
        <v>40.101459503173828</v>
      </c>
      <c r="P106" s="363">
        <f t="shared" si="0"/>
        <v>0.26281356811523438</v>
      </c>
    </row>
    <row r="107" spans="1:16">
      <c r="A107" s="249">
        <v>2011</v>
      </c>
      <c r="B107" s="320">
        <f>[1]avgpeinc!AK100</f>
        <v>6037383.0432115672</v>
      </c>
      <c r="C107" s="266">
        <v>3167029.113022624</v>
      </c>
      <c r="D107" s="282">
        <v>8203106.9160726881</v>
      </c>
      <c r="E107" s="282">
        <v>7824973.4173997678</v>
      </c>
      <c r="F107" s="340">
        <f>B107*0.001/'TB5'!B107</f>
        <v>9.1256849467754364E-2</v>
      </c>
      <c r="G107" s="341">
        <v>6.5911903977394104E-2</v>
      </c>
      <c r="H107" s="355">
        <v>9.4561107456684113E-2</v>
      </c>
      <c r="I107" s="365">
        <v>0.10791875422000885</v>
      </c>
      <c r="L107" s="363">
        <v>227.8280029296875</v>
      </c>
      <c r="M107" s="220">
        <v>105.81358337402344</v>
      </c>
      <c r="N107" s="220">
        <v>80.806442260742188</v>
      </c>
      <c r="O107" s="220">
        <v>40.968833923339844</v>
      </c>
      <c r="P107" s="363">
        <f t="shared" si="0"/>
        <v>0.23914337158203125</v>
      </c>
    </row>
    <row r="108" spans="1:16">
      <c r="A108" s="249">
        <v>2012</v>
      </c>
      <c r="B108" s="320">
        <f>[1]avgpeinc!AK101</f>
        <v>6707202.559704978</v>
      </c>
      <c r="C108" s="266">
        <v>3395361.5857842495</v>
      </c>
      <c r="D108" s="282">
        <v>9130775.1653958987</v>
      </c>
      <c r="E108" s="282">
        <v>8863416.5316021387</v>
      </c>
      <c r="F108" s="340">
        <f>B108*0.001/'TB5'!B108</f>
        <v>9.8921023309230818E-2</v>
      </c>
      <c r="G108" s="341">
        <v>6.9668516516685486E-2</v>
      </c>
      <c r="H108" s="355">
        <v>0.1020822748541832</v>
      </c>
      <c r="I108" s="365">
        <v>0.11910171806812286</v>
      </c>
      <c r="L108" s="363">
        <v>229.95100402832031</v>
      </c>
      <c r="M108" s="220">
        <v>106.26150512695313</v>
      </c>
      <c r="N108" s="220">
        <v>80.810546875</v>
      </c>
      <c r="O108" s="220">
        <v>42.746334075927734</v>
      </c>
      <c r="P108" s="363">
        <f t="shared" si="0"/>
        <v>0.13261795043945313</v>
      </c>
    </row>
    <row r="109" spans="1:16">
      <c r="A109" s="249">
        <v>2013</v>
      </c>
      <c r="B109" s="320">
        <f>[1]avgpeinc!AK102</f>
        <v>5965032.9828923466</v>
      </c>
      <c r="C109" s="266">
        <v>3122155.8631355758</v>
      </c>
      <c r="D109" s="282">
        <v>8076049.5617005583</v>
      </c>
      <c r="E109" s="282">
        <v>7659707.4432087941</v>
      </c>
      <c r="F109" s="340">
        <f>B109*0.001/'TB5'!B109</f>
        <v>8.7947875261306777E-2</v>
      </c>
      <c r="G109" s="341">
        <v>6.3543334603309631E-2</v>
      </c>
      <c r="H109" s="355">
        <v>9.0529359877109528E-2</v>
      </c>
      <c r="I109" s="365">
        <v>0.10333036631345749</v>
      </c>
      <c r="L109" s="363">
        <v>232.04299926757813</v>
      </c>
      <c r="M109" s="220">
        <v>107.03058624267578</v>
      </c>
      <c r="N109" s="220">
        <v>80.655654907226563</v>
      </c>
      <c r="O109" s="220">
        <v>44.277271270751953</v>
      </c>
      <c r="P109" s="363">
        <f t="shared" si="0"/>
        <v>7.9486846923828125E-2</v>
      </c>
    </row>
    <row r="110" spans="1:16">
      <c r="A110" s="249">
        <v>2014</v>
      </c>
      <c r="B110" s="320">
        <f>[1]avgpeinc!AK103</f>
        <v>6378955.4622005001</v>
      </c>
      <c r="C110" s="266">
        <v>3241884.8792909672</v>
      </c>
      <c r="D110" s="282">
        <v>8796688.1018929835</v>
      </c>
      <c r="E110" s="282">
        <v>8046610.6822413253</v>
      </c>
      <c r="F110" s="340">
        <f>B110*0.001/'TB5'!B110</f>
        <v>9.1898113489150987E-2</v>
      </c>
      <c r="G110" s="341">
        <v>6.4837239682674408E-2</v>
      </c>
      <c r="H110" s="355">
        <v>9.5771051943302155E-2</v>
      </c>
      <c r="I110" s="365">
        <v>0.10673625022172928</v>
      </c>
      <c r="L110" s="363">
        <v>234.23899841308594</v>
      </c>
      <c r="M110" s="220">
        <v>107.46486663818359</v>
      </c>
      <c r="N110" s="220">
        <v>80.937217712402344</v>
      </c>
      <c r="O110" s="220">
        <v>45.773029327392578</v>
      </c>
      <c r="P110" s="363">
        <f t="shared" si="0"/>
        <v>6.3884735107421875E-2</v>
      </c>
    </row>
    <row r="111" spans="1:16">
      <c r="A111" s="249">
        <v>2015</v>
      </c>
      <c r="B111" s="320">
        <f>[1]avgpeinc!AK104</f>
        <v>6435283.6212121909</v>
      </c>
      <c r="C111" s="266">
        <v>3059669.0226996741</v>
      </c>
      <c r="D111" s="282">
        <v>8989681.2676338032</v>
      </c>
      <c r="E111" s="282">
        <v>8330710.5453512911</v>
      </c>
      <c r="F111" s="340">
        <f>B111*0.001/'TB5'!B111</f>
        <v>9.134740382432939E-2</v>
      </c>
      <c r="G111" s="341">
        <v>6.0930442065000534E-2</v>
      </c>
      <c r="H111" s="355">
        <v>9.675123542547226E-2</v>
      </c>
      <c r="I111" s="365">
        <v>0.10605527460575104</v>
      </c>
    </row>
    <row r="112" spans="1:16">
      <c r="A112" s="249">
        <v>2016</v>
      </c>
      <c r="B112" s="320">
        <f>[1]avgpeinc!AK105</f>
        <v>6200986.896407079</v>
      </c>
      <c r="C112" s="266">
        <v>2870326.104424411</v>
      </c>
      <c r="D112" s="282">
        <v>8701244.1190698612</v>
      </c>
      <c r="E112" s="282">
        <v>8108536.3876995938</v>
      </c>
      <c r="F112" s="340">
        <f>B112*0.001/'TB5'!B112</f>
        <v>8.8453590869903537E-2</v>
      </c>
      <c r="G112" s="341">
        <v>5.7615812867879868E-2</v>
      </c>
      <c r="H112" s="355">
        <v>9.4691567122936249E-2</v>
      </c>
      <c r="I112" s="365">
        <v>0.1012602373957634</v>
      </c>
    </row>
    <row r="113" spans="1:11">
      <c r="A113" s="249">
        <v>2017</v>
      </c>
      <c r="B113" s="320"/>
      <c r="C113" s="266"/>
      <c r="D113" s="282"/>
      <c r="E113" s="282"/>
      <c r="F113" s="340"/>
      <c r="G113" s="341"/>
      <c r="H113" s="355"/>
      <c r="I113" s="365"/>
    </row>
    <row r="114" spans="1:11">
      <c r="A114" s="249">
        <v>2018</v>
      </c>
      <c r="B114" s="320"/>
      <c r="C114" s="266"/>
      <c r="D114" s="282"/>
      <c r="E114" s="282"/>
      <c r="F114" s="340"/>
      <c r="G114" s="341"/>
      <c r="H114" s="355"/>
      <c r="I114" s="365"/>
    </row>
    <row r="115" spans="1:11">
      <c r="A115" s="249">
        <v>2019</v>
      </c>
      <c r="B115" s="320"/>
      <c r="C115" s="266"/>
      <c r="D115" s="282"/>
      <c r="E115" s="282"/>
      <c r="F115" s="340"/>
      <c r="G115" s="341"/>
      <c r="H115" s="355"/>
      <c r="I115" s="365"/>
    </row>
    <row r="116" spans="1:11" ht="16.5" thickBot="1">
      <c r="A116" s="268">
        <v>2020</v>
      </c>
      <c r="B116" s="326"/>
      <c r="C116" s="273"/>
      <c r="D116" s="327"/>
      <c r="E116" s="327"/>
      <c r="F116" s="328"/>
      <c r="G116" s="271"/>
      <c r="H116" s="272"/>
      <c r="I116" s="367"/>
    </row>
    <row r="117" spans="1:11" ht="16.5" thickTop="1">
      <c r="A117" s="274"/>
      <c r="B117" s="275"/>
      <c r="C117" s="275"/>
      <c r="D117" s="275"/>
      <c r="E117" s="275"/>
      <c r="F117" s="275"/>
      <c r="G117" s="275"/>
      <c r="H117" s="275"/>
      <c r="I117" s="275"/>
    </row>
    <row r="118" spans="1:11" ht="15.75">
      <c r="D118" s="277"/>
      <c r="E118" s="277"/>
      <c r="F118" s="277"/>
      <c r="G118" s="277"/>
      <c r="H118" s="277"/>
      <c r="I118" s="277"/>
    </row>
    <row r="120" spans="1:11">
      <c r="A120" s="220" t="s">
        <v>114</v>
      </c>
      <c r="B120" s="172">
        <f t="shared" ref="B120:G120" si="1">(B110/B76)^(1/34)-1</f>
        <v>4.0391573004999293E-2</v>
      </c>
      <c r="C120" s="172">
        <f t="shared" si="1"/>
        <v>3.5153269861097902E-2</v>
      </c>
      <c r="D120" s="172">
        <f t="shared" si="1"/>
        <v>3.9481737406466877E-2</v>
      </c>
      <c r="E120" s="172">
        <f t="shared" si="1"/>
        <v>3.7717881259383246E-2</v>
      </c>
      <c r="F120" s="172">
        <f t="shared" si="1"/>
        <v>2.5781363902927623E-2</v>
      </c>
      <c r="G120" s="172">
        <f t="shared" si="1"/>
        <v>2.5961065969206665E-2</v>
      </c>
      <c r="H120" s="172"/>
      <c r="I120" s="172"/>
      <c r="J120" s="368"/>
      <c r="K120" s="368"/>
    </row>
  </sheetData>
  <mergeCells count="4">
    <mergeCell ref="A3:I3"/>
    <mergeCell ref="B6:I6"/>
    <mergeCell ref="B7:E7"/>
    <mergeCell ref="F7:I7"/>
  </mergeCells>
  <hyperlinks>
    <hyperlink ref="A1" location="Index!A1" display="Back to index" xr:uid="{B01C000D-4A3E-4DC5-9B95-E28B2EDC9BEB}"/>
  </hyperlinks>
  <pageMargins left="0.75" right="0.75" top="1" bottom="1" header="0.5" footer="0.5"/>
  <pageSetup paperSize="9" orientation="portrait" horizontalDpi="4294967292" verticalDpi="429496729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8543A-55B9-4968-9B12-73B4BC8CF7EB}">
  <sheetPr>
    <tabColor theme="6" tint="0.39997558519241921"/>
  </sheetPr>
  <dimension ref="A1:P120"/>
  <sheetViews>
    <sheetView workbookViewId="0">
      <pane xSplit="1" ySplit="8" topLeftCell="B89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0.875" style="220"/>
    <col min="2" max="13" width="12" style="220" customWidth="1"/>
    <col min="14" max="16384" width="10.875" style="220"/>
  </cols>
  <sheetData>
    <row r="1" spans="1:16">
      <c r="A1" s="1" t="s">
        <v>0</v>
      </c>
      <c r="B1" s="1"/>
      <c r="C1" s="1"/>
      <c r="G1" s="221"/>
      <c r="H1" s="221"/>
      <c r="I1" s="221"/>
      <c r="J1" s="221"/>
      <c r="K1" s="221"/>
      <c r="L1" s="221"/>
      <c r="M1" s="221"/>
    </row>
    <row r="2" spans="1:16">
      <c r="H2" s="279"/>
      <c r="I2" s="279"/>
    </row>
    <row r="3" spans="1:16" ht="15.75" thickBot="1"/>
    <row r="4" spans="1:16" ht="24.95" customHeight="1" thickTop="1">
      <c r="A4" s="493" t="s">
        <v>142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5"/>
    </row>
    <row r="5" spans="1:16" ht="15.75">
      <c r="A5" s="223"/>
      <c r="B5" s="224"/>
      <c r="C5" s="224"/>
      <c r="D5" s="225"/>
      <c r="E5" s="225"/>
      <c r="F5" s="225"/>
      <c r="G5" s="225"/>
      <c r="H5" s="225"/>
      <c r="I5" s="225"/>
      <c r="J5" s="225"/>
      <c r="K5" s="225"/>
      <c r="L5" s="225"/>
      <c r="M5" s="226"/>
    </row>
    <row r="6" spans="1:16" ht="15.75">
      <c r="A6" s="223"/>
      <c r="B6" s="9" t="s">
        <v>2</v>
      </c>
      <c r="C6" s="9" t="s">
        <v>3</v>
      </c>
      <c r="D6" s="9" t="s">
        <v>4</v>
      </c>
      <c r="E6" s="9" t="s">
        <v>5</v>
      </c>
      <c r="F6" s="9" t="s">
        <v>6</v>
      </c>
      <c r="G6" s="9" t="s">
        <v>7</v>
      </c>
      <c r="H6" s="10" t="s">
        <v>8</v>
      </c>
      <c r="I6" s="227" t="s">
        <v>9</v>
      </c>
      <c r="J6" s="227" t="s">
        <v>10</v>
      </c>
      <c r="K6" s="227" t="s">
        <v>11</v>
      </c>
      <c r="L6" s="227" t="s">
        <v>12</v>
      </c>
      <c r="M6" s="286" t="s">
        <v>13</v>
      </c>
    </row>
    <row r="7" spans="1:16" ht="20.100000000000001" customHeight="1">
      <c r="A7" s="223"/>
      <c r="B7" s="486" t="s">
        <v>116</v>
      </c>
      <c r="C7" s="487"/>
      <c r="D7" s="487"/>
      <c r="E7" s="487"/>
      <c r="F7" s="487"/>
      <c r="G7" s="487"/>
      <c r="H7" s="487" t="s">
        <v>117</v>
      </c>
      <c r="I7" s="487"/>
      <c r="J7" s="487"/>
      <c r="K7" s="487"/>
      <c r="L7" s="487"/>
      <c r="M7" s="488"/>
    </row>
    <row r="8" spans="1:16" s="235" customFormat="1" ht="51.95" customHeight="1">
      <c r="A8" s="229"/>
      <c r="B8" s="287" t="s">
        <v>118</v>
      </c>
      <c r="C8" s="233" t="s">
        <v>119</v>
      </c>
      <c r="D8" s="233" t="s">
        <v>110</v>
      </c>
      <c r="E8" s="233" t="s">
        <v>111</v>
      </c>
      <c r="F8" s="233" t="s">
        <v>112</v>
      </c>
      <c r="G8" s="233" t="s">
        <v>113</v>
      </c>
      <c r="H8" s="287" t="s">
        <v>118</v>
      </c>
      <c r="I8" s="233" t="s">
        <v>119</v>
      </c>
      <c r="J8" s="233" t="s">
        <v>110</v>
      </c>
      <c r="K8" s="233" t="s">
        <v>111</v>
      </c>
      <c r="L8" s="233" t="s">
        <v>112</v>
      </c>
      <c r="M8" s="234" t="s">
        <v>113</v>
      </c>
      <c r="P8" s="280" t="s">
        <v>44</v>
      </c>
    </row>
    <row r="9" spans="1:16" s="235" customFormat="1" ht="15" customHeight="1">
      <c r="A9" s="236">
        <v>1913</v>
      </c>
      <c r="B9" s="288">
        <f>[1]avgpeinc!AQ2</f>
        <v>3765950.7355247401</v>
      </c>
      <c r="C9" s="238">
        <f>[1]avgpeinc!AR2</f>
        <v>3791678.0670427117</v>
      </c>
      <c r="D9" s="238"/>
      <c r="E9" s="240"/>
      <c r="F9" s="240"/>
      <c r="G9" s="238">
        <f>[1]avgpeinc!AV2</f>
        <v>5728586.5404754244</v>
      </c>
      <c r="H9" s="330">
        <f>B9*0.0001/'TB5'!B9</f>
        <v>3.0239746590744378E-2</v>
      </c>
      <c r="I9" s="331">
        <f>C9*0.0001/'TB5'!B9</f>
        <v>3.0446331339243782E-2</v>
      </c>
      <c r="J9" s="331"/>
      <c r="K9" s="331"/>
      <c r="L9" s="331"/>
      <c r="M9" s="332">
        <f>G9*0.0001/'TB5'!F9</f>
        <v>3.0592662601002431E-2</v>
      </c>
      <c r="P9" s="392" t="e">
        <f>H9-'TB1'!#REF!</f>
        <v>#REF!</v>
      </c>
    </row>
    <row r="10" spans="1:16" s="235" customFormat="1" ht="15" customHeight="1">
      <c r="A10" s="242">
        <v>1914</v>
      </c>
      <c r="B10" s="288">
        <f>[1]avgpeinc!AQ3</f>
        <v>3658598.0177419106</v>
      </c>
      <c r="C10" s="238">
        <f>[1]avgpeinc!AR3</f>
        <v>3682112.0517569119</v>
      </c>
      <c r="D10" s="238"/>
      <c r="E10" s="240"/>
      <c r="F10" s="240"/>
      <c r="G10" s="238">
        <f>[1]avgpeinc!AV3</f>
        <v>5567201.6773417806</v>
      </c>
      <c r="H10" s="330">
        <f>B10*0.0001/'TB5'!B10</f>
        <v>3.2516136088284929E-2</v>
      </c>
      <c r="I10" s="331">
        <f>C10*0.0001/'TB5'!B10</f>
        <v>3.2725119290677916E-2</v>
      </c>
      <c r="J10" s="331"/>
      <c r="K10" s="331"/>
      <c r="L10" s="331"/>
      <c r="M10" s="332">
        <f>G10*0.0001/'TB5'!F10</f>
        <v>3.2863118551895582E-2</v>
      </c>
      <c r="P10" s="392" t="e">
        <f>H10-'TB1'!#REF!</f>
        <v>#REF!</v>
      </c>
    </row>
    <row r="11" spans="1:16" s="235" customFormat="1" ht="15" customHeight="1">
      <c r="A11" s="242">
        <v>1915</v>
      </c>
      <c r="B11" s="288">
        <f>[1]avgpeinc!AQ4</f>
        <v>4786124.8513405323</v>
      </c>
      <c r="C11" s="238">
        <f>[1]avgpeinc!AR4</f>
        <v>4808824.7891175151</v>
      </c>
      <c r="D11" s="238"/>
      <c r="E11" s="240"/>
      <c r="F11" s="240"/>
      <c r="G11" s="238">
        <f>[1]avgpeinc!AV4</f>
        <v>7275894.4626989597</v>
      </c>
      <c r="H11" s="330">
        <f>B11*0.0001/'TB5'!B11</f>
        <v>4.1709047822884669E-2</v>
      </c>
      <c r="I11" s="331">
        <f>C11*0.0001/'TB5'!B11</f>
        <v>4.1906868151381012E-2</v>
      </c>
      <c r="J11" s="331"/>
      <c r="K11" s="331"/>
      <c r="L11" s="331"/>
      <c r="M11" s="332">
        <f>G11*0.0001/'TB5'!F11</f>
        <v>4.2058256510184341E-2</v>
      </c>
      <c r="P11" s="392" t="e">
        <f>H11-'TB1'!#REF!</f>
        <v>#REF!</v>
      </c>
    </row>
    <row r="12" spans="1:16" s="235" customFormat="1" ht="15" customHeight="1">
      <c r="A12" s="242">
        <v>1916</v>
      </c>
      <c r="B12" s="288">
        <f>[1]avgpeinc!AQ5</f>
        <v>6564784.3901277399</v>
      </c>
      <c r="C12" s="238">
        <f>[1]avgpeinc!AR5</f>
        <v>6586984.1535392869</v>
      </c>
      <c r="D12" s="238"/>
      <c r="E12" s="240"/>
      <c r="F12" s="240"/>
      <c r="G12" s="238">
        <f>[1]avgpeinc!AV5</f>
        <v>9996157.5917893779</v>
      </c>
      <c r="H12" s="330">
        <f>B12*0.0001/'TB5'!B12</f>
        <v>5.0169324122222039E-2</v>
      </c>
      <c r="I12" s="331">
        <f>C12*0.0001/'TB5'!B12</f>
        <v>5.0338978913582043E-2</v>
      </c>
      <c r="J12" s="331"/>
      <c r="K12" s="331"/>
      <c r="L12" s="331"/>
      <c r="M12" s="332">
        <f>G12*0.0001/'TB5'!F12</f>
        <v>5.0607953870242507E-2</v>
      </c>
      <c r="P12" s="392" t="e">
        <f>H12-'TB1'!#REF!</f>
        <v>#REF!</v>
      </c>
    </row>
    <row r="13" spans="1:16" s="235" customFormat="1" ht="15" customHeight="1">
      <c r="A13" s="242">
        <v>1917</v>
      </c>
      <c r="B13" s="288">
        <f>[1]avgpeinc!AQ6</f>
        <v>5275924.8065887457</v>
      </c>
      <c r="C13" s="238">
        <f>[1]avgpeinc!AR6</f>
        <v>5298306.0498713301</v>
      </c>
      <c r="D13" s="238"/>
      <c r="E13" s="240"/>
      <c r="F13" s="240"/>
      <c r="G13" s="238">
        <f>[1]avgpeinc!AV6</f>
        <v>8054685.1973131802</v>
      </c>
      <c r="H13" s="330">
        <f>B13*0.0001/'TB5'!B13</f>
        <v>4.0960820908805727E-2</v>
      </c>
      <c r="I13" s="331">
        <f>C13*0.0001/'TB5'!B13</f>
        <v>4.1134582691132397E-2</v>
      </c>
      <c r="J13" s="331"/>
      <c r="K13" s="331"/>
      <c r="L13" s="331"/>
      <c r="M13" s="332">
        <f>G13*0.0001/'TB5'!F13</f>
        <v>4.1461307533229533E-2</v>
      </c>
      <c r="P13" s="392" t="e">
        <f>H13-'TB1'!#REF!</f>
        <v>#REF!</v>
      </c>
    </row>
    <row r="14" spans="1:16" s="235" customFormat="1" ht="15" customHeight="1">
      <c r="A14" s="242">
        <v>1918</v>
      </c>
      <c r="B14" s="288">
        <f>[1]avgpeinc!AQ7</f>
        <v>4374051.6478869785</v>
      </c>
      <c r="C14" s="238">
        <f>[1]avgpeinc!AR7</f>
        <v>4394739.4288116498</v>
      </c>
      <c r="D14" s="282"/>
      <c r="E14" s="292"/>
      <c r="F14" s="292"/>
      <c r="G14" s="238">
        <f>[1]avgpeinc!AV7</f>
        <v>6651434.1843756689</v>
      </c>
      <c r="H14" s="330">
        <f>B14*0.0001/'TB5'!B14</f>
        <v>3.2095663480556119E-2</v>
      </c>
      <c r="I14" s="331">
        <f>C14*0.0001/'TB5'!B14</f>
        <v>3.2247465084233679E-2</v>
      </c>
      <c r="J14" s="331"/>
      <c r="K14" s="331"/>
      <c r="L14" s="331"/>
      <c r="M14" s="332">
        <f>G14*0.0001/'TB5'!F14</f>
        <v>3.2645063936261473E-2</v>
      </c>
      <c r="P14" s="392" t="e">
        <f>H14-'TB1'!#REF!</f>
        <v>#REF!</v>
      </c>
    </row>
    <row r="15" spans="1:16" s="235" customFormat="1" ht="15" customHeight="1">
      <c r="A15" s="244">
        <v>1919</v>
      </c>
      <c r="B15" s="293">
        <f>[1]avgpeinc!AQ8</f>
        <v>4190795.4042383544</v>
      </c>
      <c r="C15" s="246">
        <f>[1]avgpeinc!AR8</f>
        <v>4210079.0895538628</v>
      </c>
      <c r="D15" s="283"/>
      <c r="E15" s="294"/>
      <c r="F15" s="294"/>
      <c r="G15" s="246">
        <f>[1]avgpeinc!AV8</f>
        <v>6417661.9265023107</v>
      </c>
      <c r="H15" s="334">
        <f>B15*0.0001/'TB5'!B15</f>
        <v>3.2453043888096889E-2</v>
      </c>
      <c r="I15" s="335">
        <f>C15*0.0001/'TB5'!B15</f>
        <v>3.2602374558173393E-2</v>
      </c>
      <c r="J15" s="335"/>
      <c r="K15" s="335"/>
      <c r="L15" s="335"/>
      <c r="M15" s="336">
        <f>G15*0.0001/'TB5'!F15</f>
        <v>3.3035487422336522E-2</v>
      </c>
      <c r="P15" s="392" t="e">
        <f>H15-'TB1'!#REF!</f>
        <v>#REF!</v>
      </c>
    </row>
    <row r="16" spans="1:16" s="235" customFormat="1" ht="15" customHeight="1">
      <c r="A16" s="242">
        <v>1920</v>
      </c>
      <c r="B16" s="288">
        <f>[1]avgpeinc!AQ9</f>
        <v>2838306.72370716</v>
      </c>
      <c r="C16" s="238">
        <f>[1]avgpeinc!AR9</f>
        <v>2857834.5607546228</v>
      </c>
      <c r="D16" s="282"/>
      <c r="E16" s="292"/>
      <c r="F16" s="292"/>
      <c r="G16" s="238">
        <f>[1]avgpeinc!AV9</f>
        <v>4382875.3857049076</v>
      </c>
      <c r="H16" s="330">
        <f>B16*0.0001/'TB5'!B16</f>
        <v>2.2467005440844273E-2</v>
      </c>
      <c r="I16" s="331">
        <f>C16*0.0001/'TB5'!B16</f>
        <v>2.262158070838979E-2</v>
      </c>
      <c r="J16" s="331"/>
      <c r="K16" s="331"/>
      <c r="L16" s="331"/>
      <c r="M16" s="332">
        <f>G16*0.0001/'TB5'!F16</f>
        <v>2.3035939922385503E-2</v>
      </c>
      <c r="P16" s="392" t="e">
        <f>H16-'TB1'!#REF!</f>
        <v>#REF!</v>
      </c>
    </row>
    <row r="17" spans="1:16" s="235" customFormat="1" ht="15" customHeight="1">
      <c r="A17" s="242">
        <v>1921</v>
      </c>
      <c r="B17" s="288">
        <f>[1]avgpeinc!AQ10</f>
        <v>2353697.1605662149</v>
      </c>
      <c r="C17" s="238">
        <f>[1]avgpeinc!AR10</f>
        <v>2372626.0751432558</v>
      </c>
      <c r="D17" s="282"/>
      <c r="E17" s="292"/>
      <c r="F17" s="292"/>
      <c r="G17" s="238">
        <f>[1]avgpeinc!AV10</f>
        <v>3613859.3788226955</v>
      </c>
      <c r="H17" s="330">
        <f>B17*0.0001/'TB5'!B17</f>
        <v>2.0664662961249046E-2</v>
      </c>
      <c r="I17" s="331">
        <f>C17*0.0001/'TB5'!B17</f>
        <v>2.0830852412683284E-2</v>
      </c>
      <c r="J17" s="331"/>
      <c r="K17" s="331"/>
      <c r="L17" s="331"/>
      <c r="M17" s="332">
        <f>G17*0.0001/'TB5'!F17</f>
        <v>2.1117069757991266E-2</v>
      </c>
      <c r="P17" s="392" t="e">
        <f>H17-'TB1'!#REF!</f>
        <v>#REF!</v>
      </c>
    </row>
    <row r="18" spans="1:16" s="235" customFormat="1" ht="15" customHeight="1">
      <c r="A18" s="242">
        <v>1922</v>
      </c>
      <c r="B18" s="288">
        <f>[1]avgpeinc!AQ11</f>
        <v>2688893.947944189</v>
      </c>
      <c r="C18" s="238">
        <f>[1]avgpeinc!AR11</f>
        <v>2711157.4820599952</v>
      </c>
      <c r="D18" s="282"/>
      <c r="E18" s="292"/>
      <c r="F18" s="292"/>
      <c r="G18" s="238">
        <f>[1]avgpeinc!AV11</f>
        <v>4099637.1423759055</v>
      </c>
      <c r="H18" s="330">
        <f>B18*0.0001/'TB5'!B18</f>
        <v>2.1750306062655173E-2</v>
      </c>
      <c r="I18" s="331">
        <f>C18*0.0001/'TB5'!B18</f>
        <v>2.1930394489506434E-2</v>
      </c>
      <c r="J18" s="331"/>
      <c r="K18" s="331"/>
      <c r="L18" s="331"/>
      <c r="M18" s="332">
        <f>G18*0.0001/'TB5'!F18</f>
        <v>2.2134034708630675E-2</v>
      </c>
      <c r="P18" s="392" t="e">
        <f>H18-'TB1'!#REF!</f>
        <v>#REF!</v>
      </c>
    </row>
    <row r="19" spans="1:16" s="235" customFormat="1" ht="15" customHeight="1">
      <c r="A19" s="242">
        <v>1923</v>
      </c>
      <c r="B19" s="288">
        <f>[1]avgpeinc!AQ12</f>
        <v>3131183.3564225053</v>
      </c>
      <c r="C19" s="238">
        <f>[1]avgpeinc!AR12</f>
        <v>3150914.2108683875</v>
      </c>
      <c r="D19" s="282"/>
      <c r="E19" s="292"/>
      <c r="F19" s="292"/>
      <c r="G19" s="238">
        <f>[1]avgpeinc!AV12</f>
        <v>4798501.664321878</v>
      </c>
      <c r="H19" s="330">
        <f>B19*0.0001/'TB5'!B19</f>
        <v>2.2506879748187363E-2</v>
      </c>
      <c r="I19" s="331">
        <f>C19*0.0001/'TB5'!B19</f>
        <v>2.2648704712679327E-2</v>
      </c>
      <c r="J19" s="331"/>
      <c r="K19" s="331"/>
      <c r="L19" s="331"/>
      <c r="M19" s="332">
        <f>G19*0.0001/'TB5'!F19</f>
        <v>2.3034057675577545E-2</v>
      </c>
      <c r="P19" s="392" t="e">
        <f>H19-'TB1'!#REF!</f>
        <v>#REF!</v>
      </c>
    </row>
    <row r="20" spans="1:16" s="235" customFormat="1" ht="15" customHeight="1">
      <c r="A20" s="242">
        <v>1924</v>
      </c>
      <c r="B20" s="288">
        <f>[1]avgpeinc!AQ13</f>
        <v>3191716.287122211</v>
      </c>
      <c r="C20" s="238">
        <f>[1]avgpeinc!AR13</f>
        <v>3212590.7582689454</v>
      </c>
      <c r="D20" s="282"/>
      <c r="E20" s="292"/>
      <c r="F20" s="292"/>
      <c r="G20" s="238">
        <f>[1]avgpeinc!AV13</f>
        <v>4880291.0041480167</v>
      </c>
      <c r="H20" s="330">
        <f>B20*0.0001/'TB5'!B20</f>
        <v>2.323951497433166E-2</v>
      </c>
      <c r="I20" s="331">
        <f>C20*0.0001/'TB5'!B20</f>
        <v>2.3391506110496584E-2</v>
      </c>
      <c r="J20" s="331"/>
      <c r="K20" s="331"/>
      <c r="L20" s="331"/>
      <c r="M20" s="332">
        <f>G20*0.0001/'TB5'!F20</f>
        <v>2.3735498639742003E-2</v>
      </c>
      <c r="P20" s="392" t="e">
        <f>H20-'TB1'!#REF!</f>
        <v>#REF!</v>
      </c>
    </row>
    <row r="21" spans="1:16" s="235" customFormat="1" ht="15" customHeight="1">
      <c r="A21" s="242">
        <v>1925</v>
      </c>
      <c r="B21" s="288">
        <f>[1]avgpeinc!AQ14</f>
        <v>4219927.6282209586</v>
      </c>
      <c r="C21" s="238">
        <f>[1]avgpeinc!AR14</f>
        <v>4239440.8780069854</v>
      </c>
      <c r="D21" s="282"/>
      <c r="E21" s="292"/>
      <c r="F21" s="292"/>
      <c r="G21" s="238">
        <f>[1]avgpeinc!AV14</f>
        <v>6431102.819862769</v>
      </c>
      <c r="H21" s="330">
        <f>B21*0.0001/'TB5'!B21</f>
        <v>3.0181900785694035E-2</v>
      </c>
      <c r="I21" s="331">
        <f>C21*0.0001/'TB5'!B21</f>
        <v>3.0321464072303437E-2</v>
      </c>
      <c r="J21" s="331"/>
      <c r="K21" s="331"/>
      <c r="L21" s="331"/>
      <c r="M21" s="332">
        <f>G21*0.0001/'TB5'!F21</f>
        <v>3.0730188281175293E-2</v>
      </c>
      <c r="P21" s="392" t="e">
        <f>H21-'TB1'!#REF!</f>
        <v>#REF!</v>
      </c>
    </row>
    <row r="22" spans="1:16" s="235" customFormat="1" ht="15" customHeight="1">
      <c r="A22" s="242">
        <v>1926</v>
      </c>
      <c r="B22" s="288">
        <f>[1]avgpeinc!AQ15</f>
        <v>5211248.5601841761</v>
      </c>
      <c r="C22" s="238">
        <f>[1]avgpeinc!AR15</f>
        <v>5228616.5799690792</v>
      </c>
      <c r="D22" s="282"/>
      <c r="E22" s="292"/>
      <c r="F22" s="292"/>
      <c r="G22" s="238">
        <f>[1]avgpeinc!AV15</f>
        <v>7946787.2135684565</v>
      </c>
      <c r="H22" s="330">
        <f>B22*0.0001/'TB5'!B22</f>
        <v>3.560756520685493E-2</v>
      </c>
      <c r="I22" s="331">
        <f>C22*0.0001/'TB5'!B22</f>
        <v>3.5726237899178601E-2</v>
      </c>
      <c r="J22" s="331"/>
      <c r="K22" s="331"/>
      <c r="L22" s="331"/>
      <c r="M22" s="332">
        <f>G22*0.0001/'TB5'!F22</f>
        <v>3.6231272702316436E-2</v>
      </c>
      <c r="P22" s="392" t="e">
        <f>H22-'TB1'!#REF!</f>
        <v>#REF!</v>
      </c>
    </row>
    <row r="23" spans="1:16" s="235" customFormat="1" ht="15" customHeight="1">
      <c r="A23" s="242">
        <v>1927</v>
      </c>
      <c r="B23" s="288">
        <f>[1]avgpeinc!AQ16</f>
        <v>4740475.7182318661</v>
      </c>
      <c r="C23" s="238">
        <f>[1]avgpeinc!AR16</f>
        <v>4760071.2982927663</v>
      </c>
      <c r="D23" s="282"/>
      <c r="E23" s="292"/>
      <c r="F23" s="292"/>
      <c r="G23" s="238">
        <f>[1]avgpeinc!AV16</f>
        <v>7229909.4537210716</v>
      </c>
      <c r="H23" s="330">
        <f>B23*0.0001/'TB5'!B23</f>
        <v>3.2997614718722174E-2</v>
      </c>
      <c r="I23" s="331">
        <f>C23*0.0001/'TB5'!B23</f>
        <v>3.3134016092650237E-2</v>
      </c>
      <c r="J23" s="331"/>
      <c r="K23" s="331"/>
      <c r="L23" s="331"/>
      <c r="M23" s="332">
        <f>G23*0.0001/'TB5'!F23</f>
        <v>3.3536382846249595E-2</v>
      </c>
      <c r="P23" s="392" t="e">
        <f>H23-'TB1'!#REF!</f>
        <v>#REF!</v>
      </c>
    </row>
    <row r="24" spans="1:16" s="235" customFormat="1" ht="15" customHeight="1">
      <c r="A24" s="242">
        <v>1928</v>
      </c>
      <c r="B24" s="288">
        <f>[1]avgpeinc!AQ17</f>
        <v>5692695.6770297801</v>
      </c>
      <c r="C24" s="238">
        <f>[1]avgpeinc!AR17</f>
        <v>5711878.2515797019</v>
      </c>
      <c r="D24" s="282"/>
      <c r="E24" s="292"/>
      <c r="F24" s="292"/>
      <c r="G24" s="238">
        <f>[1]avgpeinc!AV17</f>
        <v>8682485.2634280585</v>
      </c>
      <c r="H24" s="330">
        <f>B24*0.0001/'TB5'!B24</f>
        <v>3.9201943500280181E-2</v>
      </c>
      <c r="I24" s="331">
        <f>C24*0.0001/'TB5'!B24</f>
        <v>3.9334041586382033E-2</v>
      </c>
      <c r="J24" s="331"/>
      <c r="K24" s="331"/>
      <c r="L24" s="331"/>
      <c r="M24" s="332">
        <f>G24*0.0001/'TB5'!F24</f>
        <v>3.9743116127148162E-2</v>
      </c>
      <c r="P24" s="392" t="e">
        <f>H24-'TB1'!#REF!</f>
        <v>#REF!</v>
      </c>
    </row>
    <row r="25" spans="1:16" s="235" customFormat="1" ht="15" customHeight="1">
      <c r="A25" s="244">
        <v>1929</v>
      </c>
      <c r="B25" s="293">
        <f>[1]avgpeinc!AQ18</f>
        <v>6393153.1276234025</v>
      </c>
      <c r="C25" s="246">
        <f>[1]avgpeinc!AR18</f>
        <v>6412784.8333992595</v>
      </c>
      <c r="D25" s="283"/>
      <c r="E25" s="294"/>
      <c r="F25" s="294"/>
      <c r="G25" s="246">
        <f>[1]avgpeinc!AV18</f>
        <v>9782966.0699825846</v>
      </c>
      <c r="H25" s="334">
        <f>B25*0.0001/'TB5'!B25</f>
        <v>4.1935008364006932E-2</v>
      </c>
      <c r="I25" s="335">
        <f>C25*0.0001/'TB5'!B25</f>
        <v>4.2063779837093224E-2</v>
      </c>
      <c r="J25" s="335"/>
      <c r="K25" s="335"/>
      <c r="L25" s="335"/>
      <c r="M25" s="336">
        <f>G25*0.0001/'TB5'!F25</f>
        <v>4.2500161313696744E-2</v>
      </c>
      <c r="P25" s="392" t="e">
        <f>H25-'TB1'!#REF!</f>
        <v>#REF!</v>
      </c>
    </row>
    <row r="26" spans="1:16" s="235" customFormat="1" ht="15" customHeight="1">
      <c r="A26" s="242">
        <v>1930</v>
      </c>
      <c r="B26" s="288">
        <f>[1]avgpeinc!AQ19</f>
        <v>3761950.509594799</v>
      </c>
      <c r="C26" s="238">
        <f>[1]avgpeinc!AR19</f>
        <v>3779539.2394578694</v>
      </c>
      <c r="D26" s="282"/>
      <c r="E26" s="292"/>
      <c r="F26" s="292"/>
      <c r="G26" s="238">
        <f>[1]avgpeinc!AV19</f>
        <v>5818472.3636198509</v>
      </c>
      <c r="H26" s="330">
        <f>B26*0.0001/'TB5'!B26</f>
        <v>2.7401695909894774E-2</v>
      </c>
      <c r="I26" s="331">
        <f>C26*0.0001/'TB5'!B26</f>
        <v>2.7529810574327466E-2</v>
      </c>
      <c r="J26" s="331"/>
      <c r="K26" s="331"/>
      <c r="L26" s="331"/>
      <c r="M26" s="332">
        <f>G26*0.0001/'TB5'!F26</f>
        <v>2.7924841296687077E-2</v>
      </c>
      <c r="P26" s="392" t="e">
        <f>H26-'TB1'!#REF!</f>
        <v>#REF!</v>
      </c>
    </row>
    <row r="27" spans="1:16" s="235" customFormat="1" ht="15" customHeight="1">
      <c r="A27" s="242">
        <v>1931</v>
      </c>
      <c r="B27" s="288">
        <f>[1]avgpeinc!AQ20</f>
        <v>2041052.5511844656</v>
      </c>
      <c r="C27" s="238">
        <f>[1]avgpeinc!AR20</f>
        <v>2071087.6202922971</v>
      </c>
      <c r="D27" s="282"/>
      <c r="E27" s="292"/>
      <c r="F27" s="292"/>
      <c r="G27" s="238">
        <f>[1]avgpeinc!AV20</f>
        <v>3132251.9383891141</v>
      </c>
      <c r="H27" s="330">
        <f>B27*0.0001/'TB5'!B27</f>
        <v>1.6629577246069078E-2</v>
      </c>
      <c r="I27" s="331">
        <f>C27*0.0001/'TB5'!B27</f>
        <v>1.687428946650155E-2</v>
      </c>
      <c r="J27" s="331"/>
      <c r="K27" s="331"/>
      <c r="L27" s="331"/>
      <c r="M27" s="332">
        <f>G27*0.0001/'TB5'!F27</f>
        <v>1.6807502336326809E-2</v>
      </c>
      <c r="P27" s="392" t="e">
        <f>H27-'TB1'!#REF!</f>
        <v>#REF!</v>
      </c>
    </row>
    <row r="28" spans="1:16" s="235" customFormat="1" ht="15" customHeight="1">
      <c r="A28" s="242">
        <v>1932</v>
      </c>
      <c r="B28" s="288">
        <f>[1]avgpeinc!AQ21</f>
        <v>1415968.2249327058</v>
      </c>
      <c r="C28" s="238">
        <f>[1]avgpeinc!AR21</f>
        <v>1439657.4260997134</v>
      </c>
      <c r="D28" s="282"/>
      <c r="E28" s="292"/>
      <c r="F28" s="292"/>
      <c r="G28" s="238">
        <f>[1]avgpeinc!AV21</f>
        <v>2179767.8750895024</v>
      </c>
      <c r="H28" s="330">
        <f>B28*0.0001/'TB5'!B28</f>
        <v>1.3651706581803787E-2</v>
      </c>
      <c r="I28" s="331">
        <f>C28*0.0001/'TB5'!B28</f>
        <v>1.3880100141627265E-2</v>
      </c>
      <c r="J28" s="331"/>
      <c r="K28" s="331"/>
      <c r="L28" s="331"/>
      <c r="M28" s="332">
        <f>G28*0.0001/'TB5'!F28</f>
        <v>1.3828848782844329E-2</v>
      </c>
      <c r="P28" s="392" t="e">
        <f>H28-'TB1'!#REF!</f>
        <v>#REF!</v>
      </c>
    </row>
    <row r="29" spans="1:16" s="235" customFormat="1" ht="15" customHeight="1">
      <c r="A29" s="242">
        <v>1933</v>
      </c>
      <c r="B29" s="288">
        <f>[1]avgpeinc!AQ22</f>
        <v>1843142.8699907979</v>
      </c>
      <c r="C29" s="238">
        <f>[1]avgpeinc!AR22</f>
        <v>1867633.399048626</v>
      </c>
      <c r="D29" s="282"/>
      <c r="E29" s="292"/>
      <c r="F29" s="292"/>
      <c r="G29" s="238">
        <f>[1]avgpeinc!AV22</f>
        <v>2832685.4769289144</v>
      </c>
      <c r="H29" s="330">
        <f>B29*0.0001/'TB5'!B29</f>
        <v>1.8341258361444041E-2</v>
      </c>
      <c r="I29" s="331">
        <f>C29*0.0001/'TB5'!B29</f>
        <v>1.8584965524991448E-2</v>
      </c>
      <c r="J29" s="331"/>
      <c r="K29" s="331"/>
      <c r="L29" s="331"/>
      <c r="M29" s="332">
        <f>G29*0.0001/'TB5'!F29</f>
        <v>1.8522949869306648E-2</v>
      </c>
      <c r="P29" s="392" t="e">
        <f>H29-'TB1'!#REF!</f>
        <v>#REF!</v>
      </c>
    </row>
    <row r="30" spans="1:16" s="235" customFormat="1" ht="15" customHeight="1">
      <c r="A30" s="242">
        <v>1934</v>
      </c>
      <c r="B30" s="288">
        <f>[1]avgpeinc!AQ23</f>
        <v>2165305.3675018121</v>
      </c>
      <c r="C30" s="238">
        <f>[1]avgpeinc!AR23</f>
        <v>2189439.1747448891</v>
      </c>
      <c r="D30" s="282"/>
      <c r="E30" s="292"/>
      <c r="F30" s="292"/>
      <c r="G30" s="238">
        <f>[1]avgpeinc!AV23</f>
        <v>3362261.681334665</v>
      </c>
      <c r="H30" s="330">
        <f>B30*0.0001/'TB5'!B30</f>
        <v>1.9193560217294518E-2</v>
      </c>
      <c r="I30" s="331">
        <f>C30*0.0001/'TB5'!B30</f>
        <v>1.9407485555283682E-2</v>
      </c>
      <c r="J30" s="331"/>
      <c r="K30" s="331"/>
      <c r="L30" s="331"/>
      <c r="M30" s="332">
        <f>G30*0.0001/'TB5'!F30</f>
        <v>1.9553250095870653E-2</v>
      </c>
      <c r="P30" s="392" t="e">
        <f>H30-'TB1'!#REF!</f>
        <v>#REF!</v>
      </c>
    </row>
    <row r="31" spans="1:16" s="235" customFormat="1" ht="15" customHeight="1">
      <c r="A31" s="242">
        <v>1935</v>
      </c>
      <c r="B31" s="288">
        <f>[1]avgpeinc!AQ24</f>
        <v>2715744.6031770026</v>
      </c>
      <c r="C31" s="238">
        <f>[1]avgpeinc!AR24</f>
        <v>2743333.9050928904</v>
      </c>
      <c r="D31" s="282"/>
      <c r="E31" s="292"/>
      <c r="F31" s="292"/>
      <c r="G31" s="238">
        <f>[1]avgpeinc!AV24</f>
        <v>4223229.4176737368</v>
      </c>
      <c r="H31" s="330">
        <f>B31*0.0001/'TB5'!B31</f>
        <v>2.1939430087034834E-2</v>
      </c>
      <c r="I31" s="331">
        <f>C31*0.0001/'TB5'!B31</f>
        <v>2.2162313181352915E-2</v>
      </c>
      <c r="J31" s="331"/>
      <c r="K31" s="331"/>
      <c r="L31" s="331"/>
      <c r="M31" s="332">
        <f>G31*0.0001/'TB5'!F31</f>
        <v>2.2368282201155883E-2</v>
      </c>
      <c r="P31" s="392" t="e">
        <f>H31-'TB1'!#REF!</f>
        <v>#REF!</v>
      </c>
    </row>
    <row r="32" spans="1:16" s="235" customFormat="1" ht="15" customHeight="1">
      <c r="A32" s="242">
        <v>1936</v>
      </c>
      <c r="B32" s="288">
        <f>[1]avgpeinc!AQ25</f>
        <v>3348310.5476039099</v>
      </c>
      <c r="C32" s="238">
        <f>[1]avgpeinc!AR25</f>
        <v>3372955.799382891</v>
      </c>
      <c r="D32" s="282"/>
      <c r="E32" s="292"/>
      <c r="F32" s="292"/>
      <c r="G32" s="238">
        <f>[1]avgpeinc!AV25</f>
        <v>5216306.6339513687</v>
      </c>
      <c r="H32" s="330">
        <f>B32*0.0001/'TB5'!B32</f>
        <v>2.4485246882369083E-2</v>
      </c>
      <c r="I32" s="331">
        <f>C32*0.0001/'TB5'!B32</f>
        <v>2.4665470629750677E-2</v>
      </c>
      <c r="J32" s="331"/>
      <c r="K32" s="331"/>
      <c r="L32" s="331"/>
      <c r="M32" s="332">
        <f>G32*0.0001/'TB5'!F32</f>
        <v>2.5000137601267989E-2</v>
      </c>
      <c r="P32" s="392" t="e">
        <f>H32-'TB1'!#REF!</f>
        <v>#REF!</v>
      </c>
    </row>
    <row r="33" spans="1:16" s="235" customFormat="1" ht="15" customHeight="1">
      <c r="A33" s="242">
        <v>1937</v>
      </c>
      <c r="B33" s="288">
        <f>[1]avgpeinc!AQ26</f>
        <v>3568682.8519156049</v>
      </c>
      <c r="C33" s="238">
        <f>[1]avgpeinc!AR26</f>
        <v>3597285.5766494828</v>
      </c>
      <c r="D33" s="282"/>
      <c r="E33" s="292"/>
      <c r="F33" s="292"/>
      <c r="G33" s="238">
        <f>[1]avgpeinc!AV26</f>
        <v>5557345.1789954677</v>
      </c>
      <c r="H33" s="330">
        <f>B33*0.0001/'TB5'!B33</f>
        <v>2.4488149099643249E-2</v>
      </c>
      <c r="I33" s="331">
        <f>C33*0.0001/'TB5'!B33</f>
        <v>2.4684419773447531E-2</v>
      </c>
      <c r="J33" s="331"/>
      <c r="K33" s="331"/>
      <c r="L33" s="331"/>
      <c r="M33" s="332">
        <f>G33*0.0001/'TB5'!F33</f>
        <v>2.4992891855869066E-2</v>
      </c>
      <c r="P33" s="392" t="e">
        <f>H33-'TB1'!#REF!</f>
        <v>#REF!</v>
      </c>
    </row>
    <row r="34" spans="1:16" s="235" customFormat="1" ht="15" customHeight="1">
      <c r="A34" s="242">
        <v>1938</v>
      </c>
      <c r="B34" s="288">
        <f>[1]avgpeinc!AQ27</f>
        <v>3044442.1835664832</v>
      </c>
      <c r="C34" s="238">
        <f>[1]avgpeinc!AR27</f>
        <v>3072815.2329106918</v>
      </c>
      <c r="D34" s="282"/>
      <c r="E34" s="292"/>
      <c r="F34" s="292"/>
      <c r="G34" s="238">
        <f>[1]avgpeinc!AV27</f>
        <v>4728283.5262730382</v>
      </c>
      <c r="H34" s="330">
        <f>B34*0.0001/'TB5'!B34</f>
        <v>2.2494326216907584E-2</v>
      </c>
      <c r="I34" s="331">
        <f>C34*0.0001/'TB5'!B34</f>
        <v>2.2703964826949891E-2</v>
      </c>
      <c r="J34" s="331"/>
      <c r="K34" s="331"/>
      <c r="L34" s="331"/>
      <c r="M34" s="332">
        <f>G34*0.0001/'TB5'!F34</f>
        <v>2.2922979885816454E-2</v>
      </c>
      <c r="P34" s="392" t="e">
        <f>H34-'TB1'!#REF!</f>
        <v>#REF!</v>
      </c>
    </row>
    <row r="35" spans="1:16" s="235" customFormat="1" ht="15" customHeight="1">
      <c r="A35" s="244">
        <v>1939</v>
      </c>
      <c r="B35" s="293">
        <f>[1]avgpeinc!AQ28</f>
        <v>3283991.860596918</v>
      </c>
      <c r="C35" s="246">
        <f>[1]avgpeinc!AR28</f>
        <v>3310659.2762452932</v>
      </c>
      <c r="D35" s="283"/>
      <c r="E35" s="294"/>
      <c r="F35" s="294"/>
      <c r="G35" s="246">
        <f>[1]avgpeinc!AV28</f>
        <v>5102604.7869389178</v>
      </c>
      <c r="H35" s="334">
        <f>B35*0.0001/'TB5'!B35</f>
        <v>2.2671520805188611E-2</v>
      </c>
      <c r="I35" s="335">
        <f>C35*0.0001/'TB5'!B35</f>
        <v>2.2855623231247256E-2</v>
      </c>
      <c r="J35" s="335"/>
      <c r="K35" s="335"/>
      <c r="L35" s="335"/>
      <c r="M35" s="336">
        <f>G35*0.0001/'TB5'!F35</f>
        <v>2.3150893941953469E-2</v>
      </c>
      <c r="P35" s="392" t="e">
        <f>H35-'TB1'!#REF!</f>
        <v>#REF!</v>
      </c>
    </row>
    <row r="36" spans="1:16" s="235" customFormat="1" ht="15" customHeight="1">
      <c r="A36" s="242">
        <v>1940</v>
      </c>
      <c r="B36" s="288">
        <f>[1]avgpeinc!AQ29</f>
        <v>4428383.8582078712</v>
      </c>
      <c r="C36" s="238">
        <f>[1]avgpeinc!AR29</f>
        <v>4455561.4207064025</v>
      </c>
      <c r="D36" s="282"/>
      <c r="E36" s="292"/>
      <c r="F36" s="292"/>
      <c r="G36" s="238">
        <f>[1]avgpeinc!AV29</f>
        <v>6869839.2213270785</v>
      </c>
      <c r="H36" s="330">
        <f>B36*0.0001/'TB5'!B36</f>
        <v>2.8171366717411373E-2</v>
      </c>
      <c r="I36" s="331">
        <f>C36*0.0001/'TB5'!B36</f>
        <v>2.8344258025876517E-2</v>
      </c>
      <c r="J36" s="331"/>
      <c r="K36" s="331"/>
      <c r="L36" s="331"/>
      <c r="M36" s="332">
        <f>G36*0.0001/'TB5'!F36</f>
        <v>2.8746144743196207E-2</v>
      </c>
      <c r="P36" s="392" t="e">
        <f>H36-'TB1'!#REF!</f>
        <v>#REF!</v>
      </c>
    </row>
    <row r="37" spans="1:16" s="235" customFormat="1" ht="15" customHeight="1">
      <c r="A37" s="242">
        <v>1941</v>
      </c>
      <c r="B37" s="288">
        <f>[1]avgpeinc!AQ30</f>
        <v>6044297.2104563909</v>
      </c>
      <c r="C37" s="238">
        <f>[1]avgpeinc!AR30</f>
        <v>6065491.8734542578</v>
      </c>
      <c r="D37" s="282"/>
      <c r="E37" s="292"/>
      <c r="F37" s="292"/>
      <c r="G37" s="238">
        <f>[1]avgpeinc!AV30</f>
        <v>9473686.7991081271</v>
      </c>
      <c r="H37" s="330">
        <f>B37*0.0001/'TB5'!B37</f>
        <v>3.2419756715190401E-2</v>
      </c>
      <c r="I37" s="331">
        <f>C37*0.0001/'TB5'!B37</f>
        <v>3.253343838803445E-2</v>
      </c>
      <c r="J37" s="331"/>
      <c r="K37" s="331"/>
      <c r="L37" s="331"/>
      <c r="M37" s="332">
        <f>G37*0.0001/'TB5'!F37</f>
        <v>3.3075189189854221E-2</v>
      </c>
      <c r="P37" s="392" t="e">
        <f>H37-'TB1'!#REF!</f>
        <v>#REF!</v>
      </c>
    </row>
    <row r="38" spans="1:16" s="235" customFormat="1" ht="15" customHeight="1">
      <c r="A38" s="242">
        <v>1942</v>
      </c>
      <c r="B38" s="288">
        <f>[1]avgpeinc!AQ31</f>
        <v>6756823.4910307582</v>
      </c>
      <c r="C38" s="238">
        <f>[1]avgpeinc!AR31</f>
        <v>6781863.9787115902</v>
      </c>
      <c r="D38" s="282"/>
      <c r="E38" s="292"/>
      <c r="F38" s="292"/>
      <c r="G38" s="238">
        <f>[1]avgpeinc!AV31</f>
        <v>10714890.768944876</v>
      </c>
      <c r="H38" s="330">
        <f>B38*0.0001/'TB5'!B38</f>
        <v>3.064475064525285E-2</v>
      </c>
      <c r="I38" s="331">
        <f>C38*0.0001/'TB5'!B38</f>
        <v>3.0758318729728236E-2</v>
      </c>
      <c r="J38" s="331"/>
      <c r="K38" s="331"/>
      <c r="L38" s="331"/>
      <c r="M38" s="332">
        <f>G38*0.0001/'TB5'!F38</f>
        <v>3.1328206169218061E-2</v>
      </c>
      <c r="P38" s="392" t="e">
        <f>H38-'TB1'!#REF!</f>
        <v>#REF!</v>
      </c>
    </row>
    <row r="39" spans="1:16" s="235" customFormat="1" ht="15" customHeight="1">
      <c r="A39" s="242">
        <v>1943</v>
      </c>
      <c r="B39" s="288">
        <f>[1]avgpeinc!AQ32</f>
        <v>6295244.5025732284</v>
      </c>
      <c r="C39" s="238">
        <f>[1]avgpeinc!AR32</f>
        <v>6322735.0291808238</v>
      </c>
      <c r="D39" s="282"/>
      <c r="E39" s="292"/>
      <c r="F39" s="292"/>
      <c r="G39" s="238">
        <f>[1]avgpeinc!AV32</f>
        <v>10109888.44980051</v>
      </c>
      <c r="H39" s="330">
        <f>B39*0.0001/'TB5'!B39</f>
        <v>2.4754681877152386E-2</v>
      </c>
      <c r="I39" s="331">
        <f>C39*0.0001/'TB5'!B39</f>
        <v>2.4862782402958531E-2</v>
      </c>
      <c r="J39" s="331"/>
      <c r="K39" s="331"/>
      <c r="L39" s="331"/>
      <c r="M39" s="332">
        <f>G39*0.0001/'TB5'!F39</f>
        <v>2.5447600720861035E-2</v>
      </c>
      <c r="P39" s="392" t="e">
        <f>H39-'TB1'!#REF!</f>
        <v>#REF!</v>
      </c>
    </row>
    <row r="40" spans="1:16" s="235" customFormat="1" ht="15" customHeight="1">
      <c r="A40" s="242">
        <v>1944</v>
      </c>
      <c r="B40" s="288">
        <f>[1]avgpeinc!AQ33</f>
        <v>5872034.7979627857</v>
      </c>
      <c r="C40" s="238">
        <f>[1]avgpeinc!AR33</f>
        <v>5900851.9331450071</v>
      </c>
      <c r="D40" s="282"/>
      <c r="E40" s="292"/>
      <c r="F40" s="292"/>
      <c r="G40" s="238">
        <f>[1]avgpeinc!AV33</f>
        <v>9521755.4404219016</v>
      </c>
      <c r="H40" s="330">
        <f>B40*0.0001/'TB5'!B40</f>
        <v>2.2372554742207153E-2</v>
      </c>
      <c r="I40" s="331">
        <f>C40*0.0001/'TB5'!B40</f>
        <v>2.2482348528613447E-2</v>
      </c>
      <c r="J40" s="331"/>
      <c r="K40" s="331"/>
      <c r="L40" s="331"/>
      <c r="M40" s="332">
        <f>G40*0.0001/'TB5'!F40</f>
        <v>2.303555885149532E-2</v>
      </c>
      <c r="P40" s="392" t="e">
        <f>H40-'TB1'!#REF!</f>
        <v>#REF!</v>
      </c>
    </row>
    <row r="41" spans="1:16" s="235" customFormat="1" ht="15" customHeight="1">
      <c r="A41" s="242">
        <v>1945</v>
      </c>
      <c r="B41" s="288">
        <f>[1]avgpeinc!AQ34</f>
        <v>4423625.6513969563</v>
      </c>
      <c r="C41" s="238">
        <f>[1]avgpeinc!AR34</f>
        <v>4455936.5457811374</v>
      </c>
      <c r="D41" s="282"/>
      <c r="E41" s="292"/>
      <c r="F41" s="292"/>
      <c r="G41" s="238">
        <f>[1]avgpeinc!AV34</f>
        <v>7261356.5543193892</v>
      </c>
      <c r="H41" s="330">
        <f>B41*0.0001/'TB5'!B41</f>
        <v>1.7545426538139276E-2</v>
      </c>
      <c r="I41" s="331">
        <f>C41*0.0001/'TB5'!B41</f>
        <v>1.7673581239389866E-2</v>
      </c>
      <c r="J41" s="331"/>
      <c r="K41" s="331"/>
      <c r="L41" s="331"/>
      <c r="M41" s="332">
        <f>G41*0.0001/'TB5'!F41</f>
        <v>1.8134693416188879E-2</v>
      </c>
      <c r="P41" s="392" t="e">
        <f>H41-'TB1'!#REF!</f>
        <v>#REF!</v>
      </c>
    </row>
    <row r="42" spans="1:16" s="235" customFormat="1" ht="15" customHeight="1">
      <c r="A42" s="242">
        <v>1946</v>
      </c>
      <c r="B42" s="288">
        <f>[1]avgpeinc!AQ35</f>
        <v>3822938.2478802116</v>
      </c>
      <c r="C42" s="238">
        <f>[1]avgpeinc!AR35</f>
        <v>3856841.9579995978</v>
      </c>
      <c r="D42" s="282"/>
      <c r="E42" s="292"/>
      <c r="F42" s="292"/>
      <c r="G42" s="238">
        <f>[1]avgpeinc!AV35</f>
        <v>6312804.5129254907</v>
      </c>
      <c r="H42" s="330">
        <f>B42*0.0001/'TB5'!B42</f>
        <v>1.7357878471399184E-2</v>
      </c>
      <c r="I42" s="331">
        <f>C42*0.0001/'TB5'!B42</f>
        <v>1.7511816736111716E-2</v>
      </c>
      <c r="J42" s="331"/>
      <c r="K42" s="331"/>
      <c r="L42" s="331"/>
      <c r="M42" s="332">
        <f>G42*0.0001/'TB5'!F42</f>
        <v>1.7903572857754114E-2</v>
      </c>
      <c r="P42" s="392" t="e">
        <f>H42-'TB1'!#REF!</f>
        <v>#REF!</v>
      </c>
    </row>
    <row r="43" spans="1:16" s="235" customFormat="1" ht="15" customHeight="1">
      <c r="A43" s="242">
        <v>1947</v>
      </c>
      <c r="B43" s="288">
        <f>[1]avgpeinc!AQ36</f>
        <v>4646850.5134553583</v>
      </c>
      <c r="C43" s="238">
        <f>[1]avgpeinc!AR36</f>
        <v>4674228.9346522382</v>
      </c>
      <c r="D43" s="282"/>
      <c r="E43" s="292"/>
      <c r="F43" s="292"/>
      <c r="G43" s="238">
        <f>[1]avgpeinc!AV36</f>
        <v>7644681.3525865963</v>
      </c>
      <c r="H43" s="330">
        <f>B43*0.0001/'TB5'!B43</f>
        <v>2.1784537566926786E-2</v>
      </c>
      <c r="I43" s="331">
        <f>C43*0.0001/'TB5'!B43</f>
        <v>2.1912888208583878E-2</v>
      </c>
      <c r="J43" s="331"/>
      <c r="K43" s="331"/>
      <c r="L43" s="331"/>
      <c r="M43" s="332">
        <f>G43*0.0001/'TB5'!F43</f>
        <v>2.2400543708780963E-2</v>
      </c>
      <c r="P43" s="392" t="e">
        <f>H43-'TB1'!#REF!</f>
        <v>#REF!</v>
      </c>
    </row>
    <row r="44" spans="1:16" s="235" customFormat="1" ht="15" customHeight="1">
      <c r="A44" s="242">
        <v>1948</v>
      </c>
      <c r="B44" s="288">
        <f>[1]avgpeinc!AQ37</f>
        <v>5378832.9340390414</v>
      </c>
      <c r="C44" s="238">
        <f>[1]avgpeinc!AR37</f>
        <v>5406012.1691547679</v>
      </c>
      <c r="D44" s="282"/>
      <c r="E44" s="292"/>
      <c r="F44" s="292"/>
      <c r="G44" s="238">
        <f>[1]avgpeinc!AV37</f>
        <v>8868731.9995649774</v>
      </c>
      <c r="H44" s="330">
        <f>B44*0.0001/'TB5'!B44</f>
        <v>2.4085665777973147E-2</v>
      </c>
      <c r="I44" s="331">
        <f>C44*0.0001/'TB5'!B44</f>
        <v>2.4207370612669837E-2</v>
      </c>
      <c r="J44" s="331"/>
      <c r="K44" s="331"/>
      <c r="L44" s="331"/>
      <c r="M44" s="332">
        <f>G44*0.0001/'TB5'!F44</f>
        <v>2.4761755290808329E-2</v>
      </c>
      <c r="P44" s="392" t="e">
        <f>H44-'TB1'!#REF!</f>
        <v>#REF!</v>
      </c>
    </row>
    <row r="45" spans="1:16" s="235" customFormat="1" ht="15" customHeight="1">
      <c r="A45" s="244">
        <v>1949</v>
      </c>
      <c r="B45" s="293">
        <f>[1]avgpeinc!AQ38</f>
        <v>5149043.3954140395</v>
      </c>
      <c r="C45" s="246">
        <f>[1]avgpeinc!AR38</f>
        <v>5173452.2702736445</v>
      </c>
      <c r="D45" s="283"/>
      <c r="E45" s="294"/>
      <c r="F45" s="294"/>
      <c r="G45" s="246">
        <f>[1]avgpeinc!AV38</f>
        <v>8504481.3088968713</v>
      </c>
      <c r="H45" s="334">
        <f>B45*0.0001/'TB5'!B45</f>
        <v>2.3805899038006912E-2</v>
      </c>
      <c r="I45" s="335">
        <f>C45*0.0001/'TB5'!B45</f>
        <v>2.3918750137894053E-2</v>
      </c>
      <c r="J45" s="335"/>
      <c r="K45" s="335"/>
      <c r="L45" s="335"/>
      <c r="M45" s="336">
        <f>G45*0.0001/'TB5'!F45</f>
        <v>2.4454764867004552E-2</v>
      </c>
      <c r="P45" s="392" t="e">
        <f>H45-'TB1'!#REF!</f>
        <v>#REF!</v>
      </c>
    </row>
    <row r="46" spans="1:16" s="235" customFormat="1" ht="15" customHeight="1">
      <c r="A46" s="242">
        <v>1950</v>
      </c>
      <c r="B46" s="288">
        <f>[1]avgpeinc!AQ39</f>
        <v>5097331.4243476642</v>
      </c>
      <c r="C46" s="238">
        <f>[1]avgpeinc!AR39</f>
        <v>5121426.3372085299</v>
      </c>
      <c r="D46" s="282"/>
      <c r="E46" s="292"/>
      <c r="F46" s="292"/>
      <c r="G46" s="238">
        <f>[1]avgpeinc!AV39</f>
        <v>8448047.5289616715</v>
      </c>
      <c r="H46" s="330">
        <f>B46*0.0001/'TB5'!B46</f>
        <v>2.1648765263802473E-2</v>
      </c>
      <c r="I46" s="331">
        <f>C46*0.0001/'TB5'!B46</f>
        <v>2.1751098243385694E-2</v>
      </c>
      <c r="J46" s="331"/>
      <c r="K46" s="331"/>
      <c r="L46" s="331"/>
      <c r="M46" s="332">
        <f>G46*0.0001/'TB5'!F46</f>
        <v>2.2355248458018968E-2</v>
      </c>
      <c r="P46" s="392" t="e">
        <f>H46-'TB1'!#REF!</f>
        <v>#REF!</v>
      </c>
    </row>
    <row r="47" spans="1:16" s="235" customFormat="1" ht="15" customHeight="1">
      <c r="A47" s="242">
        <v>1951</v>
      </c>
      <c r="B47" s="288">
        <f>[1]avgpeinc!AQ40</f>
        <v>6058243.6064193798</v>
      </c>
      <c r="C47" s="238">
        <f>[1]avgpeinc!AR40</f>
        <v>6084379.3764266381</v>
      </c>
      <c r="D47" s="282"/>
      <c r="E47" s="292"/>
      <c r="F47" s="292"/>
      <c r="G47" s="238">
        <f>[1]avgpeinc!AV40</f>
        <v>10024053.697025534</v>
      </c>
      <c r="H47" s="330">
        <f>B47*0.0001/'TB5'!B47</f>
        <v>2.4039667561151019E-2</v>
      </c>
      <c r="I47" s="331">
        <f>C47*0.0001/'TB5'!B47</f>
        <v>2.4143376699186248E-2</v>
      </c>
      <c r="J47" s="331"/>
      <c r="K47" s="331"/>
      <c r="L47" s="331"/>
      <c r="M47" s="332">
        <f>G47*0.0001/'TB5'!F47</f>
        <v>2.4723941379572036E-2</v>
      </c>
      <c r="P47" s="392" t="e">
        <f>H47-'TB1'!#REF!</f>
        <v>#REF!</v>
      </c>
    </row>
    <row r="48" spans="1:16" s="235" customFormat="1" ht="15" customHeight="1">
      <c r="A48" s="242">
        <v>1952</v>
      </c>
      <c r="B48" s="288">
        <f>[1]avgpeinc!AQ41</f>
        <v>5696343.7517914819</v>
      </c>
      <c r="C48" s="238">
        <f>[1]avgpeinc!AR41</f>
        <v>5723675.2931484487</v>
      </c>
      <c r="D48" s="282"/>
      <c r="E48" s="292"/>
      <c r="F48" s="292"/>
      <c r="G48" s="238">
        <f>[1]avgpeinc!AV41</f>
        <v>9445151.3933710791</v>
      </c>
      <c r="H48" s="330">
        <f>B48*0.0001/'TB5'!B48</f>
        <v>2.2036026176826141E-2</v>
      </c>
      <c r="I48" s="331">
        <f>C48*0.0001/'TB5'!B48</f>
        <v>2.2141756902891559E-2</v>
      </c>
      <c r="J48" s="331"/>
      <c r="K48" s="331"/>
      <c r="L48" s="331"/>
      <c r="M48" s="332">
        <f>G48*0.0001/'TB5'!F48</f>
        <v>2.2673566131373883E-2</v>
      </c>
      <c r="P48" s="392" t="e">
        <f>H48-'TB1'!#REF!</f>
        <v>#REF!</v>
      </c>
    </row>
    <row r="49" spans="1:16" s="235" customFormat="1" ht="15" customHeight="1">
      <c r="A49" s="242">
        <v>1953</v>
      </c>
      <c r="B49" s="288">
        <f>[1]avgpeinc!AQ42</f>
        <v>5683674.9602633482</v>
      </c>
      <c r="C49" s="238">
        <f>[1]avgpeinc!AR42</f>
        <v>5710307.2134205531</v>
      </c>
      <c r="D49" s="282"/>
      <c r="E49" s="292"/>
      <c r="F49" s="292"/>
      <c r="G49" s="238">
        <f>[1]avgpeinc!AV42</f>
        <v>9428153.7732608449</v>
      </c>
      <c r="H49" s="330">
        <f>B49*0.0001/'TB5'!B49</f>
        <v>2.1329544577570355E-2</v>
      </c>
      <c r="I49" s="331">
        <f>C49*0.0001/'TB5'!B49</f>
        <v>2.1429489390545977E-2</v>
      </c>
      <c r="J49" s="331"/>
      <c r="K49" s="331"/>
      <c r="L49" s="331"/>
      <c r="M49" s="332">
        <f>G49*0.0001/'TB5'!F49</f>
        <v>2.1948392912514925E-2</v>
      </c>
      <c r="P49" s="392" t="e">
        <f>H49-'TB1'!#REF!</f>
        <v>#REF!</v>
      </c>
    </row>
    <row r="50" spans="1:16" s="235" customFormat="1" ht="15" customHeight="1">
      <c r="A50" s="242">
        <v>1954</v>
      </c>
      <c r="B50" s="288">
        <f>[1]avgpeinc!AQ43</f>
        <v>5324967.6909418693</v>
      </c>
      <c r="C50" s="238">
        <f>[1]avgpeinc!AR43</f>
        <v>5350862.5627077939</v>
      </c>
      <c r="D50" s="282"/>
      <c r="E50" s="292"/>
      <c r="F50" s="292"/>
      <c r="G50" s="238">
        <f>[1]avgpeinc!AV43</f>
        <v>8840083.2964351755</v>
      </c>
      <c r="H50" s="330">
        <f>B50*0.0001/'TB5'!B50</f>
        <v>2.0404546574513273E-2</v>
      </c>
      <c r="I50" s="331">
        <f>C50*0.0001/'TB5'!B50</f>
        <v>2.0503772175053097E-2</v>
      </c>
      <c r="J50" s="331"/>
      <c r="K50" s="331"/>
      <c r="L50" s="331"/>
      <c r="M50" s="332">
        <f>G50*0.0001/'TB5'!F50</f>
        <v>2.1021936667804532E-2</v>
      </c>
      <c r="P50" s="392" t="e">
        <f>H50-'TB1'!#REF!</f>
        <v>#REF!</v>
      </c>
    </row>
    <row r="51" spans="1:16" s="235" customFormat="1" ht="15" customHeight="1">
      <c r="A51" s="242">
        <v>1955</v>
      </c>
      <c r="B51" s="288">
        <f>[1]avgpeinc!AQ44</f>
        <v>6659484.8022444146</v>
      </c>
      <c r="C51" s="238">
        <f>[1]avgpeinc!AR44</f>
        <v>6683051.4967868421</v>
      </c>
      <c r="D51" s="282"/>
      <c r="E51" s="292"/>
      <c r="F51" s="292"/>
      <c r="G51" s="238">
        <f>[1]avgpeinc!AV44</f>
        <v>11028831.841287706</v>
      </c>
      <c r="H51" s="330">
        <f>B51*0.0001/'TB5'!B51</f>
        <v>2.382050032709028E-2</v>
      </c>
      <c r="I51" s="331">
        <f>C51*0.0001/'TB5'!B51</f>
        <v>2.3904796706123551E-2</v>
      </c>
      <c r="J51" s="331"/>
      <c r="K51" s="331"/>
      <c r="L51" s="331"/>
      <c r="M51" s="332">
        <f>G51*0.0001/'TB5'!F51</f>
        <v>2.4501772057132439E-2</v>
      </c>
      <c r="P51" s="392" t="e">
        <f>H51-'TB1'!#REF!</f>
        <v>#REF!</v>
      </c>
    </row>
    <row r="52" spans="1:16" s="235" customFormat="1" ht="15" customHeight="1">
      <c r="A52" s="242">
        <v>1956</v>
      </c>
      <c r="B52" s="288">
        <f>[1]avgpeinc!AQ45</f>
        <v>6188340.8023264091</v>
      </c>
      <c r="C52" s="238">
        <f>[1]avgpeinc!AR45</f>
        <v>6213348.8974612514</v>
      </c>
      <c r="D52" s="282"/>
      <c r="E52" s="292"/>
      <c r="F52" s="292"/>
      <c r="G52" s="238">
        <f>[1]avgpeinc!AV45</f>
        <v>10262405.619680278</v>
      </c>
      <c r="H52" s="330">
        <f>B52*0.0001/'TB5'!B52</f>
        <v>2.1720092540328771E-2</v>
      </c>
      <c r="I52" s="331">
        <f>C52*0.0001/'TB5'!B52</f>
        <v>2.1807866979057473E-2</v>
      </c>
      <c r="J52" s="331"/>
      <c r="K52" s="331"/>
      <c r="L52" s="331"/>
      <c r="M52" s="332">
        <f>G52*0.0001/'TB5'!F52</f>
        <v>2.2369602433634388E-2</v>
      </c>
      <c r="P52" s="392" t="e">
        <f>H52-'TB1'!#REF!</f>
        <v>#REF!</v>
      </c>
    </row>
    <row r="53" spans="1:16" s="235" customFormat="1" ht="15" customHeight="1">
      <c r="A53" s="242">
        <v>1957</v>
      </c>
      <c r="B53" s="288">
        <f>[1]avgpeinc!AQ46</f>
        <v>5779367.008623274</v>
      </c>
      <c r="C53" s="238">
        <f>[1]avgpeinc!AR46</f>
        <v>5805136.7802937021</v>
      </c>
      <c r="D53" s="282"/>
      <c r="E53" s="292"/>
      <c r="F53" s="292"/>
      <c r="G53" s="238">
        <f>[1]avgpeinc!AV46</f>
        <v>9589734.9337841962</v>
      </c>
      <c r="H53" s="330">
        <f>B53*0.0001/'TB5'!B53</f>
        <v>2.0246278807414277E-2</v>
      </c>
      <c r="I53" s="331">
        <f>C53*0.0001/'TB5'!B53</f>
        <v>2.0336555472880304E-2</v>
      </c>
      <c r="J53" s="331"/>
      <c r="K53" s="331"/>
      <c r="L53" s="331"/>
      <c r="M53" s="332">
        <f>G53*0.0001/'TB5'!F53</f>
        <v>2.0873552271709686E-2</v>
      </c>
      <c r="P53" s="392" t="e">
        <f>H53-'TB1'!#REF!</f>
        <v>#REF!</v>
      </c>
    </row>
    <row r="54" spans="1:16" s="235" customFormat="1" ht="15" customHeight="1">
      <c r="A54" s="242">
        <v>1958</v>
      </c>
      <c r="B54" s="288">
        <f>[1]avgpeinc!AQ47</f>
        <v>5018114.4168883981</v>
      </c>
      <c r="C54" s="238">
        <f>[1]avgpeinc!AR47</f>
        <v>5045552.6529732123</v>
      </c>
      <c r="D54" s="282"/>
      <c r="E54" s="292"/>
      <c r="F54" s="292"/>
      <c r="G54" s="238">
        <f>[1]avgpeinc!AV47</f>
        <v>8338027.054625717</v>
      </c>
      <c r="H54" s="330">
        <f>B54*0.0001/'TB5'!B54</f>
        <v>1.8083201858030556E-2</v>
      </c>
      <c r="I54" s="331">
        <f>C54*0.0001/'TB5'!B54</f>
        <v>1.8182077874105463E-2</v>
      </c>
      <c r="J54" s="331"/>
      <c r="K54" s="331"/>
      <c r="L54" s="331"/>
      <c r="M54" s="332">
        <f>G54*0.0001/'TB5'!F54</f>
        <v>1.8669310342024115E-2</v>
      </c>
      <c r="P54" s="392" t="e">
        <f>H54-'TB1'!#REF!</f>
        <v>#REF!</v>
      </c>
    </row>
    <row r="55" spans="1:16" s="235" customFormat="1" ht="15" customHeight="1">
      <c r="A55" s="244">
        <v>1959</v>
      </c>
      <c r="B55" s="293">
        <f>[1]avgpeinc!AQ48</f>
        <v>5841046.244720621</v>
      </c>
      <c r="C55" s="246">
        <f>[1]avgpeinc!AR48</f>
        <v>5864629.7693488384</v>
      </c>
      <c r="D55" s="283"/>
      <c r="E55" s="294"/>
      <c r="F55" s="294"/>
      <c r="G55" s="246">
        <f>[1]avgpeinc!AV48</f>
        <v>9756048.4186297916</v>
      </c>
      <c r="H55" s="334">
        <f>B55*0.0001/'TB5'!B55</f>
        <v>1.9829274893448708E-2</v>
      </c>
      <c r="I55" s="335">
        <f>C55*0.0001/'TB5'!B55</f>
        <v>1.9909336610685072E-2</v>
      </c>
      <c r="J55" s="335"/>
      <c r="K55" s="335"/>
      <c r="L55" s="335"/>
      <c r="M55" s="336">
        <f>G55*0.0001/'TB5'!F55</f>
        <v>2.0475974276489138E-2</v>
      </c>
      <c r="P55" s="392" t="e">
        <f>H55-'TB1'!#REF!</f>
        <v>#REF!</v>
      </c>
    </row>
    <row r="56" spans="1:16" ht="15.75">
      <c r="A56" s="249">
        <v>1960</v>
      </c>
      <c r="B56" s="288">
        <f>[1]avgpeinc!AQ49</f>
        <v>6196763.2287104437</v>
      </c>
      <c r="C56" s="238">
        <f>[1]avgpeinc!AR49</f>
        <v>6221200.303869429</v>
      </c>
      <c r="D56" s="282"/>
      <c r="E56" s="292"/>
      <c r="F56" s="292"/>
      <c r="G56" s="238">
        <f>[1]avgpeinc!AV49</f>
        <v>10338870.536048066</v>
      </c>
      <c r="H56" s="330">
        <f>B56*0.0001/'TB5'!B56</f>
        <v>2.0654322658610481E-2</v>
      </c>
      <c r="I56" s="331">
        <f>C56*0.0001/'TB5'!B56</f>
        <v>2.0735773444534967E-2</v>
      </c>
      <c r="J56" s="331"/>
      <c r="K56" s="331"/>
      <c r="L56" s="331"/>
      <c r="M56" s="332">
        <f>G56*0.0001/'TB5'!F56</f>
        <v>2.1262090997212622E-2</v>
      </c>
      <c r="P56" s="392" t="e">
        <f>H56-'TB1'!#REF!</f>
        <v>#REF!</v>
      </c>
    </row>
    <row r="57" spans="1:16" ht="15.75">
      <c r="A57" s="249">
        <v>1961</v>
      </c>
      <c r="B57" s="288">
        <f>[1]avgpeinc!AQ50</f>
        <v>6324753.6824627565</v>
      </c>
      <c r="C57" s="238">
        <f>[1]avgpeinc!AR50</f>
        <v>6349882.4222978167</v>
      </c>
      <c r="D57" s="282"/>
      <c r="E57" s="292"/>
      <c r="F57" s="292"/>
      <c r="G57" s="238">
        <f>[1]avgpeinc!AV50</f>
        <v>10454226.795399385</v>
      </c>
      <c r="H57" s="330">
        <f>B57*0.0001/'TB5'!B57</f>
        <v>2.0810232492446203E-2</v>
      </c>
      <c r="I57" s="331">
        <f>C57*0.0001/'TB5'!B57</f>
        <v>2.0892913169744322E-2</v>
      </c>
      <c r="J57" s="331"/>
      <c r="K57" s="331"/>
      <c r="L57" s="331"/>
      <c r="M57" s="332">
        <f>G57*0.0001/'TB5'!F57</f>
        <v>2.141149232744731E-2</v>
      </c>
      <c r="P57" s="392" t="e">
        <f>H57-'TB1'!#REF!</f>
        <v>#REF!</v>
      </c>
    </row>
    <row r="58" spans="1:16">
      <c r="A58" s="249">
        <v>1962</v>
      </c>
      <c r="B58" s="298">
        <f>[1]avgpeinc!AQ51</f>
        <v>6450641.7265715189</v>
      </c>
      <c r="C58" s="250">
        <f>[1]avgpeinc!AR51</f>
        <v>6474548.1962229069</v>
      </c>
      <c r="D58" s="250">
        <f>[1]avgpeinc!AS51</f>
        <v>5515511.2308872342</v>
      </c>
      <c r="E58" s="250">
        <f>[1]avgpeinc!AT51</f>
        <v>6570545.8634245452</v>
      </c>
      <c r="F58" s="250">
        <f>[1]avgpeinc!AU51</f>
        <v>6379557.6732084826</v>
      </c>
      <c r="G58" s="250">
        <f>[1]avgpeinc!AV51</f>
        <v>10553501.255309517</v>
      </c>
      <c r="H58" s="337">
        <f>B58*0.0001/'TB5'!B58</f>
        <v>2.0213339477777485E-2</v>
      </c>
      <c r="I58" s="338">
        <f>C58*0.0001/'TB5'!B58</f>
        <v>2.0288251340389255E-2</v>
      </c>
      <c r="J58" s="338">
        <f>D58*0.0001/'TB5'!C58</f>
        <v>1.7049701884388927E-2</v>
      </c>
      <c r="K58" s="338">
        <f>E58*0.0001/'TB5'!D58</f>
        <v>1.4627778902649879E-2</v>
      </c>
      <c r="L58" s="338">
        <f>F58*0.0001/'TB5'!E58</f>
        <v>3.2484933733940131E-2</v>
      </c>
      <c r="M58" s="339">
        <f>G58*0.0001/'TB5'!F58</f>
        <v>2.0751144737005234E-2</v>
      </c>
      <c r="P58" s="392" t="e">
        <f>H58-'TB1'!#REF!</f>
        <v>#REF!</v>
      </c>
    </row>
    <row r="59" spans="1:16">
      <c r="A59" s="249">
        <v>1963</v>
      </c>
      <c r="B59" s="303">
        <f>[1]avgpeinc!AQ52</f>
        <v>6924360.9617684092</v>
      </c>
      <c r="C59" s="257">
        <f>[1]avgpeinc!AR52</f>
        <v>6949914.4621970486</v>
      </c>
      <c r="D59" s="282">
        <f>[1]avgpeinc!AS52</f>
        <v>5988623.6990006529</v>
      </c>
      <c r="E59" s="282">
        <f>[1]avgpeinc!AT52</f>
        <v>7067041.7182396008</v>
      </c>
      <c r="F59" s="282">
        <f>[1]avgpeinc!AU52</f>
        <v>6906288.6775110243</v>
      </c>
      <c r="G59" s="257">
        <f>[1]avgpeinc!AV52</f>
        <v>11365089.087032925</v>
      </c>
      <c r="H59" s="340">
        <f>B59*0.0001/'TB5'!B59</f>
        <v>2.0985173992812634E-2</v>
      </c>
      <c r="I59" s="341">
        <f>C59*0.0001/'TB5'!B59</f>
        <v>2.1062617190182209E-2</v>
      </c>
      <c r="J59" s="341">
        <f>D59*0.0001/'TB5'!C59</f>
        <v>1.7840992749471957E-2</v>
      </c>
      <c r="K59" s="341">
        <f>E59*0.0001/'TB5'!D59</f>
        <v>1.5176606638176826E-2</v>
      </c>
      <c r="L59" s="341">
        <f>F59*0.0001/'TB5'!E59</f>
        <v>3.3849625257666993E-2</v>
      </c>
      <c r="M59" s="342">
        <f>G59*0.0001/'TB5'!F59</f>
        <v>2.1685558371245854E-2</v>
      </c>
      <c r="P59" s="392" t="e">
        <f>H59-'TB1'!#REF!</f>
        <v>#REF!</v>
      </c>
    </row>
    <row r="60" spans="1:16">
      <c r="A60" s="249">
        <v>1964</v>
      </c>
      <c r="B60" s="303">
        <f>[1]avgpeinc!AQ53</f>
        <v>7472081.6152449735</v>
      </c>
      <c r="C60" s="257">
        <f>[1]avgpeinc!AR53</f>
        <v>7499547.534145602</v>
      </c>
      <c r="D60" s="282">
        <f>[1]avgpeinc!AS53</f>
        <v>6461736.1671140725</v>
      </c>
      <c r="E60" s="282">
        <f>[1]avgpeinc!AT53</f>
        <v>7563537.5730546564</v>
      </c>
      <c r="F60" s="282">
        <f>[1]avgpeinc!AU53</f>
        <v>7433019.681813566</v>
      </c>
      <c r="G60" s="257">
        <f>[1]avgpeinc!AV53</f>
        <v>12308000.506685635</v>
      </c>
      <c r="H60" s="340">
        <f>B60*0.0001/'TB5'!B60</f>
        <v>2.1757008507847793E-2</v>
      </c>
      <c r="I60" s="341">
        <f>C60*0.0001/'TB5'!B60</f>
        <v>2.1836983039975177E-2</v>
      </c>
      <c r="J60" s="341">
        <f>D60*0.0001/'TB5'!C60</f>
        <v>1.8576910719275475E-2</v>
      </c>
      <c r="K60" s="341">
        <f>E60*0.0001/'TB5'!D60</f>
        <v>1.5687935054302216E-2</v>
      </c>
      <c r="L60" s="341">
        <f>F60*0.0001/'TB5'!E60</f>
        <v>3.5115759819746017E-2</v>
      </c>
      <c r="M60" s="342">
        <f>G60*0.0001/'TB5'!F60</f>
        <v>2.2619972005486488E-2</v>
      </c>
      <c r="P60" s="392" t="e">
        <f>H60-'TB1'!#REF!</f>
        <v>#REF!</v>
      </c>
    </row>
    <row r="61" spans="1:16">
      <c r="A61" s="249">
        <v>1965</v>
      </c>
      <c r="B61" s="303">
        <f>[1]avgpeinc!AQ54</f>
        <v>7745952.8599742297</v>
      </c>
      <c r="C61" s="257">
        <f>[1]avgpeinc!AR54</f>
        <v>7772333.8113971744</v>
      </c>
      <c r="D61" s="282">
        <f>[1]avgpeinc!AS54</f>
        <v>6734990.5506100785</v>
      </c>
      <c r="E61" s="282">
        <f>[1]avgpeinc!AT54</f>
        <v>7739346.413722544</v>
      </c>
      <c r="F61" s="282">
        <f>[1]avgpeinc!AU54</f>
        <v>7763806.2597155496</v>
      </c>
      <c r="G61" s="257">
        <f>[1]avgpeinc!AV54</f>
        <v>12729972.464843247</v>
      </c>
      <c r="H61" s="340">
        <f>B61*0.0001/'TB5'!B61</f>
        <v>2.1442634053528309E-2</v>
      </c>
      <c r="I61" s="341">
        <f>C61*0.0001/'TB5'!B61</f>
        <v>2.1515662781894207E-2</v>
      </c>
      <c r="J61" s="341">
        <f>D61*0.0001/'TB5'!C61</f>
        <v>1.8425471242349851E-2</v>
      </c>
      <c r="K61" s="341">
        <f>E61*0.0001/'TB5'!D61</f>
        <v>1.5266231509252659E-2</v>
      </c>
      <c r="L61" s="341">
        <f>F61*0.0001/'TB5'!E61</f>
        <v>3.5008109395234729E-2</v>
      </c>
      <c r="M61" s="342">
        <f>G61*0.0001/'TB5'!F61</f>
        <v>2.2278107702732079E-2</v>
      </c>
      <c r="P61" s="392" t="e">
        <f>H61-'TB1'!#REF!</f>
        <v>#REF!</v>
      </c>
    </row>
    <row r="62" spans="1:16">
      <c r="A62" s="249">
        <v>1966</v>
      </c>
      <c r="B62" s="303">
        <f>[1]avgpeinc!AQ55</f>
        <v>7986096.0961001934</v>
      </c>
      <c r="C62" s="257">
        <f>[1]avgpeinc!AR55</f>
        <v>8011074.234205897</v>
      </c>
      <c r="D62" s="282">
        <f>[1]avgpeinc!AS55</f>
        <v>7008244.9341060836</v>
      </c>
      <c r="E62" s="282">
        <f>[1]avgpeinc!AT55</f>
        <v>7915155.2543904316</v>
      </c>
      <c r="F62" s="282">
        <f>[1]avgpeinc!AU55</f>
        <v>8094592.8376175333</v>
      </c>
      <c r="G62" s="257">
        <f>[1]avgpeinc!AV55</f>
        <v>13076104.887418859</v>
      </c>
      <c r="H62" s="340">
        <f>B62*0.0001/'TB5'!B62</f>
        <v>2.1128259599208832E-2</v>
      </c>
      <c r="I62" s="341">
        <f>C62*0.0001/'TB5'!B62</f>
        <v>2.1194342523813244E-2</v>
      </c>
      <c r="J62" s="341">
        <f>D62*0.0001/'TB5'!C62</f>
        <v>1.8288012593984607E-2</v>
      </c>
      <c r="K62" s="341">
        <f>E62*0.0001/'TB5'!D62</f>
        <v>1.4883914031088356E-2</v>
      </c>
      <c r="L62" s="341">
        <f>F62*0.0001/'TB5'!E62</f>
        <v>3.4909836947917938E-2</v>
      </c>
      <c r="M62" s="342">
        <f>G62*0.0001/'TB5'!F62</f>
        <v>2.1936243399977687E-2</v>
      </c>
      <c r="P62" s="392" t="e">
        <f>H62-'TB1'!#REF!</f>
        <v>#REF!</v>
      </c>
    </row>
    <row r="63" spans="1:16">
      <c r="A63" s="249">
        <v>1967</v>
      </c>
      <c r="B63" s="303">
        <f>[1]avgpeinc!AQ56</f>
        <v>7500323.7447247431</v>
      </c>
      <c r="C63" s="257">
        <f>[1]avgpeinc!AR56</f>
        <v>7540509.78753947</v>
      </c>
      <c r="D63" s="282">
        <f>[1]avgpeinc!AS56</f>
        <v>6833997.3145189015</v>
      </c>
      <c r="E63" s="282">
        <f>[1]avgpeinc!AT56</f>
        <v>7621434.521182118</v>
      </c>
      <c r="F63" s="282">
        <f>[1]avgpeinc!AU56</f>
        <v>7493778.9994620467</v>
      </c>
      <c r="G63" s="257">
        <f>[1]avgpeinc!AV56</f>
        <v>12297049.011141706</v>
      </c>
      <c r="H63" s="343">
        <f>B63*0.0001/'TB5'!B63</f>
        <v>1.9572364166378975E-2</v>
      </c>
      <c r="I63" s="344">
        <f>C63*0.0001/'TB5'!B63</f>
        <v>1.9677231088280674E-2</v>
      </c>
      <c r="J63" s="341">
        <f>D63*0.0001/'TB5'!C63</f>
        <v>1.7424915917217731E-2</v>
      </c>
      <c r="K63" s="341">
        <f>E63*0.0001/'TB5'!D63</f>
        <v>1.4359449036419393E-2</v>
      </c>
      <c r="L63" s="341">
        <f>F63*0.0001/'TB5'!E63</f>
        <v>3.0907296575605873E-2</v>
      </c>
      <c r="M63" s="342">
        <f>G63*0.0001/'TB5'!F63</f>
        <v>2.0364258904010057E-2</v>
      </c>
      <c r="P63" s="392" t="e">
        <f>H63-'TB1'!#REF!</f>
        <v>#REF!</v>
      </c>
    </row>
    <row r="64" spans="1:16">
      <c r="A64" s="249">
        <v>1968</v>
      </c>
      <c r="B64" s="303">
        <f>[1]avgpeinc!AQ57</f>
        <v>7826660.6342512826</v>
      </c>
      <c r="C64" s="257">
        <f>[1]avgpeinc!AR57</f>
        <v>7870220.9106960511</v>
      </c>
      <c r="D64" s="282">
        <f>[1]avgpeinc!AS57</f>
        <v>7240041.3620651187</v>
      </c>
      <c r="E64" s="282">
        <f>[1]avgpeinc!AT57</f>
        <v>8013491.9619973795</v>
      </c>
      <c r="F64" s="282">
        <f>[1]avgpeinc!AU57</f>
        <v>7719825.7804785334</v>
      </c>
      <c r="G64" s="257">
        <f>[1]avgpeinc!AV57</f>
        <v>12889855.680739492</v>
      </c>
      <c r="H64" s="343">
        <f>B64*0.0001/'TB5'!B64</f>
        <v>1.9843468908220526E-2</v>
      </c>
      <c r="I64" s="344">
        <f>C64*0.0001/'TB5'!B64</f>
        <v>1.9953910261392593E-2</v>
      </c>
      <c r="J64" s="341">
        <f>D64*0.0001/'TB5'!C64</f>
        <v>1.7949097556993369E-2</v>
      </c>
      <c r="K64" s="341">
        <f>E64*0.0001/'TB5'!D64</f>
        <v>1.4713301323354246E-2</v>
      </c>
      <c r="L64" s="341">
        <f>F64*0.0001/'TB5'!E64</f>
        <v>3.0979421222582466E-2</v>
      </c>
      <c r="M64" s="342">
        <f>G64*0.0001/'TB5'!F64</f>
        <v>2.0621403702534735E-2</v>
      </c>
      <c r="P64" s="392" t="e">
        <f>H64-'TB1'!#REF!</f>
        <v>#REF!</v>
      </c>
    </row>
    <row r="65" spans="1:16">
      <c r="A65" s="259">
        <v>1969</v>
      </c>
      <c r="B65" s="308">
        <f>[1]avgpeinc!AQ58</f>
        <v>7549849.9228926897</v>
      </c>
      <c r="C65" s="260">
        <f>[1]avgpeinc!AR58</f>
        <v>7590857.2738459036</v>
      </c>
      <c r="D65" s="283">
        <f>[1]avgpeinc!AS58</f>
        <v>6928900.6432651756</v>
      </c>
      <c r="E65" s="283">
        <f>[1]avgpeinc!AT58</f>
        <v>7759657.2714244118</v>
      </c>
      <c r="F65" s="283">
        <f>[1]avgpeinc!AU58</f>
        <v>7425506.3664172059</v>
      </c>
      <c r="G65" s="260">
        <f>[1]avgpeinc!AV58</f>
        <v>12473407.283619598</v>
      </c>
      <c r="H65" s="345">
        <f>B65*0.0001/'TB5'!B65</f>
        <v>1.8891275045461953E-2</v>
      </c>
      <c r="I65" s="346">
        <f>C65*0.0001/'TB5'!B65</f>
        <v>1.8993883859366182E-2</v>
      </c>
      <c r="J65" s="347">
        <f>D65*0.0001/'TB5'!C65</f>
        <v>1.6955429629888386E-2</v>
      </c>
      <c r="K65" s="347">
        <f>E65*0.0001/'TB5'!D65</f>
        <v>1.4006729004904626E-2</v>
      </c>
      <c r="L65" s="347">
        <f>F65*0.0001/'TB5'!E65</f>
        <v>2.9483605234418061E-2</v>
      </c>
      <c r="M65" s="348">
        <f>G65*0.0001/'TB5'!F65</f>
        <v>1.9622879946837205E-2</v>
      </c>
      <c r="P65" s="392" t="e">
        <f>H65-'TB1'!#REF!</f>
        <v>#REF!</v>
      </c>
    </row>
    <row r="66" spans="1:16">
      <c r="A66" s="249">
        <v>1970</v>
      </c>
      <c r="B66" s="303">
        <f>[1]avgpeinc!AQ59</f>
        <v>6393077.4102610927</v>
      </c>
      <c r="C66" s="257">
        <f>[1]avgpeinc!AR59</f>
        <v>6437163.8098223247</v>
      </c>
      <c r="D66" s="282">
        <f>[1]avgpeinc!AS59</f>
        <v>5788618.1417031195</v>
      </c>
      <c r="E66" s="282">
        <f>[1]avgpeinc!AT59</f>
        <v>6592111.0712148594</v>
      </c>
      <c r="F66" s="282">
        <f>[1]avgpeinc!AU59</f>
        <v>6260439.4982005581</v>
      </c>
      <c r="G66" s="257">
        <f>[1]avgpeinc!AV59</f>
        <v>10556296.925295979</v>
      </c>
      <c r="H66" s="343">
        <f>B66*0.0001/'TB5'!B66</f>
        <v>1.6396674822317436E-2</v>
      </c>
      <c r="I66" s="344">
        <f>C66*0.0001/'TB5'!B66</f>
        <v>1.6509745619259775E-2</v>
      </c>
      <c r="J66" s="341">
        <f>D66*0.0001/'TB5'!C66</f>
        <v>1.4590179765946232E-2</v>
      </c>
      <c r="K66" s="341">
        <f>E66*0.0001/'TB5'!D66</f>
        <v>1.2227634142618626E-2</v>
      </c>
      <c r="L66" s="341">
        <f>F66*0.0001/'TB5'!E66</f>
        <v>2.5544883697875775E-2</v>
      </c>
      <c r="M66" s="342">
        <f>G66*0.0001/'TB5'!F66</f>
        <v>1.6983051529678047E-2</v>
      </c>
      <c r="P66" s="392" t="e">
        <f>H66-'TB1'!#REF!</f>
        <v>#REF!</v>
      </c>
    </row>
    <row r="67" spans="1:16">
      <c r="A67" s="249">
        <v>1971</v>
      </c>
      <c r="B67" s="303">
        <f>[1]avgpeinc!AQ60</f>
        <v>6314133.8362067491</v>
      </c>
      <c r="C67" s="257">
        <f>[1]avgpeinc!AR60</f>
        <v>6366716.928670859</v>
      </c>
      <c r="D67" s="282">
        <f>[1]avgpeinc!AS60</f>
        <v>5764711.3398530828</v>
      </c>
      <c r="E67" s="282">
        <f>[1]avgpeinc!AT60</f>
        <v>6535870.7041398631</v>
      </c>
      <c r="F67" s="282">
        <f>[1]avgpeinc!AU60</f>
        <v>6181255.0688031716</v>
      </c>
      <c r="G67" s="257">
        <f>[1]avgpeinc!AV60</f>
        <v>10438609.255082216</v>
      </c>
      <c r="H67" s="343">
        <f>B67*0.0001/'TB5'!B67</f>
        <v>1.6112785211589653E-2</v>
      </c>
      <c r="I67" s="344">
        <f>C67*0.0001/'TB5'!B67</f>
        <v>1.6246969898929819E-2</v>
      </c>
      <c r="J67" s="341">
        <f>D67*0.0001/'TB5'!C67</f>
        <v>1.44475740926282E-2</v>
      </c>
      <c r="K67" s="341">
        <f>E67*0.0001/'TB5'!D67</f>
        <v>1.2124200860853305E-2</v>
      </c>
      <c r="L67" s="341">
        <f>F67*0.0001/'TB5'!E67</f>
        <v>2.4822983894409845E-2</v>
      </c>
      <c r="M67" s="342">
        <f>G67*0.0001/'TB5'!F67</f>
        <v>1.6710249410607503E-2</v>
      </c>
      <c r="P67" s="392" t="e">
        <f>H67-'TB1'!#REF!</f>
        <v>#REF!</v>
      </c>
    </row>
    <row r="68" spans="1:16">
      <c r="A68" s="249">
        <v>1972</v>
      </c>
      <c r="B68" s="303">
        <f>[1]avgpeinc!AQ61</f>
        <v>6361388.2059418308</v>
      </c>
      <c r="C68" s="257">
        <f>[1]avgpeinc!AR61</f>
        <v>6427660.2899355553</v>
      </c>
      <c r="D68" s="282">
        <f>[1]avgpeinc!AS61</f>
        <v>5800028.794240254</v>
      </c>
      <c r="E68" s="282">
        <f>[1]avgpeinc!AT61</f>
        <v>6661526.8651929405</v>
      </c>
      <c r="F68" s="282">
        <f>[1]avgpeinc!AU61</f>
        <v>6189558.2475589393</v>
      </c>
      <c r="G68" s="257">
        <f>[1]avgpeinc!AV61</f>
        <v>10513430.757398812</v>
      </c>
      <c r="H68" s="343">
        <f>B68*0.0001/'TB5'!B68</f>
        <v>1.5661845305658062E-2</v>
      </c>
      <c r="I68" s="344">
        <f>C68*0.0001/'TB5'!B68</f>
        <v>1.5825008296815213E-2</v>
      </c>
      <c r="J68" s="341">
        <f>D68*0.0001/'TB5'!C68</f>
        <v>1.4074160847485473E-2</v>
      </c>
      <c r="K68" s="341">
        <f>E68*0.0001/'TB5'!D68</f>
        <v>1.1956113517953783E-2</v>
      </c>
      <c r="L68" s="341">
        <f>F68*0.0001/'TB5'!E68</f>
        <v>2.3679217790231629E-2</v>
      </c>
      <c r="M68" s="342">
        <f>G68*0.0001/'TB5'!F68</f>
        <v>1.6274035368496694E-2</v>
      </c>
      <c r="P68" s="392" t="e">
        <f>H68-'TB1'!#REF!</f>
        <v>#REF!</v>
      </c>
    </row>
    <row r="69" spans="1:16">
      <c r="A69" s="249">
        <v>1973</v>
      </c>
      <c r="B69" s="303">
        <f>[1]avgpeinc!AQ62</f>
        <v>6040638.4664119752</v>
      </c>
      <c r="C69" s="257">
        <f>[1]avgpeinc!AR62</f>
        <v>6126382.1396999182</v>
      </c>
      <c r="D69" s="282">
        <f>[1]avgpeinc!AS62</f>
        <v>5473471.5730262492</v>
      </c>
      <c r="E69" s="282">
        <f>[1]avgpeinc!AT62</f>
        <v>6428526.1371181076</v>
      </c>
      <c r="F69" s="282">
        <f>[1]avgpeinc!AU62</f>
        <v>5804495.208499575</v>
      </c>
      <c r="G69" s="257">
        <f>[1]avgpeinc!AV62</f>
        <v>9952623.604831716</v>
      </c>
      <c r="H69" s="343">
        <f>B69*0.0001/'TB5'!B69</f>
        <v>1.4274762325385378E-2</v>
      </c>
      <c r="I69" s="344">
        <f>C69*0.0001/'TB5'!B69</f>
        <v>1.4477385038844656E-2</v>
      </c>
      <c r="J69" s="341">
        <f>D69*0.0001/'TB5'!C69</f>
        <v>1.2753672231838212E-2</v>
      </c>
      <c r="K69" s="341">
        <f>E69*0.0001/'TB5'!D69</f>
        <v>1.104520031640277E-2</v>
      </c>
      <c r="L69" s="341">
        <f>F69*0.0001/'TB5'!E69</f>
        <v>2.1320199244883046E-2</v>
      </c>
      <c r="M69" s="342">
        <f>G69*0.0001/'TB5'!F69</f>
        <v>1.4826035690589379E-2</v>
      </c>
      <c r="P69" s="392" t="e">
        <f>H69-'TB1'!#REF!</f>
        <v>#REF!</v>
      </c>
    </row>
    <row r="70" spans="1:16">
      <c r="A70" s="249">
        <v>1974</v>
      </c>
      <c r="B70" s="303">
        <f>[1]avgpeinc!AQ63</f>
        <v>5450757.2816922953</v>
      </c>
      <c r="C70" s="257">
        <f>[1]avgpeinc!AR63</f>
        <v>5558527.1433152538</v>
      </c>
      <c r="D70" s="282">
        <f>[1]avgpeinc!AS63</f>
        <v>4942371.6146708122</v>
      </c>
      <c r="E70" s="282">
        <f>[1]avgpeinc!AT63</f>
        <v>5928290.934004195</v>
      </c>
      <c r="F70" s="282">
        <f>[1]avgpeinc!AU63</f>
        <v>5174123.3954982683</v>
      </c>
      <c r="G70" s="257">
        <f>[1]avgpeinc!AV63</f>
        <v>8945673.6488756966</v>
      </c>
      <c r="H70" s="343">
        <f>B70*0.0001/'TB5'!B70</f>
        <v>1.325859020846565E-2</v>
      </c>
      <c r="I70" s="344">
        <f>C70*0.0001/'TB5'!B70</f>
        <v>1.3520732945380589E-2</v>
      </c>
      <c r="J70" s="341">
        <f>D70*0.0001/'TB5'!C70</f>
        <v>1.1812296995174165E-2</v>
      </c>
      <c r="K70" s="341">
        <f>E70*0.0001/'TB5'!D70</f>
        <v>1.0522701669060551E-2</v>
      </c>
      <c r="L70" s="341">
        <f>F70*0.0001/'TB5'!E70</f>
        <v>1.9408073189026705E-2</v>
      </c>
      <c r="M70" s="342">
        <f>G70*0.0001/'TB5'!F70</f>
        <v>1.3768246538262476E-2</v>
      </c>
      <c r="P70" s="392" t="e">
        <f>H70-'TB1'!#REF!</f>
        <v>#REF!</v>
      </c>
    </row>
    <row r="71" spans="1:16">
      <c r="A71" s="249">
        <v>1975</v>
      </c>
      <c r="B71" s="303">
        <f>[1]avgpeinc!AQ64</f>
        <v>5194218.1186963841</v>
      </c>
      <c r="C71" s="257">
        <f>[1]avgpeinc!AR64</f>
        <v>5311658.3747295197</v>
      </c>
      <c r="D71" s="282">
        <f>[1]avgpeinc!AS64</f>
        <v>4690787.4090676475</v>
      </c>
      <c r="E71" s="282">
        <f>[1]avgpeinc!AT64</f>
        <v>5678421.7396491524</v>
      </c>
      <c r="F71" s="282">
        <f>[1]avgpeinc!AU64</f>
        <v>4957814.6005931431</v>
      </c>
      <c r="G71" s="257">
        <f>[1]avgpeinc!AV64</f>
        <v>8529508.4686243162</v>
      </c>
      <c r="H71" s="343">
        <f>B71*0.0001/'TB5'!B71</f>
        <v>1.3053865599005123E-2</v>
      </c>
      <c r="I71" s="344">
        <f>C71*0.0001/'TB5'!B71</f>
        <v>1.334901094776342E-2</v>
      </c>
      <c r="J71" s="341">
        <f>D71*0.0001/'TB5'!C71</f>
        <v>1.1714442475053492E-2</v>
      </c>
      <c r="K71" s="341">
        <f>E71*0.0001/'TB5'!D71</f>
        <v>1.062963085331603E-2</v>
      </c>
      <c r="L71" s="341">
        <f>F71*0.0001/'TB5'!E71</f>
        <v>1.8577408489377945E-2</v>
      </c>
      <c r="M71" s="342">
        <f>G71*0.0001/'TB5'!F71</f>
        <v>1.3603305479342964E-2</v>
      </c>
      <c r="P71" s="392" t="e">
        <f>H71-'TB1'!#REF!</f>
        <v>#REF!</v>
      </c>
    </row>
    <row r="72" spans="1:16">
      <c r="A72" s="249">
        <v>1976</v>
      </c>
      <c r="B72" s="303">
        <f>[1]avgpeinc!AQ65</f>
        <v>5489004.7723310068</v>
      </c>
      <c r="C72" s="257">
        <f>[1]avgpeinc!AR65</f>
        <v>5601327.0250447989</v>
      </c>
      <c r="D72" s="282">
        <f>[1]avgpeinc!AS65</f>
        <v>4928779.1997229178</v>
      </c>
      <c r="E72" s="282">
        <f>[1]avgpeinc!AT65</f>
        <v>5967201.3667455651</v>
      </c>
      <c r="F72" s="282">
        <f>[1]avgpeinc!AU65</f>
        <v>5213216.9418371338</v>
      </c>
      <c r="G72" s="257">
        <f>[1]avgpeinc!AV65</f>
        <v>8985215.844639577</v>
      </c>
      <c r="H72" s="343">
        <f>B72*0.0001/'TB5'!B72</f>
        <v>1.3308190381742689E-2</v>
      </c>
      <c r="I72" s="344">
        <f>C72*0.0001/'TB5'!B72</f>
        <v>1.3580517695203296E-2</v>
      </c>
      <c r="J72" s="341">
        <f>D72*0.0001/'TB5'!C72</f>
        <v>1.185748605763237E-2</v>
      </c>
      <c r="K72" s="341">
        <f>E72*0.0001/'TB5'!D72</f>
        <v>1.0818066359703948E-2</v>
      </c>
      <c r="L72" s="341">
        <f>F72*0.0001/'TB5'!E72</f>
        <v>1.8627477920748699E-2</v>
      </c>
      <c r="M72" s="342">
        <f>G72*0.0001/'TB5'!F72</f>
        <v>1.3869732161476024E-2</v>
      </c>
      <c r="P72" s="392" t="e">
        <f>H72-'TB1'!#REF!</f>
        <v>#REF!</v>
      </c>
    </row>
    <row r="73" spans="1:16">
      <c r="A73" s="249">
        <v>1977</v>
      </c>
      <c r="B73" s="303">
        <f>[1]avgpeinc!AQ66</f>
        <v>5827545.2782430025</v>
      </c>
      <c r="C73" s="257">
        <f>[1]avgpeinc!AR66</f>
        <v>5945367.0932607111</v>
      </c>
      <c r="D73" s="282">
        <f>[1]avgpeinc!AS66</f>
        <v>5225698.428112112</v>
      </c>
      <c r="E73" s="282">
        <f>[1]avgpeinc!AT66</f>
        <v>6348341.0283542536</v>
      </c>
      <c r="F73" s="282">
        <f>[1]avgpeinc!AU66</f>
        <v>5509087.0973476572</v>
      </c>
      <c r="G73" s="257">
        <f>[1]avgpeinc!AV66</f>
        <v>9504619.6501108538</v>
      </c>
      <c r="H73" s="343">
        <f>B73*0.0001/'TB5'!B73</f>
        <v>1.3703256057256747E-2</v>
      </c>
      <c r="I73" s="344">
        <f>C73*0.0001/'TB5'!B73</f>
        <v>1.3980309674728629E-2</v>
      </c>
      <c r="J73" s="341">
        <f>D73*0.0001/'TB5'!C73</f>
        <v>1.2248659438355071E-2</v>
      </c>
      <c r="K73" s="341">
        <f>E73*0.0001/'TB5'!D73</f>
        <v>1.1209816742972833E-2</v>
      </c>
      <c r="L73" s="341">
        <f>F73*0.0001/'TB5'!E73</f>
        <v>1.893127386438298E-2</v>
      </c>
      <c r="M73" s="342">
        <f>G73*0.0001/'TB5'!F73</f>
        <v>1.4288741981018037E-2</v>
      </c>
      <c r="P73" s="392" t="e">
        <f>H73-'TB1'!#REF!</f>
        <v>#REF!</v>
      </c>
    </row>
    <row r="74" spans="1:16">
      <c r="A74" s="249">
        <v>1978</v>
      </c>
      <c r="B74" s="303">
        <f>[1]avgpeinc!AQ67</f>
        <v>6287925.6987595577</v>
      </c>
      <c r="C74" s="257">
        <f>[1]avgpeinc!AR67</f>
        <v>6424577.5709851664</v>
      </c>
      <c r="D74" s="282">
        <f>[1]avgpeinc!AS67</f>
        <v>5578789.1246815054</v>
      </c>
      <c r="E74" s="282">
        <f>[1]avgpeinc!AT67</f>
        <v>6971720.5780494446</v>
      </c>
      <c r="F74" s="282">
        <f>[1]avgpeinc!AU67</f>
        <v>5829062.8222305449</v>
      </c>
      <c r="G74" s="257">
        <f>[1]avgpeinc!AV67</f>
        <v>10229461.770114705</v>
      </c>
      <c r="H74" s="343">
        <f>B74*0.0001/'TB5'!B74</f>
        <v>1.4278501075147165E-2</v>
      </c>
      <c r="I74" s="344">
        <f>C74*0.0001/'TB5'!B74</f>
        <v>1.4588807525631964E-2</v>
      </c>
      <c r="J74" s="341">
        <f>D74*0.0001/'TB5'!C74</f>
        <v>1.2548910902555608E-2</v>
      </c>
      <c r="K74" s="341">
        <f>E74*0.0001/'TB5'!D74</f>
        <v>1.1926729715500352E-2</v>
      </c>
      <c r="L74" s="341">
        <f>F74*0.0001/'TB5'!E74</f>
        <v>1.9241547335355103E-2</v>
      </c>
      <c r="M74" s="342">
        <f>G74*0.0001/'TB5'!F74</f>
        <v>1.4908604760971783E-2</v>
      </c>
      <c r="P74" s="392" t="e">
        <f>H74-'TB1'!#REF!</f>
        <v>#REF!</v>
      </c>
    </row>
    <row r="75" spans="1:16">
      <c r="A75" s="259">
        <v>1979</v>
      </c>
      <c r="B75" s="308">
        <f>[1]avgpeinc!AQ68</f>
        <v>7445500.5915056933</v>
      </c>
      <c r="C75" s="260">
        <f>[1]avgpeinc!AR68</f>
        <v>7605487.3126745215</v>
      </c>
      <c r="D75" s="283">
        <f>[1]avgpeinc!AS68</f>
        <v>6331246.4619613122</v>
      </c>
      <c r="E75" s="283">
        <f>[1]avgpeinc!AT68</f>
        <v>8251104.6937041031</v>
      </c>
      <c r="F75" s="283">
        <f>[1]avgpeinc!AU68</f>
        <v>6834434.1466977391</v>
      </c>
      <c r="G75" s="260">
        <f>[1]avgpeinc!AV68</f>
        <v>12044141.514721513</v>
      </c>
      <c r="H75" s="349">
        <f>B75*0.0001/'TB5'!B75</f>
        <v>1.6843352466821671E-2</v>
      </c>
      <c r="I75" s="347">
        <f>C75*0.0001/'TB5'!B75</f>
        <v>1.720527745783329E-2</v>
      </c>
      <c r="J75" s="347">
        <f>D75*0.0001/'TB5'!C75</f>
        <v>1.422072760760784E-2</v>
      </c>
      <c r="K75" s="347">
        <f>E75*0.0001/'TB5'!D75</f>
        <v>1.4222403056919575E-2</v>
      </c>
      <c r="L75" s="347">
        <f>F75*0.0001/'TB5'!E75</f>
        <v>2.2301357239484787E-2</v>
      </c>
      <c r="M75" s="348">
        <f>G75*0.0001/'TB5'!F75</f>
        <v>1.7555205151438713E-2</v>
      </c>
      <c r="P75" s="392" t="e">
        <f>H75-'TB1'!#REF!</f>
        <v>#REF!</v>
      </c>
    </row>
    <row r="76" spans="1:16">
      <c r="A76" s="249">
        <v>1980</v>
      </c>
      <c r="B76" s="303">
        <f>[1]avgpeinc!AQ69</f>
        <v>6151121.0547978133</v>
      </c>
      <c r="C76" s="257">
        <f>[1]avgpeinc!AR69</f>
        <v>6344301.6625310425</v>
      </c>
      <c r="D76" s="282">
        <f>[1]avgpeinc!AS69</f>
        <v>5581096.4927337607</v>
      </c>
      <c r="E76" s="282">
        <f>[1]avgpeinc!AT69</f>
        <v>7278969.3825746924</v>
      </c>
      <c r="F76" s="282">
        <f>[1]avgpeinc!AU69</f>
        <v>5274188.3551475573</v>
      </c>
      <c r="G76" s="257">
        <f>[1]avgpeinc!AV69</f>
        <v>10011527.610680334</v>
      </c>
      <c r="H76" s="340">
        <f>B76*0.0001/'TB5'!B76</f>
        <v>1.4333096332848074E-2</v>
      </c>
      <c r="I76" s="341">
        <f>C76*0.0001/'TB5'!B76</f>
        <v>1.4783238060772419E-2</v>
      </c>
      <c r="J76" s="341">
        <f>D76*0.0001/'TB5'!C76</f>
        <v>1.2943323701620104E-2</v>
      </c>
      <c r="K76" s="341">
        <f>E76*0.0001/'TB5'!D76</f>
        <v>1.2924520298838615E-2</v>
      </c>
      <c r="L76" s="341">
        <f>F76*0.0001/'TB5'!E76</f>
        <v>1.758619770407677E-2</v>
      </c>
      <c r="M76" s="342">
        <f>G76*0.0001/'TB5'!F76</f>
        <v>1.5057383105158804E-2</v>
      </c>
      <c r="P76" s="392" t="e">
        <f>H76-'TB1'!#REF!</f>
        <v>#REF!</v>
      </c>
    </row>
    <row r="77" spans="1:16">
      <c r="A77" s="249">
        <v>1981</v>
      </c>
      <c r="B77" s="303">
        <f>[1]avgpeinc!AQ70</f>
        <v>6653908.8621901311</v>
      </c>
      <c r="C77" s="257">
        <f>[1]avgpeinc!AR70</f>
        <v>6846396.7317151986</v>
      </c>
      <c r="D77" s="282">
        <f>[1]avgpeinc!AS70</f>
        <v>6088700.2442533476</v>
      </c>
      <c r="E77" s="282">
        <f>[1]avgpeinc!AT70</f>
        <v>7760037.507710739</v>
      </c>
      <c r="F77" s="282">
        <f>[1]avgpeinc!AU70</f>
        <v>5810442.4338456765</v>
      </c>
      <c r="G77" s="257">
        <f>[1]avgpeinc!AV70</f>
        <v>10810239.376080526</v>
      </c>
      <c r="H77" s="340">
        <f>B77*0.0001/'TB5'!B77</f>
        <v>1.5386946499347687E-2</v>
      </c>
      <c r="I77" s="341">
        <f>C77*0.0001/'TB5'!B77</f>
        <v>1.5832068398594856E-2</v>
      </c>
      <c r="J77" s="341">
        <f>D77*0.0001/'TB5'!C77</f>
        <v>1.4112069271504876E-2</v>
      </c>
      <c r="K77" s="341">
        <f>E77*0.0001/'TB5'!D77</f>
        <v>1.3804200105369091E-2</v>
      </c>
      <c r="L77" s="341">
        <f>F77*0.0001/'TB5'!E77</f>
        <v>1.8897501751780513E-2</v>
      </c>
      <c r="M77" s="342">
        <f>G77*0.0001/'TB5'!F77</f>
        <v>1.614681072533131E-2</v>
      </c>
      <c r="P77" s="392" t="e">
        <f>H77-'TB1'!#REF!</f>
        <v>#REF!</v>
      </c>
    </row>
    <row r="78" spans="1:16">
      <c r="A78" s="249">
        <v>1982</v>
      </c>
      <c r="B78" s="303">
        <f>[1]avgpeinc!AQ71</f>
        <v>6728159.9579142565</v>
      </c>
      <c r="C78" s="257">
        <f>[1]avgpeinc!AR71</f>
        <v>6941420.0159388939</v>
      </c>
      <c r="D78" s="282">
        <f>[1]avgpeinc!AS71</f>
        <v>6195469.0450740447</v>
      </c>
      <c r="E78" s="282">
        <f>[1]avgpeinc!AT71</f>
        <v>8119949.5240652775</v>
      </c>
      <c r="F78" s="282">
        <f>[1]avgpeinc!AU71</f>
        <v>5629457.9865472671</v>
      </c>
      <c r="G78" s="257">
        <f>[1]avgpeinc!AV71</f>
        <v>11329683.304270945</v>
      </c>
      <c r="H78" s="340">
        <f>B78*0.0001/'TB5'!B78</f>
        <v>1.6087027266621597E-2</v>
      </c>
      <c r="I78" s="341">
        <f>C78*0.0001/'TB5'!B78</f>
        <v>1.6596931964159012E-2</v>
      </c>
      <c r="J78" s="341">
        <f>D78*0.0001/'TB5'!C78</f>
        <v>1.4948960393667221E-2</v>
      </c>
      <c r="K78" s="341">
        <f>E78*0.0001/'TB5'!D78</f>
        <v>1.5029715374112131E-2</v>
      </c>
      <c r="L78" s="341">
        <f>F78*0.0001/'TB5'!E78</f>
        <v>1.8570560961961746E-2</v>
      </c>
      <c r="M78" s="342">
        <f>G78*0.0001/'TB5'!F78</f>
        <v>1.751331239938736E-2</v>
      </c>
      <c r="P78" s="392" t="e">
        <f>H78-'TB1'!#REF!</f>
        <v>#REF!</v>
      </c>
    </row>
    <row r="79" spans="1:16">
      <c r="A79" s="249">
        <v>1983</v>
      </c>
      <c r="B79" s="303">
        <f>[1]avgpeinc!AQ72</f>
        <v>6802284.1323465193</v>
      </c>
      <c r="C79" s="257">
        <f>[1]avgpeinc!AR72</f>
        <v>7022713.6245653257</v>
      </c>
      <c r="D79" s="282">
        <f>[1]avgpeinc!AS72</f>
        <v>6365434.3908200311</v>
      </c>
      <c r="E79" s="282">
        <f>[1]avgpeinc!AT72</f>
        <v>8366050.7096469747</v>
      </c>
      <c r="F79" s="282">
        <f>[1]avgpeinc!AU72</f>
        <v>5524818.7587311212</v>
      </c>
      <c r="G79" s="257">
        <f>[1]avgpeinc!AV72</f>
        <v>11059889.848502353</v>
      </c>
      <c r="H79" s="340">
        <f>B79*0.0001/'TB5'!B79</f>
        <v>1.6013927757740021E-2</v>
      </c>
      <c r="I79" s="341">
        <f>C79*0.0001/'TB5'!B79</f>
        <v>1.6532862558960915E-2</v>
      </c>
      <c r="J79" s="341">
        <f>D79*0.0001/'TB5'!C79</f>
        <v>1.5188110060989858E-2</v>
      </c>
      <c r="K79" s="341">
        <f>E79*0.0001/'TB5'!D79</f>
        <v>1.5462702140212057E-2</v>
      </c>
      <c r="L79" s="341">
        <f>F79*0.0001/'TB5'!E79</f>
        <v>1.7552360892295834E-2</v>
      </c>
      <c r="M79" s="342">
        <f>G79*0.0001/'TB5'!F79</f>
        <v>1.68651919811964E-2</v>
      </c>
      <c r="P79" s="392" t="e">
        <f>H79-'TB1'!#REF!</f>
        <v>#REF!</v>
      </c>
    </row>
    <row r="80" spans="1:16">
      <c r="A80" s="249">
        <v>1984</v>
      </c>
      <c r="B80" s="303">
        <f>[1]avgpeinc!AQ73</f>
        <v>8499520.1364705786</v>
      </c>
      <c r="C80" s="257">
        <f>[1]avgpeinc!AR73</f>
        <v>8764398.086171167</v>
      </c>
      <c r="D80" s="282">
        <f>[1]avgpeinc!AS73</f>
        <v>7963164.301676943</v>
      </c>
      <c r="E80" s="282">
        <f>[1]avgpeinc!AT73</f>
        <v>10430513.823036233</v>
      </c>
      <c r="F80" s="282">
        <f>[1]avgpeinc!AU73</f>
        <v>6877522.6704874979</v>
      </c>
      <c r="G80" s="257">
        <f>[1]avgpeinc!AV73</f>
        <v>13801838.864525354</v>
      </c>
      <c r="H80" s="340">
        <f>B80*0.0001/'TB5'!B80</f>
        <v>1.8758738413453102E-2</v>
      </c>
      <c r="I80" s="341">
        <f>C80*0.0001/'TB5'!B80</f>
        <v>1.9343333318829536E-2</v>
      </c>
      <c r="J80" s="341">
        <f>D80*0.0001/'TB5'!C80</f>
        <v>1.7918292433023453E-2</v>
      </c>
      <c r="K80" s="341">
        <f>E80*0.0001/'TB5'!D80</f>
        <v>1.8246235325932506E-2</v>
      </c>
      <c r="L80" s="341">
        <f>F80*0.0001/'TB5'!E80</f>
        <v>2.022523432970047E-2</v>
      </c>
      <c r="M80" s="342">
        <f>G80*0.0001/'TB5'!F80</f>
        <v>1.976016536355019E-2</v>
      </c>
      <c r="P80" s="392" t="e">
        <f>H80-'TB1'!#REF!</f>
        <v>#REF!</v>
      </c>
    </row>
    <row r="81" spans="1:16">
      <c r="A81" s="249">
        <v>1985</v>
      </c>
      <c r="B81" s="303">
        <f>[1]avgpeinc!AQ74</f>
        <v>8339085.2980156559</v>
      </c>
      <c r="C81" s="257">
        <f>[1]avgpeinc!AR74</f>
        <v>8833703.157808166</v>
      </c>
      <c r="D81" s="282">
        <f>[1]avgpeinc!AS74</f>
        <v>7501630.4647443416</v>
      </c>
      <c r="E81" s="282">
        <f>[1]avgpeinc!AT74</f>
        <v>9826764.4315676577</v>
      </c>
      <c r="F81" s="282">
        <f>[1]avgpeinc!AU74</f>
        <v>6489013.4222619953</v>
      </c>
      <c r="G81" s="257">
        <f>[1]avgpeinc!AV74</f>
        <v>12997496.378832947</v>
      </c>
      <c r="H81" s="340">
        <f>B81*0.0001/'TB5'!B81</f>
        <v>1.8093124032020569E-2</v>
      </c>
      <c r="I81" s="341">
        <f>C81*0.0001/'TB5'!B81</f>
        <v>1.9166285172104836E-2</v>
      </c>
      <c r="J81" s="341">
        <f>D81*0.0001/'TB5'!C81</f>
        <v>1.6634112223982811E-2</v>
      </c>
      <c r="K81" s="341">
        <f>E81*0.0001/'TB5'!D81</f>
        <v>1.680399477481842E-2</v>
      </c>
      <c r="L81" s="341">
        <f>F81*0.0001/'TB5'!E81</f>
        <v>1.8929595127701756E-2</v>
      </c>
      <c r="M81" s="342">
        <f>G81*0.0001/'TB5'!F81</f>
        <v>1.8339794129133224E-2</v>
      </c>
      <c r="P81" s="392" t="e">
        <f>H81-'TB1'!#REF!</f>
        <v>#REF!</v>
      </c>
    </row>
    <row r="82" spans="1:16">
      <c r="A82" s="249">
        <v>1986</v>
      </c>
      <c r="B82" s="303">
        <f>[1]avgpeinc!AQ75</f>
        <v>7699376.5116016585</v>
      </c>
      <c r="C82" s="257">
        <f>[1]avgpeinc!AR75</f>
        <v>8005975.4029617747</v>
      </c>
      <c r="D82" s="282">
        <f>[1]avgpeinc!AS75</f>
        <v>7364839.0187112307</v>
      </c>
      <c r="E82" s="282">
        <f>[1]avgpeinc!AT75</f>
        <v>9739124.6405220851</v>
      </c>
      <c r="F82" s="282">
        <f>[1]avgpeinc!AU75</f>
        <v>5987327.85711243</v>
      </c>
      <c r="G82" s="257">
        <f>[1]avgpeinc!AV75</f>
        <v>12516399.453674538</v>
      </c>
      <c r="H82" s="340">
        <f>B82*0.0001/'TB5'!B82</f>
        <v>1.6558306291699409E-2</v>
      </c>
      <c r="I82" s="341">
        <f>C82*0.0001/'TB5'!B82</f>
        <v>1.721767894923687E-2</v>
      </c>
      <c r="J82" s="341">
        <f>D82*0.0001/'TB5'!C82</f>
        <v>1.60055011510849E-2</v>
      </c>
      <c r="K82" s="341">
        <f>E82*0.0001/'TB5'!D82</f>
        <v>1.6537478193640705E-2</v>
      </c>
      <c r="L82" s="341">
        <f>F82*0.0001/'TB5'!E82</f>
        <v>1.7198914662003517E-2</v>
      </c>
      <c r="M82" s="342">
        <f>G82*0.0001/'TB5'!F82</f>
        <v>1.7577603459358219E-2</v>
      </c>
      <c r="P82" s="392" t="e">
        <f>H82-'TB1'!#REF!</f>
        <v>#REF!</v>
      </c>
    </row>
    <row r="83" spans="1:16">
      <c r="A83" s="249">
        <v>1987</v>
      </c>
      <c r="B83" s="303">
        <f>[1]avgpeinc!AQ76</f>
        <v>8434024.0718453657</v>
      </c>
      <c r="C83" s="257">
        <f>[1]avgpeinc!AR76</f>
        <v>8841622.3671046104</v>
      </c>
      <c r="D83" s="282">
        <f>[1]avgpeinc!AS76</f>
        <v>8022006.6395710548</v>
      </c>
      <c r="E83" s="282">
        <f>[1]avgpeinc!AT76</f>
        <v>10733795.149462063</v>
      </c>
      <c r="F83" s="282">
        <f>[1]avgpeinc!AU76</f>
        <v>6662467.8447845345</v>
      </c>
      <c r="G83" s="257">
        <f>[1]avgpeinc!AV76</f>
        <v>13637436.457739517</v>
      </c>
      <c r="H83" s="340">
        <f>B83*0.0001/'TB5'!B83</f>
        <v>1.7605263739824299E-2</v>
      </c>
      <c r="I83" s="341">
        <f>C83*0.0001/'TB5'!B83</f>
        <v>1.8456088379025463E-2</v>
      </c>
      <c r="J83" s="341">
        <f>D83*0.0001/'TB5'!C83</f>
        <v>1.6769431531429291E-2</v>
      </c>
      <c r="K83" s="341">
        <f>E83*0.0001/'TB5'!D83</f>
        <v>1.7699394375085831E-2</v>
      </c>
      <c r="L83" s="341">
        <f>F83*0.0001/'TB5'!E83</f>
        <v>1.8557921051979068E-2</v>
      </c>
      <c r="M83" s="342">
        <f>G83*0.0001/'TB5'!F83</f>
        <v>1.8691906705498699E-2</v>
      </c>
      <c r="P83" s="392" t="e">
        <f>H83-'TB1'!#REF!</f>
        <v>#REF!</v>
      </c>
    </row>
    <row r="84" spans="1:16">
      <c r="A84" s="249">
        <v>1988</v>
      </c>
      <c r="B84" s="303">
        <f>[1]avgpeinc!AQ77</f>
        <v>11991454.874744924</v>
      </c>
      <c r="C84" s="257">
        <f>[1]avgpeinc!AR77</f>
        <v>12567144.787643529</v>
      </c>
      <c r="D84" s="282">
        <f>[1]avgpeinc!AS77</f>
        <v>11556561.234622249</v>
      </c>
      <c r="E84" s="282">
        <f>[1]avgpeinc!AT77</f>
        <v>15446975.149451738</v>
      </c>
      <c r="F84" s="282">
        <f>[1]avgpeinc!AU77</f>
        <v>9160570.6167711746</v>
      </c>
      <c r="G84" s="257">
        <f>[1]avgpeinc!AV77</f>
        <v>19247785.333504166</v>
      </c>
      <c r="H84" s="340">
        <f>B84*0.0001/'TB5'!B84</f>
        <v>2.402153983712197E-2</v>
      </c>
      <c r="I84" s="341">
        <f>C84*0.0001/'TB5'!B84</f>
        <v>2.5174774229526527E-2</v>
      </c>
      <c r="J84" s="341">
        <f>D84*0.0001/'TB5'!C84</f>
        <v>2.3130858317017555E-2</v>
      </c>
      <c r="K84" s="341">
        <f>E84*0.0001/'TB5'!D84</f>
        <v>2.446545846760273E-2</v>
      </c>
      <c r="L84" s="341">
        <f>F84*0.0001/'TB5'!E84</f>
        <v>2.4480113759636879E-2</v>
      </c>
      <c r="M84" s="342">
        <f>G84*0.0001/'TB5'!F84</f>
        <v>2.5484256446361538E-2</v>
      </c>
      <c r="P84" s="392" t="e">
        <f>H84-'TB1'!#REF!</f>
        <v>#REF!</v>
      </c>
    </row>
    <row r="85" spans="1:16">
      <c r="A85" s="259">
        <v>1989</v>
      </c>
      <c r="B85" s="308">
        <f>[1]avgpeinc!AQ78</f>
        <v>10768427.463100765</v>
      </c>
      <c r="C85" s="260">
        <f>[1]avgpeinc!AR78</f>
        <v>11218990.262057468</v>
      </c>
      <c r="D85" s="283">
        <f>[1]avgpeinc!AS78</f>
        <v>10093769.189825494</v>
      </c>
      <c r="E85" s="283">
        <f>[1]avgpeinc!AT78</f>
        <v>13651334.032929108</v>
      </c>
      <c r="F85" s="283">
        <f>[1]avgpeinc!AU78</f>
        <v>8355207.6024437575</v>
      </c>
      <c r="G85" s="260">
        <f>[1]avgpeinc!AV78</f>
        <v>17104278.118379585</v>
      </c>
      <c r="H85" s="349">
        <f>B85*0.0001/'TB5'!B85</f>
        <v>2.131439745426178E-2</v>
      </c>
      <c r="I85" s="347">
        <f>C85*0.0001/'TB5'!B85</f>
        <v>2.2206215187907215E-2</v>
      </c>
      <c r="J85" s="347">
        <f>D85*0.0001/'TB5'!C85</f>
        <v>1.9964134320616722E-2</v>
      </c>
      <c r="K85" s="347">
        <f>E85*0.0001/'TB5'!D85</f>
        <v>2.1564304828643795E-2</v>
      </c>
      <c r="L85" s="347">
        <f>F85*0.0001/'TB5'!E85</f>
        <v>2.1773733198642727E-2</v>
      </c>
      <c r="M85" s="348">
        <f>G85*0.0001/'TB5'!F85</f>
        <v>2.2552635520696643E-2</v>
      </c>
      <c r="P85" s="392" t="e">
        <f>H85-'TB1'!#REF!</f>
        <v>#REF!</v>
      </c>
    </row>
    <row r="86" spans="1:16">
      <c r="A86" s="249">
        <v>1990</v>
      </c>
      <c r="B86" s="303">
        <f>[1]avgpeinc!AQ79</f>
        <v>10756590.27998919</v>
      </c>
      <c r="C86" s="257">
        <f>[1]avgpeinc!AR79</f>
        <v>11225720.47752865</v>
      </c>
      <c r="D86" s="282">
        <f>[1]avgpeinc!AS79</f>
        <v>10215239.955734909</v>
      </c>
      <c r="E86" s="282">
        <f>[1]avgpeinc!AT79</f>
        <v>13763461.231655465</v>
      </c>
      <c r="F86" s="282">
        <f>[1]avgpeinc!AU79</f>
        <v>8247168.8958899761</v>
      </c>
      <c r="G86" s="257">
        <f>[1]avgpeinc!AV79</f>
        <v>16923048.424181648</v>
      </c>
      <c r="H86" s="340">
        <f>B86*0.0001/'TB5'!B86</f>
        <v>2.1309517323970795E-2</v>
      </c>
      <c r="I86" s="341">
        <f>C86*0.0001/'TB5'!B86</f>
        <v>2.2238895297050476E-2</v>
      </c>
      <c r="J86" s="341">
        <f>D86*0.0001/'TB5'!C86</f>
        <v>2.0216217264533039E-2</v>
      </c>
      <c r="K86" s="341">
        <f>E86*0.0001/'TB5'!D86</f>
        <v>2.1922225132584568E-2</v>
      </c>
      <c r="L86" s="341">
        <f>F86*0.0001/'TB5'!E86</f>
        <v>2.1266736090183251E-2</v>
      </c>
      <c r="M86" s="342">
        <f>G86*0.0001/'TB5'!F86</f>
        <v>2.2472245618700981E-2</v>
      </c>
      <c r="P86" s="392" t="e">
        <f>H86-'TB1'!#REF!</f>
        <v>#REF!</v>
      </c>
    </row>
    <row r="87" spans="1:16">
      <c r="A87" s="249">
        <v>1991</v>
      </c>
      <c r="B87" s="303">
        <f>[1]avgpeinc!AQ80</f>
        <v>9752058.863395853</v>
      </c>
      <c r="C87" s="257">
        <f>[1]avgpeinc!AR80</f>
        <v>10139353.155825872</v>
      </c>
      <c r="D87" s="282">
        <f>[1]avgpeinc!AS80</f>
        <v>9187000.4486943725</v>
      </c>
      <c r="E87" s="282">
        <f>[1]avgpeinc!AT80</f>
        <v>12459670.24796124</v>
      </c>
      <c r="F87" s="282">
        <f>[1]avgpeinc!AU80</f>
        <v>7468784.9703195421</v>
      </c>
      <c r="G87" s="257">
        <f>[1]avgpeinc!AV80</f>
        <v>15357020.091233607</v>
      </c>
      <c r="H87" s="340">
        <f>B87*0.0001/'TB5'!B87</f>
        <v>1.9723424687981602E-2</v>
      </c>
      <c r="I87" s="341">
        <f>C87*0.0001/'TB5'!B87</f>
        <v>2.05067228525877E-2</v>
      </c>
      <c r="J87" s="341">
        <f>D87*0.0001/'TB5'!C87</f>
        <v>1.863400824368E-2</v>
      </c>
      <c r="K87" s="341">
        <f>E87*0.0001/'TB5'!D87</f>
        <v>2.0442508161067963E-2</v>
      </c>
      <c r="L87" s="341">
        <f>F87*0.0001/'TB5'!E87</f>
        <v>1.9396957010030746E-2</v>
      </c>
      <c r="M87" s="342">
        <f>G87*0.0001/'TB5'!F87</f>
        <v>2.0773490890860558E-2</v>
      </c>
      <c r="P87" s="392" t="e">
        <f>H87-'TB1'!#REF!</f>
        <v>#REF!</v>
      </c>
    </row>
    <row r="88" spans="1:16">
      <c r="A88" s="249">
        <v>1992</v>
      </c>
      <c r="B88" s="303">
        <f>[1]avgpeinc!AQ81</f>
        <v>11824865.452596877</v>
      </c>
      <c r="C88" s="257">
        <f>[1]avgpeinc!AR81</f>
        <v>12381369.303733313</v>
      </c>
      <c r="D88" s="282">
        <f>[1]avgpeinc!AS81</f>
        <v>11233067.340886658</v>
      </c>
      <c r="E88" s="282">
        <f>[1]avgpeinc!AT81</f>
        <v>15656543.573534722</v>
      </c>
      <c r="F88" s="282">
        <f>[1]avgpeinc!AU81</f>
        <v>8654403.4694270305</v>
      </c>
      <c r="G88" s="257">
        <f>[1]avgpeinc!AV81</f>
        <v>18643136.264199026</v>
      </c>
      <c r="H88" s="340">
        <f>B88*0.0001/'TB5'!B88</f>
        <v>2.3461794480681426E-2</v>
      </c>
      <c r="I88" s="341">
        <f>C88*0.0001/'TB5'!B88</f>
        <v>2.456595748662949E-2</v>
      </c>
      <c r="J88" s="341">
        <f>D88*0.0001/'TB5'!C88</f>
        <v>2.2293036803603176E-2</v>
      </c>
      <c r="K88" s="341">
        <f>E88*0.0001/'TB5'!D88</f>
        <v>2.5197217240929604E-2</v>
      </c>
      <c r="L88" s="341">
        <f>F88*0.0001/'TB5'!E88</f>
        <v>2.1989913657307625E-2</v>
      </c>
      <c r="M88" s="342">
        <f>G88*0.0001/'TB5'!F88</f>
        <v>2.4727920070290562E-2</v>
      </c>
      <c r="P88" s="392" t="e">
        <f>H88-'TB1'!#REF!</f>
        <v>#REF!</v>
      </c>
    </row>
    <row r="89" spans="1:16">
      <c r="A89" s="249">
        <v>1993</v>
      </c>
      <c r="B89" s="303">
        <f>[1]avgpeinc!AQ82</f>
        <v>11834561.083400799</v>
      </c>
      <c r="C89" s="257">
        <f>[1]avgpeinc!AR82</f>
        <v>12311321.314474113</v>
      </c>
      <c r="D89" s="282">
        <f>[1]avgpeinc!AS82</f>
        <v>11265782.427765362</v>
      </c>
      <c r="E89" s="282">
        <f>[1]avgpeinc!AT82</f>
        <v>15292082.515783923</v>
      </c>
      <c r="F89" s="282">
        <f>[1]avgpeinc!AU82</f>
        <v>8945329.8158777002</v>
      </c>
      <c r="G89" s="257">
        <f>[1]avgpeinc!AV82</f>
        <v>18665727.667013552</v>
      </c>
      <c r="H89" s="340">
        <f>B89*0.0001/'TB5'!B89</f>
        <v>2.3283354938030246E-2</v>
      </c>
      <c r="I89" s="341">
        <f>C89*0.0001/'TB5'!B89</f>
        <v>2.4221334606409076E-2</v>
      </c>
      <c r="J89" s="341">
        <f>D89*0.0001/'TB5'!C89</f>
        <v>2.208545058965683E-2</v>
      </c>
      <c r="K89" s="341">
        <f>E89*0.0001/'TB5'!D89</f>
        <v>2.4234354496002197E-2</v>
      </c>
      <c r="L89" s="341">
        <f>F89*0.0001/'TB5'!E89</f>
        <v>2.2698270156979568E-2</v>
      </c>
      <c r="M89" s="342">
        <f>G89*0.0001/'TB5'!F89</f>
        <v>2.4548895657062527E-2</v>
      </c>
      <c r="P89" s="392" t="e">
        <f>H89-'TB1'!#REF!</f>
        <v>#REF!</v>
      </c>
    </row>
    <row r="90" spans="1:16">
      <c r="A90" s="249">
        <v>1994</v>
      </c>
      <c r="B90" s="303">
        <f>[1]avgpeinc!AQ83</f>
        <v>12057513.943868123</v>
      </c>
      <c r="C90" s="257">
        <f>[1]avgpeinc!AR83</f>
        <v>12447073.831097085</v>
      </c>
      <c r="D90" s="282">
        <f>[1]avgpeinc!AS83</f>
        <v>11357407.267639311</v>
      </c>
      <c r="E90" s="282">
        <f>[1]avgpeinc!AT83</f>
        <v>15067667.642763453</v>
      </c>
      <c r="F90" s="282">
        <f>[1]avgpeinc!AU83</f>
        <v>9577091.8381101247</v>
      </c>
      <c r="G90" s="257">
        <f>[1]avgpeinc!AV83</f>
        <v>18979724.831321254</v>
      </c>
      <c r="H90" s="340">
        <f>B90*0.0001/'TB5'!B90</f>
        <v>2.2971920669078827E-2</v>
      </c>
      <c r="I90" s="341">
        <f>C90*0.0001/'TB5'!B90</f>
        <v>2.3714108392596248E-2</v>
      </c>
      <c r="J90" s="341">
        <f>D90*0.0001/'TB5'!C90</f>
        <v>2.157188393175602E-2</v>
      </c>
      <c r="K90" s="341">
        <f>E90*0.0001/'TB5'!D90</f>
        <v>2.3142520338296887E-2</v>
      </c>
      <c r="L90" s="341">
        <f>F90*0.0001/'TB5'!E90</f>
        <v>2.3537445813417431E-2</v>
      </c>
      <c r="M90" s="342">
        <f>G90*0.0001/'TB5'!F90</f>
        <v>2.4176139384508136E-2</v>
      </c>
      <c r="P90" s="392" t="e">
        <f>H90-'TB1'!#REF!</f>
        <v>#REF!</v>
      </c>
    </row>
    <row r="91" spans="1:16">
      <c r="A91" s="249">
        <v>1995</v>
      </c>
      <c r="B91" s="303">
        <f>[1]avgpeinc!AQ84</f>
        <v>12795961.037861448</v>
      </c>
      <c r="C91" s="257">
        <f>[1]avgpeinc!AR84</f>
        <v>13278796.442474026</v>
      </c>
      <c r="D91" s="282">
        <f>[1]avgpeinc!AS84</f>
        <v>12070124.626824435</v>
      </c>
      <c r="E91" s="282">
        <f>[1]avgpeinc!AT84</f>
        <v>16235260.192539243</v>
      </c>
      <c r="F91" s="282">
        <f>[1]avgpeinc!AU84</f>
        <v>9973837.8953448161</v>
      </c>
      <c r="G91" s="257">
        <f>[1]avgpeinc!AV84</f>
        <v>20184403.760633655</v>
      </c>
      <c r="H91" s="340">
        <f>B91*0.0001/'TB5'!B91</f>
        <v>2.3854158818721771E-2</v>
      </c>
      <c r="I91" s="341">
        <f>C91*0.0001/'TB5'!B91</f>
        <v>2.4754257872700691E-2</v>
      </c>
      <c r="J91" s="341">
        <f>D91*0.0001/'TB5'!C91</f>
        <v>2.254832535982132E-2</v>
      </c>
      <c r="K91" s="341">
        <f>E91*0.0001/'TB5'!D91</f>
        <v>2.4569017812609673E-2</v>
      </c>
      <c r="L91" s="341">
        <f>F91*0.0001/'TB5'!E91</f>
        <v>2.3694207891821865E-2</v>
      </c>
      <c r="M91" s="342">
        <f>G91*0.0001/'TB5'!F91</f>
        <v>2.5132013484835628E-2</v>
      </c>
      <c r="P91" s="392" t="e">
        <f>H91-'TB1'!#REF!</f>
        <v>#REF!</v>
      </c>
    </row>
    <row r="92" spans="1:16">
      <c r="A92" s="249">
        <v>1996</v>
      </c>
      <c r="B92" s="303">
        <f>[1]avgpeinc!AQ85</f>
        <v>14794410.04440143</v>
      </c>
      <c r="C92" s="257">
        <f>[1]avgpeinc!AR85</f>
        <v>15363746.758701051</v>
      </c>
      <c r="D92" s="282">
        <f>[1]avgpeinc!AS85</f>
        <v>13961363.226409368</v>
      </c>
      <c r="E92" s="282">
        <f>[1]avgpeinc!AT85</f>
        <v>18959956.926852353</v>
      </c>
      <c r="F92" s="282">
        <f>[1]avgpeinc!AU85</f>
        <v>11325399.051206091</v>
      </c>
      <c r="G92" s="257">
        <f>[1]avgpeinc!AV85</f>
        <v>23350380.23921233</v>
      </c>
      <c r="H92" s="340">
        <f>B92*0.0001/'TB5'!B92</f>
        <v>2.6736006140708923E-2</v>
      </c>
      <c r="I92" s="341">
        <f>C92*0.0001/'TB5'!B92</f>
        <v>2.7764894068241123E-2</v>
      </c>
      <c r="J92" s="341">
        <f>D92*0.0001/'TB5'!C92</f>
        <v>2.5267429649829868E-2</v>
      </c>
      <c r="K92" s="341">
        <f>E92*0.0001/'TB5'!D92</f>
        <v>2.7777615934610367E-2</v>
      </c>
      <c r="L92" s="341">
        <f>F92*0.0001/'TB5'!E92</f>
        <v>2.612106129527092E-2</v>
      </c>
      <c r="M92" s="342">
        <f>G92*0.0001/'TB5'!F92</f>
        <v>2.8242899104952816E-2</v>
      </c>
      <c r="P92" s="392" t="e">
        <f>H92-'TB1'!#REF!</f>
        <v>#REF!</v>
      </c>
    </row>
    <row r="93" spans="1:16">
      <c r="A93" s="249">
        <v>1997</v>
      </c>
      <c r="B93" s="303">
        <f>[1]avgpeinc!AQ86</f>
        <v>16125672.950398939</v>
      </c>
      <c r="C93" s="257">
        <f>[1]avgpeinc!AR86</f>
        <v>16866135.143126149</v>
      </c>
      <c r="D93" s="282">
        <f>[1]avgpeinc!AS86</f>
        <v>15395409.941690449</v>
      </c>
      <c r="E93" s="282">
        <f>[1]avgpeinc!AT86</f>
        <v>21159822.903683282</v>
      </c>
      <c r="F93" s="282">
        <f>[1]avgpeinc!AU86</f>
        <v>12030279.538008554</v>
      </c>
      <c r="G93" s="257">
        <f>[1]avgpeinc!AV86</f>
        <v>25534605.36603535</v>
      </c>
      <c r="H93" s="340">
        <f>B93*0.0001/'TB5'!B93</f>
        <v>2.8120176866650581E-2</v>
      </c>
      <c r="I93" s="341">
        <f>C93*0.0001/'TB5'!B93</f>
        <v>2.9411405324935913E-2</v>
      </c>
      <c r="J93" s="341">
        <f>D93*0.0001/'TB5'!C93</f>
        <v>2.678575366735458E-2</v>
      </c>
      <c r="K93" s="341">
        <f>E93*0.0001/'TB5'!D93</f>
        <v>2.9917806386947635E-2</v>
      </c>
      <c r="L93" s="341">
        <f>F93*0.0001/'TB5'!E93</f>
        <v>2.6744233444333076E-2</v>
      </c>
      <c r="M93" s="342">
        <f>G93*0.0001/'TB5'!F93</f>
        <v>2.9828075319528587E-2</v>
      </c>
      <c r="P93" s="392" t="e">
        <f>H93-'TB1'!#REF!</f>
        <v>#REF!</v>
      </c>
    </row>
    <row r="94" spans="1:16">
      <c r="A94" s="249">
        <v>1998</v>
      </c>
      <c r="B94" s="303">
        <f>[1]avgpeinc!AQ87</f>
        <v>16860349.905155737</v>
      </c>
      <c r="C94" s="257">
        <f>[1]avgpeinc!AR87</f>
        <v>17829554.24394685</v>
      </c>
      <c r="D94" s="282">
        <f>[1]avgpeinc!AS87</f>
        <v>16128556.33841821</v>
      </c>
      <c r="E94" s="282">
        <f>[1]avgpeinc!AT87</f>
        <v>22709637.499657828</v>
      </c>
      <c r="F94" s="282">
        <f>[1]avgpeinc!AU87</f>
        <v>12177541.853708703</v>
      </c>
      <c r="G94" s="257">
        <f>[1]avgpeinc!AV87</f>
        <v>26724527.754522759</v>
      </c>
      <c r="H94" s="340">
        <f>B94*0.0001/'TB5'!B94</f>
        <v>2.8316924348473545E-2</v>
      </c>
      <c r="I94" s="341">
        <f>C94*0.0001/'TB5'!B94</f>
        <v>2.9944701120257381E-2</v>
      </c>
      <c r="J94" s="341">
        <f>D94*0.0001/'TB5'!C94</f>
        <v>2.6893336325883869E-2</v>
      </c>
      <c r="K94" s="341">
        <f>E94*0.0001/'TB5'!D94</f>
        <v>3.0844947323203083E-2</v>
      </c>
      <c r="L94" s="341">
        <f>F94*0.0001/'TB5'!E94</f>
        <v>2.6179010048508648E-2</v>
      </c>
      <c r="M94" s="342">
        <f>G94*0.0001/'TB5'!F94</f>
        <v>3.0092464759945869E-2</v>
      </c>
      <c r="P94" s="392" t="e">
        <f>H94-'TB1'!#REF!</f>
        <v>#REF!</v>
      </c>
    </row>
    <row r="95" spans="1:16">
      <c r="A95" s="259">
        <v>1999</v>
      </c>
      <c r="B95" s="308">
        <f>[1]avgpeinc!AQ88</f>
        <v>19019365.373892959</v>
      </c>
      <c r="C95" s="260">
        <f>[1]avgpeinc!AR88</f>
        <v>20232487.671216663</v>
      </c>
      <c r="D95" s="283">
        <f>[1]avgpeinc!AS88</f>
        <v>18243754.785771146</v>
      </c>
      <c r="E95" s="283">
        <f>[1]avgpeinc!AT88</f>
        <v>26425627.187861051</v>
      </c>
      <c r="F95" s="283">
        <f>[1]avgpeinc!AU88</f>
        <v>13089618.56192608</v>
      </c>
      <c r="G95" s="260">
        <f>[1]avgpeinc!AV88</f>
        <v>30171093.416854315</v>
      </c>
      <c r="H95" s="349">
        <f>B95*0.0001/'TB5'!B95</f>
        <v>3.1013777479529384E-2</v>
      </c>
      <c r="I95" s="347">
        <f>C95*0.0001/'TB5'!B95</f>
        <v>3.2991945743560784E-2</v>
      </c>
      <c r="J95" s="347">
        <f>D95*0.0001/'TB5'!C95</f>
        <v>2.9352515935897827E-2</v>
      </c>
      <c r="K95" s="347">
        <f>E95*0.0001/'TB5'!D95</f>
        <v>3.4515995532274239E-2</v>
      </c>
      <c r="L95" s="347">
        <f>F95*0.0001/'TB5'!E95</f>
        <v>2.766372449696064E-2</v>
      </c>
      <c r="M95" s="348">
        <f>G95*0.0001/'TB5'!F95</f>
        <v>3.2937053591012955E-2</v>
      </c>
      <c r="P95" s="392" t="e">
        <f>H95-'TB1'!#REF!</f>
        <v>#REF!</v>
      </c>
    </row>
    <row r="96" spans="1:16">
      <c r="A96" s="261">
        <v>2000</v>
      </c>
      <c r="B96" s="313">
        <f>[1]avgpeinc!AQ89</f>
        <v>21041264.146125305</v>
      </c>
      <c r="C96" s="262">
        <f>[1]avgpeinc!AR89</f>
        <v>22621162.078240648</v>
      </c>
      <c r="D96" s="284">
        <f>[1]avgpeinc!AS89</f>
        <v>20634812.049869146</v>
      </c>
      <c r="E96" s="284">
        <f>[1]avgpeinc!AT89</f>
        <v>30241929.738918126</v>
      </c>
      <c r="F96" s="284">
        <f>[1]avgpeinc!AU89</f>
        <v>13642389.278077662</v>
      </c>
      <c r="G96" s="262">
        <f>[1]avgpeinc!AV89</f>
        <v>33462661.089551244</v>
      </c>
      <c r="H96" s="350">
        <f>B96*0.0001/'TB5'!B96</f>
        <v>3.3202629536390298E-2</v>
      </c>
      <c r="I96" s="351">
        <f>C96*0.0001/'TB5'!B96</f>
        <v>3.5695672035217285E-2</v>
      </c>
      <c r="J96" s="351">
        <f>D96*0.0001/'TB5'!C96</f>
        <v>3.2062560319900513E-2</v>
      </c>
      <c r="K96" s="351">
        <f>E96*0.0001/'TB5'!D96</f>
        <v>3.8192316889762885E-2</v>
      </c>
      <c r="L96" s="351">
        <f>F96*0.0001/'TB5'!E96</f>
        <v>2.7953686192631718E-2</v>
      </c>
      <c r="M96" s="352">
        <f>G96*0.0001/'TB5'!F96</f>
        <v>3.5487167537212372E-2</v>
      </c>
      <c r="P96" s="392" t="e">
        <f>H96-'TB1'!#REF!</f>
        <v>#REF!</v>
      </c>
    </row>
    <row r="97" spans="1:16">
      <c r="A97" s="249">
        <v>2001</v>
      </c>
      <c r="B97" s="303">
        <f>[1]avgpeinc!AQ90</f>
        <v>19228993.33551744</v>
      </c>
      <c r="C97" s="257">
        <f>[1]avgpeinc!AR90</f>
        <v>20422573.862058252</v>
      </c>
      <c r="D97" s="282">
        <f>[1]avgpeinc!AS90</f>
        <v>18304469.158418182</v>
      </c>
      <c r="E97" s="282">
        <f>[1]avgpeinc!AT90</f>
        <v>26346486.593431253</v>
      </c>
      <c r="F97" s="282">
        <f>[1]avgpeinc!AU90</f>
        <v>13634313.658880625</v>
      </c>
      <c r="G97" s="257">
        <f>[1]avgpeinc!AV90</f>
        <v>30127878.889704581</v>
      </c>
      <c r="H97" s="340">
        <f>B97*0.0001/'TB5'!B97</f>
        <v>3.049263171851635E-2</v>
      </c>
      <c r="I97" s="341">
        <f>C97*0.0001/'TB5'!B97</f>
        <v>3.2385367900133126E-2</v>
      </c>
      <c r="J97" s="341">
        <f>D97*0.0001/'TB5'!C97</f>
        <v>2.872896566987038E-2</v>
      </c>
      <c r="K97" s="341">
        <f>E97*0.0001/'TB5'!D97</f>
        <v>3.3775955438613899E-2</v>
      </c>
      <c r="L97" s="341">
        <f>F97*0.0001/'TB5'!E97</f>
        <v>2.7671331539750096E-2</v>
      </c>
      <c r="M97" s="342">
        <f>G97*0.0001/'TB5'!F97</f>
        <v>3.2346364110708244E-2</v>
      </c>
      <c r="P97" s="392" t="e">
        <f>H97-'TB1'!#REF!</f>
        <v>#REF!</v>
      </c>
    </row>
    <row r="98" spans="1:16">
      <c r="A98" s="249">
        <v>2002</v>
      </c>
      <c r="B98" s="303">
        <f>[1]avgpeinc!AQ91</f>
        <v>18762739.964611012</v>
      </c>
      <c r="C98" s="257">
        <f>[1]avgpeinc!AR91</f>
        <v>19729594.100019664</v>
      </c>
      <c r="D98" s="282">
        <f>[1]avgpeinc!AS91</f>
        <v>17551646.0380385</v>
      </c>
      <c r="E98" s="282">
        <f>[1]avgpeinc!AT91</f>
        <v>25061166.47072278</v>
      </c>
      <c r="F98" s="282">
        <f>[1]avgpeinc!AU91</f>
        <v>13811405.684973642</v>
      </c>
      <c r="G98" s="257">
        <f>[1]avgpeinc!AV91</f>
        <v>29251441.02024544</v>
      </c>
      <c r="H98" s="340">
        <f>B98*0.0001/'TB5'!B98</f>
        <v>2.9820697382092472E-2</v>
      </c>
      <c r="I98" s="341">
        <f>C98*0.0001/'TB5'!B98</f>
        <v>3.1357374042272568E-2</v>
      </c>
      <c r="J98" s="341">
        <f>D98*0.0001/'TB5'!C98</f>
        <v>2.7679771184921268E-2</v>
      </c>
      <c r="K98" s="341">
        <f>E98*0.0001/'TB5'!D98</f>
        <v>3.2550580799579627E-2</v>
      </c>
      <c r="L98" s="341">
        <f>F98*0.0001/'TB5'!E98</f>
        <v>2.7621110901236538E-2</v>
      </c>
      <c r="M98" s="342">
        <f>G98*0.0001/'TB5'!F98</f>
        <v>3.1689696013927467E-2</v>
      </c>
      <c r="P98" s="392" t="e">
        <f>H98-'TB1'!#REF!</f>
        <v>#REF!</v>
      </c>
    </row>
    <row r="99" spans="1:16">
      <c r="A99" s="249">
        <v>2003</v>
      </c>
      <c r="B99" s="303">
        <f>[1]avgpeinc!AQ92</f>
        <v>19981102.770419411</v>
      </c>
      <c r="C99" s="257">
        <f>[1]avgpeinc!AR92</f>
        <v>20921757.193162937</v>
      </c>
      <c r="D99" s="282">
        <f>[1]avgpeinc!AS92</f>
        <v>18827403.909848846</v>
      </c>
      <c r="E99" s="282">
        <f>[1]avgpeinc!AT92</f>
        <v>26521946.166859135</v>
      </c>
      <c r="F99" s="282">
        <f>[1]avgpeinc!AU92</f>
        <v>14635745.369199622</v>
      </c>
      <c r="G99" s="257">
        <f>[1]avgpeinc!AV92</f>
        <v>31060118.432500456</v>
      </c>
      <c r="H99" s="340">
        <f>B99*0.0001/'TB5'!B99</f>
        <v>3.1426843255758286E-2</v>
      </c>
      <c r="I99" s="341">
        <f>C99*0.0001/'TB5'!B99</f>
        <v>3.2906331121921546E-2</v>
      </c>
      <c r="J99" s="341">
        <f>D99*0.0001/'TB5'!C99</f>
        <v>2.9411543160676956E-2</v>
      </c>
      <c r="K99" s="341">
        <f>E99*0.0001/'TB5'!D99</f>
        <v>3.4328531473875046E-2</v>
      </c>
      <c r="L99" s="341">
        <f>F99*0.0001/'TB5'!E99</f>
        <v>2.8720645233988758E-2</v>
      </c>
      <c r="M99" s="342">
        <f>G99*0.0001/'TB5'!F99</f>
        <v>3.3394444733858115E-2</v>
      </c>
      <c r="P99" s="392" t="e">
        <f>H99-'TB1'!#REF!</f>
        <v>#REF!</v>
      </c>
    </row>
    <row r="100" spans="1:16">
      <c r="A100" s="249">
        <v>2004</v>
      </c>
      <c r="B100" s="303">
        <f>[1]avgpeinc!AQ93</f>
        <v>22951282.394663911</v>
      </c>
      <c r="C100" s="257">
        <f>[1]avgpeinc!AR93</f>
        <v>24047031.82141548</v>
      </c>
      <c r="D100" s="282">
        <f>[1]avgpeinc!AS93</f>
        <v>21938787.440126713</v>
      </c>
      <c r="E100" s="282">
        <f>[1]avgpeinc!AT93</f>
        <v>31076847.011701569</v>
      </c>
      <c r="F100" s="282">
        <f>[1]avgpeinc!AU93</f>
        <v>16222125.437087659</v>
      </c>
      <c r="G100" s="257">
        <f>[1]avgpeinc!AV93</f>
        <v>35634576.148300871</v>
      </c>
      <c r="H100" s="340">
        <f>B100*0.0001/'TB5'!B100</f>
        <v>3.5071209073066711E-2</v>
      </c>
      <c r="I100" s="341">
        <f>C100*0.0001/'TB5'!B100</f>
        <v>3.674559295177459E-2</v>
      </c>
      <c r="J100" s="341">
        <f>D100*0.0001/'TB5'!C100</f>
        <v>3.3277783542871482E-2</v>
      </c>
      <c r="K100" s="341">
        <f>E100*0.0001/'TB5'!D100</f>
        <v>3.8957089185714722E-2</v>
      </c>
      <c r="L100" s="341">
        <f>F100*0.0001/'TB5'!E100</f>
        <v>3.1048627570271489E-2</v>
      </c>
      <c r="M100" s="342">
        <f>G100*0.0001/'TB5'!F100</f>
        <v>3.7341192364692681E-2</v>
      </c>
      <c r="P100" s="392" t="e">
        <f>H100-'TB1'!#REF!</f>
        <v>#REF!</v>
      </c>
    </row>
    <row r="101" spans="1:16">
      <c r="A101" s="249">
        <v>2005</v>
      </c>
      <c r="B101" s="303">
        <f>[1]avgpeinc!AQ94</f>
        <v>25858147.264212873</v>
      </c>
      <c r="C101" s="257">
        <f>[1]avgpeinc!AR94</f>
        <v>27029940.199083216</v>
      </c>
      <c r="D101" s="282">
        <f>[1]avgpeinc!AS94</f>
        <v>24547580.919091757</v>
      </c>
      <c r="E101" s="282">
        <f>[1]avgpeinc!AT94</f>
        <v>35322411.894666806</v>
      </c>
      <c r="F101" s="282">
        <f>[1]avgpeinc!AU94</f>
        <v>18139438.886876419</v>
      </c>
      <c r="G101" s="257">
        <f>[1]avgpeinc!AV94</f>
        <v>40045918.547518775</v>
      </c>
      <c r="H101" s="340">
        <f>B101*0.0001/'TB5'!B101</f>
        <v>3.8542561233043671E-2</v>
      </c>
      <c r="I101" s="341">
        <f>C101*0.0001/'TB5'!B101</f>
        <v>4.0289163589477532E-2</v>
      </c>
      <c r="J101" s="341">
        <f>D101*0.0001/'TB5'!C101</f>
        <v>3.649476915597917E-2</v>
      </c>
      <c r="K101" s="341">
        <f>E101*0.0001/'TB5'!D101</f>
        <v>4.3256517499685294E-2</v>
      </c>
      <c r="L101" s="341">
        <f>F101*0.0001/'TB5'!E101</f>
        <v>3.3793017268180854E-2</v>
      </c>
      <c r="M101" s="342">
        <f>G101*0.0001/'TB5'!F101</f>
        <v>4.1006531566381454E-2</v>
      </c>
      <c r="P101" s="392" t="e">
        <f>H101-'TB1'!#REF!</f>
        <v>#REF!</v>
      </c>
    </row>
    <row r="102" spans="1:16">
      <c r="A102" s="249">
        <v>2006</v>
      </c>
      <c r="B102" s="303">
        <f>[1]avgpeinc!AQ95</f>
        <v>27324910.589805618</v>
      </c>
      <c r="C102" s="257">
        <f>[1]avgpeinc!AR95</f>
        <v>28505544.540185791</v>
      </c>
      <c r="D102" s="282">
        <f>[1]avgpeinc!AS95</f>
        <v>25757544.247983586</v>
      </c>
      <c r="E102" s="282">
        <f>[1]avgpeinc!AT95</f>
        <v>36932656.921270095</v>
      </c>
      <c r="F102" s="282">
        <f>[1]avgpeinc!AU95</f>
        <v>19126435.877235979</v>
      </c>
      <c r="G102" s="257">
        <f>[1]avgpeinc!AV95</f>
        <v>42141823.590826653</v>
      </c>
      <c r="H102" s="340">
        <f>B102*0.0001/'TB5'!B102</f>
        <v>3.9778485894203186E-2</v>
      </c>
      <c r="I102" s="341">
        <f>C102*0.0001/'TB5'!B102</f>
        <v>4.1497204452753074E-2</v>
      </c>
      <c r="J102" s="341">
        <f>D102*0.0001/'TB5'!C102</f>
        <v>3.7456303834915168E-2</v>
      </c>
      <c r="K102" s="341">
        <f>E102*0.0001/'TB5'!D102</f>
        <v>4.4136196374893195E-2</v>
      </c>
      <c r="L102" s="341">
        <f>F102*0.0001/'TB5'!E102</f>
        <v>3.4839864820241928E-2</v>
      </c>
      <c r="M102" s="342">
        <f>G102*0.0001/'TB5'!F102</f>
        <v>4.233289510011673E-2</v>
      </c>
      <c r="P102" s="392" t="e">
        <f>H102-'TB1'!#REF!</f>
        <v>#REF!</v>
      </c>
    </row>
    <row r="103" spans="1:16">
      <c r="A103" s="249">
        <v>2007</v>
      </c>
      <c r="B103" s="303">
        <f>[1]avgpeinc!AQ96</f>
        <v>27880857.751495257</v>
      </c>
      <c r="C103" s="257">
        <f>[1]avgpeinc!AR96</f>
        <v>29176646.491836406</v>
      </c>
      <c r="D103" s="282">
        <f>[1]avgpeinc!AS96</f>
        <v>26199930.124800649</v>
      </c>
      <c r="E103" s="282">
        <f>[1]avgpeinc!AT96</f>
        <v>38524042.764553912</v>
      </c>
      <c r="F103" s="282">
        <f>[1]avgpeinc!AU96</f>
        <v>18931420.199043266</v>
      </c>
      <c r="G103" s="257">
        <f>[1]avgpeinc!AV96</f>
        <v>43072758.857633434</v>
      </c>
      <c r="H103" s="340">
        <f>B103*0.0001/'TB5'!B103</f>
        <v>4.1048552840948112E-2</v>
      </c>
      <c r="I103" s="341">
        <f>C103*0.0001/'TB5'!B103</f>
        <v>4.2956322431564338E-2</v>
      </c>
      <c r="J103" s="341">
        <f>D103*0.0001/'TB5'!C103</f>
        <v>3.8792245090007775E-2</v>
      </c>
      <c r="K103" s="341">
        <f>E103*0.0001/'TB5'!D103</f>
        <v>4.6696443110704422E-2</v>
      </c>
      <c r="L103" s="341">
        <f>F103*0.0001/'TB5'!E103</f>
        <v>3.4782640635967255E-2</v>
      </c>
      <c r="M103" s="342">
        <f>G103*0.0001/'TB5'!F103</f>
        <v>4.3724361807107925E-2</v>
      </c>
      <c r="P103" s="392" t="e">
        <f>H103-'TB1'!#REF!</f>
        <v>#REF!</v>
      </c>
    </row>
    <row r="104" spans="1:16">
      <c r="A104" s="249">
        <v>2008</v>
      </c>
      <c r="B104" s="303">
        <f>[1]avgpeinc!AQ97</f>
        <v>27401251.861711886</v>
      </c>
      <c r="C104" s="257">
        <f>[1]avgpeinc!AR97</f>
        <v>28556867.693788115</v>
      </c>
      <c r="D104" s="282">
        <f>[1]avgpeinc!AS97</f>
        <v>25856228.952007916</v>
      </c>
      <c r="E104" s="282">
        <f>[1]avgpeinc!AT97</f>
        <v>37309790.676671676</v>
      </c>
      <c r="F104" s="282">
        <f>[1]avgpeinc!AU97</f>
        <v>19086908.906107083</v>
      </c>
      <c r="G104" s="257">
        <f>[1]avgpeinc!AV97</f>
        <v>41830819.785957545</v>
      </c>
      <c r="H104" s="340">
        <f>B104*0.0001/'TB5'!B104</f>
        <v>4.1487764567136765E-2</v>
      </c>
      <c r="I104" s="341">
        <f>C104*0.0001/'TB5'!B104</f>
        <v>4.3237462639808662E-2</v>
      </c>
      <c r="J104" s="341">
        <f>D104*0.0001/'TB5'!C104</f>
        <v>3.939727321267128E-2</v>
      </c>
      <c r="K104" s="341">
        <f>E104*0.0001/'TB5'!D104</f>
        <v>4.6735838055610657E-2</v>
      </c>
      <c r="L104" s="341">
        <f>F104*0.0001/'TB5'!E104</f>
        <v>3.5839214920997627E-2</v>
      </c>
      <c r="M104" s="342">
        <f>G104*0.0001/'TB5'!F104</f>
        <v>4.3907631188631051E-2</v>
      </c>
      <c r="P104" s="392" t="e">
        <f>H104-'TB1'!#REF!</f>
        <v>#REF!</v>
      </c>
    </row>
    <row r="105" spans="1:16">
      <c r="A105" s="259">
        <v>2009</v>
      </c>
      <c r="B105" s="317">
        <f>[1]avgpeinc!AQ98</f>
        <v>26811858.536639586</v>
      </c>
      <c r="C105" s="264">
        <f>[1]avgpeinc!AR98</f>
        <v>27607432.334918845</v>
      </c>
      <c r="D105" s="283">
        <f>[1]avgpeinc!AS98</f>
        <v>24247512.706110414</v>
      </c>
      <c r="E105" s="283">
        <f>[1]avgpeinc!AT98</f>
        <v>34414172.38782765</v>
      </c>
      <c r="F105" s="283">
        <f>[1]avgpeinc!AU98</f>
        <v>20384104.390334845</v>
      </c>
      <c r="G105" s="260">
        <f>[1]avgpeinc!AV98</f>
        <v>40707639.06624686</v>
      </c>
      <c r="H105" s="349">
        <f>B105*0.0001/'TB5'!B105</f>
        <v>4.2542502284049988E-2</v>
      </c>
      <c r="I105" s="347">
        <f>C105*0.0001/'TB5'!B105</f>
        <v>4.3804842978715897E-2</v>
      </c>
      <c r="J105" s="353">
        <f>D105*0.0001/'TB5'!C105</f>
        <v>3.9034314453601844E-2</v>
      </c>
      <c r="K105" s="354">
        <f>E105*0.0001/'TB5'!D105</f>
        <v>4.6085827052593231E-2</v>
      </c>
      <c r="L105" s="347">
        <f>F105*0.0001/'TB5'!E105</f>
        <v>3.9045475423336029E-2</v>
      </c>
      <c r="M105" s="348">
        <f>G105*0.0001/'TB5'!F105</f>
        <v>4.4639784842729568E-2</v>
      </c>
      <c r="P105" s="392" t="e">
        <f>H105-'TB1'!#REF!</f>
        <v>#REF!</v>
      </c>
    </row>
    <row r="106" spans="1:16">
      <c r="A106" s="249">
        <v>2010</v>
      </c>
      <c r="B106" s="320">
        <f>[1]avgpeinc!AQ99</f>
        <v>31206469.943700999</v>
      </c>
      <c r="C106" s="266">
        <f>[1]avgpeinc!AR99</f>
        <v>32061752.640332788</v>
      </c>
      <c r="D106" s="282">
        <f>[1]avgpeinc!AS99</f>
        <v>29281917.834826265</v>
      </c>
      <c r="E106" s="282">
        <f>[1]avgpeinc!AT99</f>
        <v>40118014.432040811</v>
      </c>
      <c r="F106" s="282">
        <f>[1]avgpeinc!AU99</f>
        <v>23458505.447421953</v>
      </c>
      <c r="G106" s="257">
        <f>[1]avgpeinc!AV99</f>
        <v>47474647.263664432</v>
      </c>
      <c r="H106" s="340">
        <f>B106*0.0001/'TB5'!B106</f>
        <v>4.7956995666027076E-2</v>
      </c>
      <c r="I106" s="341">
        <f>C106*0.0001/'TB5'!B106</f>
        <v>4.9271363765001304E-2</v>
      </c>
      <c r="J106" s="355">
        <f>D106*0.0001/'TB5'!C106</f>
        <v>4.5782372355461114E-2</v>
      </c>
      <c r="K106" s="197">
        <f>E106*0.0001/'TB5'!D106</f>
        <v>5.2117839455604574E-2</v>
      </c>
      <c r="L106" s="341">
        <f>F106*0.0001/'TB5'!E106</f>
        <v>4.3493963778018951E-2</v>
      </c>
      <c r="M106" s="342">
        <f>G106*0.0001/'TB5'!F106</f>
        <v>5.0707284361124039E-2</v>
      </c>
      <c r="P106" s="392" t="e">
        <f>H106-'TB1'!#REF!</f>
        <v>#REF!</v>
      </c>
    </row>
    <row r="107" spans="1:16">
      <c r="A107" s="249">
        <v>2011</v>
      </c>
      <c r="B107" s="320">
        <f>[1]avgpeinc!AQ100</f>
        <v>28324166.422801841</v>
      </c>
      <c r="C107" s="266">
        <f>[1]avgpeinc!AR100</f>
        <v>29191260.807930466</v>
      </c>
      <c r="D107" s="282">
        <f>[1]avgpeinc!AS100</f>
        <v>26264403.354669295</v>
      </c>
      <c r="E107" s="282">
        <f>[1]avgpeinc!AT100</f>
        <v>36377497.244251259</v>
      </c>
      <c r="F107" s="282">
        <f>[1]avgpeinc!AU100</f>
        <v>21494441.335247926</v>
      </c>
      <c r="G107" s="257">
        <f>[1]avgpeinc!AV100</f>
        <v>43149011.655349225</v>
      </c>
      <c r="H107" s="340">
        <f>B107*0.0001/'TB5'!B107</f>
        <v>4.2812824249267571E-2</v>
      </c>
      <c r="I107" s="341">
        <f>C107*0.0001/'TB5'!B107</f>
        <v>4.4123463332653039E-2</v>
      </c>
      <c r="J107" s="355">
        <f>D107*0.0001/'TB5'!C107</f>
        <v>4.0526982396841049E-2</v>
      </c>
      <c r="K107" s="197">
        <f>E107*0.0001/'TB5'!D107</f>
        <v>4.6144615858793266E-2</v>
      </c>
      <c r="L107" s="341">
        <f>F107*0.0001/'TB5'!E107</f>
        <v>3.9518091827631004E-2</v>
      </c>
      <c r="M107" s="342">
        <f>G107*0.0001/'TB5'!F107</f>
        <v>4.5517731457948671E-2</v>
      </c>
      <c r="P107" s="392" t="e">
        <f>H107-'TB1'!#REF!</f>
        <v>#REF!</v>
      </c>
    </row>
    <row r="108" spans="1:16">
      <c r="A108" s="249">
        <v>2012</v>
      </c>
      <c r="B108" s="320">
        <f>[1]avgpeinc!AQ101</f>
        <v>32056245.426419351</v>
      </c>
      <c r="C108" s="266">
        <f>[1]avgpeinc!AR101</f>
        <v>33074385.251919083</v>
      </c>
      <c r="D108" s="282">
        <f>[1]avgpeinc!AS101</f>
        <v>29159647.622816533</v>
      </c>
      <c r="E108" s="282">
        <f>[1]avgpeinc!AT101</f>
        <v>42486626.502356559</v>
      </c>
      <c r="F108" s="282">
        <f>[1]avgpeinc!AU101</f>
        <v>23020176.668677576</v>
      </c>
      <c r="G108" s="257">
        <f>[1]avgpeinc!AV101</f>
        <v>48639953.060269557</v>
      </c>
      <c r="H108" s="340">
        <f>B108*0.0001/'TB5'!B108</f>
        <v>4.7278080135583885E-2</v>
      </c>
      <c r="I108" s="341">
        <f>C108*0.0001/'TB5'!B108</f>
        <v>4.8779681324958801E-2</v>
      </c>
      <c r="J108" s="355">
        <f>D108*0.0001/'TB5'!C108</f>
        <v>4.3955683708190925E-2</v>
      </c>
      <c r="K108" s="197">
        <f>E108*0.0001/'TB5'!D108</f>
        <v>5.2262190729379647E-2</v>
      </c>
      <c r="L108" s="341">
        <f>F108*0.0001/'TB5'!E108</f>
        <v>4.1611492633819573E-2</v>
      </c>
      <c r="M108" s="342">
        <f>G108*0.0001/'TB5'!F108</f>
        <v>5.028989911079406E-2</v>
      </c>
      <c r="P108" s="392" t="e">
        <f>H108-'TB1'!#REF!</f>
        <v>#REF!</v>
      </c>
    </row>
    <row r="109" spans="1:16">
      <c r="A109" s="249">
        <v>2013</v>
      </c>
      <c r="B109" s="320">
        <f>[1]avgpeinc!AQ102</f>
        <v>27936157.08469639</v>
      </c>
      <c r="C109" s="266">
        <f>[1]avgpeinc!AR102</f>
        <v>28918956.393647291</v>
      </c>
      <c r="D109" s="282">
        <f>[1]avgpeinc!AS102</f>
        <v>25653261.931420233</v>
      </c>
      <c r="E109" s="282">
        <f>[1]avgpeinc!AT102</f>
        <v>36538632.391099259</v>
      </c>
      <c r="F109" s="282">
        <f>[1]avgpeinc!AU102</f>
        <v>20629991.870029956</v>
      </c>
      <c r="G109" s="257">
        <f>[1]avgpeinc!AV102</f>
        <v>42246870.973466367</v>
      </c>
      <c r="H109" s="340">
        <f>B109*0.0001/'TB5'!B109</f>
        <v>4.1188802570104592E-2</v>
      </c>
      <c r="I109" s="341">
        <f>C109*0.0001/'TB5'!B109</f>
        <v>4.2637832462787621E-2</v>
      </c>
      <c r="J109" s="355">
        <f>D109*0.0001/'TB5'!C109</f>
        <v>3.8640551269054413E-2</v>
      </c>
      <c r="K109" s="197">
        <f>E109*0.0001/'TB5'!D109</f>
        <v>4.5051880180835724E-2</v>
      </c>
      <c r="L109" s="341">
        <f>F109*0.0001/'TB5'!E109</f>
        <v>3.714246675372123E-2</v>
      </c>
      <c r="M109" s="342">
        <f>G109*0.0001/'TB5'!F109</f>
        <v>4.3891668319702141E-2</v>
      </c>
      <c r="P109" s="392" t="e">
        <f>H109-'TB1'!#REF!</f>
        <v>#REF!</v>
      </c>
    </row>
    <row r="110" spans="1:16">
      <c r="A110" s="249">
        <v>2014</v>
      </c>
      <c r="B110" s="320">
        <f>[1]avgpeinc!AQ103</f>
        <v>29768113.354228117</v>
      </c>
      <c r="C110" s="266">
        <f>[1]avgpeinc!AR103</f>
        <v>30857042.648000211</v>
      </c>
      <c r="D110" s="282">
        <f>[1]avgpeinc!AS103</f>
        <v>27476240.928781923</v>
      </c>
      <c r="E110" s="282">
        <f>[1]avgpeinc!AT103</f>
        <v>39639576.018631071</v>
      </c>
      <c r="F110" s="282">
        <f>[1]avgpeinc!AU103</f>
        <v>21439522.622183651</v>
      </c>
      <c r="G110" s="257">
        <f>[1]avgpeinc!AV103</f>
        <v>44999209.93765641</v>
      </c>
      <c r="H110" s="340">
        <f>B110*0.0001/'TB5'!B110</f>
        <v>4.2885288596153266E-2</v>
      </c>
      <c r="I110" s="341">
        <f>C110*0.0001/'TB5'!B110</f>
        <v>4.4454049319028861E-2</v>
      </c>
      <c r="J110" s="355">
        <f>D110*0.0001/'TB5'!C110</f>
        <v>4.0394693613052375E-2</v>
      </c>
      <c r="K110" s="197">
        <f>E110*0.0001/'TB5'!D110</f>
        <v>4.7691419720649719E-2</v>
      </c>
      <c r="L110" s="341">
        <f>F110*0.0001/'TB5'!E110</f>
        <v>3.7761900573968894E-2</v>
      </c>
      <c r="M110" s="342">
        <f>G110*0.0001/'TB5'!F110</f>
        <v>4.5811861753463752E-2</v>
      </c>
      <c r="P110" s="392" t="e">
        <f>H110-'TB1'!#REF!</f>
        <v>#REF!</v>
      </c>
    </row>
    <row r="111" spans="1:16">
      <c r="A111" s="249">
        <v>2015</v>
      </c>
      <c r="B111" s="320">
        <f>[1]avgpeinc!AQ104</f>
        <v>29908287.92300681</v>
      </c>
      <c r="C111" s="266">
        <f>[1]avgpeinc!AR104</f>
        <v>31012329.769600578</v>
      </c>
      <c r="D111" s="282">
        <f>[1]avgpeinc!AS104</f>
        <v>27060988.700531967</v>
      </c>
      <c r="E111" s="282">
        <f>[1]avgpeinc!AT104</f>
        <v>39546819.030195341</v>
      </c>
      <c r="F111" s="282">
        <f>[1]avgpeinc!AU104</f>
        <v>21801779.765873738</v>
      </c>
      <c r="G111" s="257">
        <f>[1]avgpeinc!AV104</f>
        <v>45746194.19108133</v>
      </c>
      <c r="H111" s="340">
        <f>B111*0.0001/'TB5'!B111</f>
        <v>4.2454142123460777E-2</v>
      </c>
      <c r="I111" s="341">
        <f>C111*0.0001/'TB5'!B111</f>
        <v>4.4021304696798332E-2</v>
      </c>
      <c r="J111" s="355">
        <f>D111*0.0001/'TB5'!C111</f>
        <v>3.9474222809076302E-2</v>
      </c>
      <c r="K111" s="197">
        <f>E111*0.0001/'TB5'!D111</f>
        <v>4.6986639499664314E-2</v>
      </c>
      <c r="L111" s="341">
        <f>F111*0.0001/'TB5'!E111</f>
        <v>3.7711691111326218E-2</v>
      </c>
      <c r="M111" s="342">
        <f>G111*0.0001/'TB5'!F111</f>
        <v>4.6075936406850822E-2</v>
      </c>
    </row>
    <row r="112" spans="1:16">
      <c r="A112" s="249">
        <v>2016</v>
      </c>
      <c r="B112" s="320">
        <f>[1]avgpeinc!AQ105</f>
        <v>29086784.841898322</v>
      </c>
      <c r="C112" s="266">
        <f>[1]avgpeinc!AR105</f>
        <v>30044468.988787554</v>
      </c>
      <c r="D112" s="282">
        <f>[1]avgpeinc!AS105</f>
        <v>26580710.185672265</v>
      </c>
      <c r="E112" s="282">
        <f>[1]avgpeinc!AT105</f>
        <v>38080007.344395809</v>
      </c>
      <c r="F112" s="282">
        <f>[1]avgpeinc!AU105</f>
        <v>21517633.128507167</v>
      </c>
      <c r="G112" s="257">
        <f>[1]avgpeinc!AV105</f>
        <v>43635994.2069088</v>
      </c>
      <c r="H112" s="340">
        <f>B112*0.0001/'TB5'!B112</f>
        <v>4.1490662842988961E-2</v>
      </c>
      <c r="I112" s="341">
        <f>C112*0.0001/'TB5'!B112</f>
        <v>4.2856745421886444E-2</v>
      </c>
      <c r="J112" s="355">
        <f>D112*0.0001/'TB5'!C112</f>
        <v>3.9235714823007584E-2</v>
      </c>
      <c r="K112" s="197">
        <f>E112*0.0001/'TB5'!D112</f>
        <v>4.5717410743236549E-2</v>
      </c>
      <c r="L112" s="341">
        <f>F112*0.0001/'TB5'!E112</f>
        <v>3.7073284387588508E-2</v>
      </c>
      <c r="M112" s="342">
        <f>G112*0.0001/'TB5'!F112</f>
        <v>4.4358234852552421E-2</v>
      </c>
    </row>
    <row r="113" spans="1:13" ht="15.75">
      <c r="A113" s="249">
        <v>2017</v>
      </c>
      <c r="B113" s="323"/>
      <c r="C113" s="267"/>
      <c r="D113" s="282"/>
      <c r="E113" s="282"/>
      <c r="F113" s="282"/>
      <c r="G113" s="257"/>
      <c r="H113" s="324"/>
      <c r="I113" s="258"/>
      <c r="J113" s="265"/>
      <c r="K113" s="267"/>
      <c r="L113" s="257"/>
      <c r="M113" s="325"/>
    </row>
    <row r="114" spans="1:13" ht="15.75">
      <c r="A114" s="249">
        <v>2018</v>
      </c>
      <c r="B114" s="323"/>
      <c r="C114" s="267"/>
      <c r="D114" s="282"/>
      <c r="E114" s="282"/>
      <c r="F114" s="282"/>
      <c r="G114" s="257"/>
      <c r="H114" s="324"/>
      <c r="I114" s="258"/>
      <c r="J114" s="265"/>
      <c r="K114" s="267"/>
      <c r="L114" s="257"/>
      <c r="M114" s="325"/>
    </row>
    <row r="115" spans="1:13" ht="15.75">
      <c r="A115" s="249">
        <v>2019</v>
      </c>
      <c r="B115" s="323"/>
      <c r="C115" s="267"/>
      <c r="D115" s="282"/>
      <c r="E115" s="282"/>
      <c r="F115" s="282"/>
      <c r="G115" s="257"/>
      <c r="H115" s="324"/>
      <c r="I115" s="258"/>
      <c r="J115" s="265"/>
      <c r="K115" s="267"/>
      <c r="L115" s="257"/>
      <c r="M115" s="325"/>
    </row>
    <row r="116" spans="1:13" ht="16.5" thickBot="1">
      <c r="A116" s="268">
        <v>2020</v>
      </c>
      <c r="B116" s="326"/>
      <c r="C116" s="273"/>
      <c r="D116" s="327"/>
      <c r="E116" s="327"/>
      <c r="F116" s="327"/>
      <c r="G116" s="269"/>
      <c r="H116" s="328"/>
      <c r="I116" s="271"/>
      <c r="J116" s="272"/>
      <c r="K116" s="273"/>
      <c r="L116" s="269"/>
      <c r="M116" s="329"/>
    </row>
    <row r="117" spans="1:13" ht="16.5" thickTop="1">
      <c r="A117" s="274"/>
      <c r="B117" s="275"/>
      <c r="C117" s="275"/>
      <c r="D117" s="275"/>
      <c r="E117" s="275"/>
      <c r="F117" s="275"/>
      <c r="G117" s="225"/>
      <c r="H117" s="275"/>
      <c r="I117" s="275"/>
      <c r="J117" s="275"/>
      <c r="K117" s="275"/>
      <c r="L117" s="275"/>
      <c r="M117" s="225"/>
    </row>
    <row r="118" spans="1:13" ht="15.75">
      <c r="D118" s="277"/>
      <c r="E118" s="277"/>
      <c r="F118" s="277"/>
      <c r="H118" s="277"/>
      <c r="I118" s="277"/>
      <c r="J118" s="277"/>
      <c r="K118" s="277"/>
      <c r="L118" s="277"/>
    </row>
    <row r="120" spans="1:13">
      <c r="A120" s="220" t="s">
        <v>114</v>
      </c>
      <c r="B120" s="172">
        <f t="shared" ref="B120:G120" si="0">(B110/B76)^(1/34)-1</f>
        <v>4.7468784125237473E-2</v>
      </c>
      <c r="C120" s="172">
        <f t="shared" si="0"/>
        <v>4.7622974517835148E-2</v>
      </c>
      <c r="D120" s="172">
        <f t="shared" si="0"/>
        <v>4.7996747607589541E-2</v>
      </c>
      <c r="E120" s="172">
        <f t="shared" si="0"/>
        <v>5.1111523363514433E-2</v>
      </c>
      <c r="F120" s="172">
        <f t="shared" si="0"/>
        <v>4.2109881497897073E-2</v>
      </c>
      <c r="G120" s="172">
        <f t="shared" si="0"/>
        <v>4.519468437055929E-2</v>
      </c>
      <c r="H120" s="172"/>
      <c r="I120" s="172"/>
      <c r="J120" s="172"/>
      <c r="K120" s="172"/>
      <c r="L120" s="172"/>
      <c r="M120" s="172"/>
    </row>
  </sheetData>
  <mergeCells count="3">
    <mergeCell ref="A4:M4"/>
    <mergeCell ref="B7:G7"/>
    <mergeCell ref="H7:M7"/>
  </mergeCells>
  <hyperlinks>
    <hyperlink ref="A1" location="Index!A1" display="Back to index" xr:uid="{8AB79098-DB55-4AF8-A794-2C10241E674D}"/>
  </hyperlinks>
  <pageMargins left="0.75" right="0.75" top="1" bottom="1" header="0.5" footer="0.5"/>
  <pageSetup paperSize="9" orientation="portrait" horizontalDpi="4294967292" verticalDpi="429496729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984D7-A439-4B95-A279-7BA8EE7AA76E}">
  <sheetPr>
    <tabColor theme="6" tint="0.39997558519241921"/>
  </sheetPr>
  <dimension ref="A1:K120"/>
  <sheetViews>
    <sheetView workbookViewId="0">
      <pane xSplit="1" ySplit="8" topLeftCell="B9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0.875" style="220"/>
    <col min="2" max="8" width="12" style="220" customWidth="1"/>
    <col min="9" max="16384" width="10.875" style="220"/>
  </cols>
  <sheetData>
    <row r="1" spans="1:10">
      <c r="A1" s="1" t="s">
        <v>0</v>
      </c>
      <c r="D1" s="221"/>
      <c r="E1" s="222"/>
      <c r="F1" s="221"/>
      <c r="G1" s="221"/>
      <c r="H1" s="221"/>
    </row>
    <row r="2" spans="1:10">
      <c r="F2" s="279"/>
    </row>
    <row r="3" spans="1:10" ht="15.75" thickBot="1"/>
    <row r="4" spans="1:10" ht="24.95" customHeight="1" thickTop="1">
      <c r="A4" s="493" t="s">
        <v>143</v>
      </c>
      <c r="B4" s="494"/>
      <c r="C4" s="494"/>
      <c r="D4" s="494"/>
      <c r="E4" s="494"/>
      <c r="F4" s="494"/>
      <c r="G4" s="494"/>
      <c r="H4" s="494"/>
      <c r="I4" s="494"/>
      <c r="J4" s="495"/>
    </row>
    <row r="5" spans="1:10" ht="15.75">
      <c r="A5" s="223"/>
      <c r="B5" s="224"/>
      <c r="C5" s="225"/>
      <c r="D5" s="225"/>
      <c r="E5" s="225"/>
      <c r="F5" s="225"/>
      <c r="G5" s="225"/>
      <c r="H5" s="225"/>
      <c r="I5" s="225"/>
      <c r="J5" s="226"/>
    </row>
    <row r="6" spans="1:10" ht="15.75">
      <c r="A6" s="223"/>
      <c r="B6" s="9" t="s">
        <v>2</v>
      </c>
      <c r="C6" s="9" t="s">
        <v>3</v>
      </c>
      <c r="D6" s="9" t="s">
        <v>4</v>
      </c>
      <c r="E6" s="9" t="s">
        <v>5</v>
      </c>
      <c r="F6" s="9" t="s">
        <v>6</v>
      </c>
      <c r="G6" s="9" t="s">
        <v>7</v>
      </c>
      <c r="H6" s="393" t="s">
        <v>8</v>
      </c>
      <c r="I6" s="393" t="s">
        <v>9</v>
      </c>
      <c r="J6" s="394" t="s">
        <v>10</v>
      </c>
    </row>
    <row r="7" spans="1:10" ht="20.100000000000001" customHeight="1">
      <c r="A7" s="223"/>
      <c r="B7" s="487" t="s">
        <v>144</v>
      </c>
      <c r="C7" s="487"/>
      <c r="D7" s="487"/>
      <c r="E7" s="487"/>
      <c r="F7" s="487"/>
      <c r="G7" s="488"/>
      <c r="H7" s="500" t="s">
        <v>145</v>
      </c>
      <c r="I7" s="487"/>
      <c r="J7" s="488"/>
    </row>
    <row r="8" spans="1:10" s="235" customFormat="1" ht="44.1" customHeight="1">
      <c r="A8" s="229"/>
      <c r="B8" s="233" t="s">
        <v>118</v>
      </c>
      <c r="C8" s="233" t="s">
        <v>119</v>
      </c>
      <c r="D8" s="233" t="s">
        <v>110</v>
      </c>
      <c r="E8" s="233" t="s">
        <v>111</v>
      </c>
      <c r="F8" s="233" t="s">
        <v>112</v>
      </c>
      <c r="G8" s="234" t="s">
        <v>113</v>
      </c>
      <c r="H8" s="395" t="s">
        <v>110</v>
      </c>
      <c r="I8" s="233" t="s">
        <v>146</v>
      </c>
      <c r="J8" s="234" t="s">
        <v>147</v>
      </c>
    </row>
    <row r="9" spans="1:10" ht="15.75">
      <c r="A9" s="249">
        <v>1960</v>
      </c>
      <c r="B9" s="282"/>
      <c r="C9" s="292"/>
      <c r="D9" s="238"/>
      <c r="E9" s="282"/>
      <c r="F9" s="240"/>
      <c r="G9" s="241"/>
      <c r="H9" s="396"/>
      <c r="I9" s="225"/>
      <c r="J9" s="226"/>
    </row>
    <row r="10" spans="1:10" ht="15.75">
      <c r="A10" s="249">
        <v>1961</v>
      </c>
      <c r="B10" s="282"/>
      <c r="C10" s="292"/>
      <c r="D10" s="238"/>
      <c r="E10" s="282"/>
      <c r="F10" s="240"/>
      <c r="G10" s="241"/>
      <c r="H10" s="396"/>
      <c r="I10" s="225"/>
      <c r="J10" s="226"/>
    </row>
    <row r="11" spans="1:10">
      <c r="A11" s="249">
        <v>1962</v>
      </c>
      <c r="B11" s="299">
        <f>[1]medpeinc!B51</f>
        <v>24141.837394800001</v>
      </c>
      <c r="C11" s="299">
        <f>[1]medpeinc!C51</f>
        <v>19041.449212799998</v>
      </c>
      <c r="D11" s="250">
        <f>[1]medpeinc!D51</f>
        <v>25841.9667888</v>
      </c>
      <c r="E11" s="299">
        <f>[1]medpeinc!E51</f>
        <v>36382.769031600001</v>
      </c>
      <c r="F11" s="250">
        <f>[1]medpeinc!F51</f>
        <v>9860.75</v>
      </c>
      <c r="G11" s="252">
        <f>[1]medpeinc!G51</f>
        <v>35362.691395199996</v>
      </c>
      <c r="H11" s="397">
        <v>23121.759759095381</v>
      </c>
      <c r="I11" s="250">
        <v>36382.769032694203</v>
      </c>
      <c r="J11" s="252">
        <v>3400.2587881022619</v>
      </c>
    </row>
    <row r="12" spans="1:10">
      <c r="A12" s="249">
        <v>1963</v>
      </c>
      <c r="B12" s="282">
        <f>[1]medpeinc!B52</f>
        <v>24958.880406750002</v>
      </c>
      <c r="C12" s="282">
        <f>[1]medpeinc!C52</f>
        <v>19765.001862549998</v>
      </c>
      <c r="D12" s="257">
        <f>[1]medpeinc!D52</f>
        <v>26635.096495375001</v>
      </c>
      <c r="E12" s="282">
        <f>[1]medpeinc!E52</f>
        <v>37523.327079825001</v>
      </c>
      <c r="F12" s="257">
        <f>[1]medpeinc!F52</f>
        <v>9391.591796875</v>
      </c>
      <c r="G12" s="253">
        <f>[1]medpeinc!G52</f>
        <v>36848.057983299994</v>
      </c>
      <c r="H12" s="398">
        <f>(H11+H13)/2</f>
        <v>23787.920475617691</v>
      </c>
      <c r="I12" s="257">
        <f>(I11+I13)/2</f>
        <v>37192.866523753182</v>
      </c>
      <c r="J12" s="253">
        <f>(J11+J13)/2</f>
        <v>3682.8927339543743</v>
      </c>
    </row>
    <row r="13" spans="1:10">
      <c r="A13" s="249">
        <v>1964</v>
      </c>
      <c r="B13" s="282">
        <f>[1]medpeinc!B53</f>
        <v>25775.9234187</v>
      </c>
      <c r="C13" s="282">
        <f>[1]medpeinc!C53</f>
        <v>20488.554512299997</v>
      </c>
      <c r="D13" s="257">
        <f>[1]medpeinc!D53</f>
        <v>27428.226201949998</v>
      </c>
      <c r="E13" s="282">
        <f>[1]medpeinc!E53</f>
        <v>38663.885128049995</v>
      </c>
      <c r="F13" s="257">
        <f>[1]medpeinc!F53</f>
        <v>8922.4345703125</v>
      </c>
      <c r="G13" s="253">
        <f>[1]medpeinc!G53</f>
        <v>38333.424571399999</v>
      </c>
      <c r="H13" s="398">
        <v>24454.081192139998</v>
      </c>
      <c r="I13" s="257">
        <v>38002.964014812162</v>
      </c>
      <c r="J13" s="253">
        <v>3965.5266798064863</v>
      </c>
    </row>
    <row r="14" spans="1:10">
      <c r="A14" s="249">
        <v>1965</v>
      </c>
      <c r="B14" s="282">
        <f>[1]medpeinc!B54</f>
        <v>27385.196306450001</v>
      </c>
      <c r="C14" s="282">
        <f>[1]medpeinc!C54</f>
        <v>21905.096388599999</v>
      </c>
      <c r="D14" s="257">
        <f>[1]medpeinc!D54</f>
        <v>28999.2408827</v>
      </c>
      <c r="E14" s="282">
        <f>[1]medpeinc!E54</f>
        <v>41077.794459675002</v>
      </c>
      <c r="F14" s="257">
        <f>[1]medpeinc!F54</f>
        <v>9503.734375</v>
      </c>
      <c r="G14" s="253">
        <f>[1]medpeinc!G54</f>
        <v>40597.406907500001</v>
      </c>
      <c r="H14" s="398">
        <f>(H13+H15)/2</f>
        <v>25621.224735395583</v>
      </c>
      <c r="I14" s="257">
        <f>(I13+I15)/2</f>
        <v>40117.019356460529</v>
      </c>
      <c r="J14" s="253">
        <f>(J13+J15)/2</f>
        <v>4472.5058034484691</v>
      </c>
    </row>
    <row r="15" spans="1:10">
      <c r="A15" s="249">
        <v>1966</v>
      </c>
      <c r="B15" s="282">
        <f>[1]medpeinc!B55</f>
        <v>28994.469194199999</v>
      </c>
      <c r="C15" s="282">
        <f>[1]medpeinc!C55</f>
        <v>23321.638264900001</v>
      </c>
      <c r="D15" s="257">
        <f>[1]medpeinc!D55</f>
        <v>30570.255563450002</v>
      </c>
      <c r="E15" s="282">
        <f>[1]medpeinc!E55</f>
        <v>43491.703791300002</v>
      </c>
      <c r="F15" s="257">
        <f>[1]medpeinc!F55</f>
        <v>10085.033203125</v>
      </c>
      <c r="G15" s="253">
        <f>[1]medpeinc!G55</f>
        <v>42861.389243600002</v>
      </c>
      <c r="H15" s="398">
        <v>26788.368278651167</v>
      </c>
      <c r="I15" s="257">
        <v>42231.074698108903</v>
      </c>
      <c r="J15" s="253">
        <v>4979.4849270904524</v>
      </c>
    </row>
    <row r="16" spans="1:10">
      <c r="A16" s="249">
        <v>1967</v>
      </c>
      <c r="B16" s="282">
        <f>[1]medpeinc!B56</f>
        <v>29083.4728335</v>
      </c>
      <c r="C16" s="282">
        <f>[1]medpeinc!C56</f>
        <v>24797.487363300002</v>
      </c>
      <c r="D16" s="257">
        <f>[1]medpeinc!D56</f>
        <v>30920.323749300002</v>
      </c>
      <c r="E16" s="282">
        <f>[1]medpeinc!E56</f>
        <v>42553.712882700005</v>
      </c>
      <c r="F16" s="399">
        <f>[1]medpeinc!F56</f>
        <v>12551.814453125</v>
      </c>
      <c r="G16" s="253">
        <f>[1]medpeinc!G56</f>
        <v>43165.996521300003</v>
      </c>
      <c r="H16" s="398">
        <v>26940.480097382831</v>
      </c>
      <c r="I16" s="399">
        <v>41941.429242516453</v>
      </c>
      <c r="J16" s="253">
        <v>7041.261843634149</v>
      </c>
    </row>
    <row r="17" spans="1:10">
      <c r="A17" s="249">
        <v>1968</v>
      </c>
      <c r="B17" s="282">
        <f>[1]medpeinc!B57</f>
        <v>29639.493537049999</v>
      </c>
      <c r="C17" s="282">
        <f>[1]medpeinc!C57</f>
        <v>25531.04888835</v>
      </c>
      <c r="D17" s="257">
        <f>[1]medpeinc!D57</f>
        <v>31400.255529350001</v>
      </c>
      <c r="E17" s="282">
        <f>[1]medpeinc!E57</f>
        <v>43432.129143400001</v>
      </c>
      <c r="F17" s="399">
        <f>[1]medpeinc!F57</f>
        <v>13205.71484375</v>
      </c>
      <c r="G17" s="253">
        <f>[1]medpeinc!G57</f>
        <v>44605.970471599998</v>
      </c>
      <c r="H17" s="398">
        <v>27878.731542378275</v>
      </c>
      <c r="I17" s="399">
        <v>42845.208475655032</v>
      </c>
      <c r="J17" s="253">
        <v>7336.508300625861</v>
      </c>
    </row>
    <row r="18" spans="1:10">
      <c r="A18" s="259">
        <v>1969</v>
      </c>
      <c r="B18" s="283">
        <f>[1]medpeinc!B58</f>
        <v>31044.433207949998</v>
      </c>
      <c r="C18" s="283">
        <f>[1]medpeinc!C58</f>
        <v>26569.559952750002</v>
      </c>
      <c r="D18" s="260">
        <f>[1]medpeinc!D58</f>
        <v>32722.51067865</v>
      </c>
      <c r="E18" s="283">
        <f>[1]medpeinc!E58</f>
        <v>44748.732552000001</v>
      </c>
      <c r="F18" s="400">
        <f>[1]medpeinc!F58</f>
        <v>13704.2998046875</v>
      </c>
      <c r="G18" s="254">
        <f>[1]medpeinc!G58</f>
        <v>46706.489601150002</v>
      </c>
      <c r="H18" s="401">
        <v>28806.996577869886</v>
      </c>
      <c r="I18" s="400">
        <v>44189.37339129555</v>
      </c>
      <c r="J18" s="254">
        <v>7831.0281959257936</v>
      </c>
    </row>
    <row r="19" spans="1:10">
      <c r="A19" s="249">
        <v>1970</v>
      </c>
      <c r="B19" s="282">
        <f>[1]medpeinc!B59</f>
        <v>30275.066018699999</v>
      </c>
      <c r="C19" s="282">
        <f>[1]medpeinc!C59</f>
        <v>26025.9339459</v>
      </c>
      <c r="D19" s="257">
        <f>[1]medpeinc!D59</f>
        <v>31868.490545999997</v>
      </c>
      <c r="E19" s="282">
        <f>[1]medpeinc!E59</f>
        <v>43022.4622371</v>
      </c>
      <c r="F19" s="399">
        <f>[1]medpeinc!F59</f>
        <v>13544.1083984375</v>
      </c>
      <c r="G19" s="253">
        <f>[1]medpeinc!G59</f>
        <v>45678.169782599995</v>
      </c>
      <c r="H19" s="398">
        <v>28416.070735336467</v>
      </c>
      <c r="I19" s="399">
        <v>42756.891480272629</v>
      </c>
      <c r="J19" s="253">
        <v>7967.1226360756446</v>
      </c>
    </row>
    <row r="20" spans="1:10">
      <c r="A20" s="249">
        <v>1971</v>
      </c>
      <c r="B20" s="282">
        <f>[1]medpeinc!B60</f>
        <v>30081.105213249997</v>
      </c>
      <c r="C20" s="282">
        <f>[1]medpeinc!C60</f>
        <v>25531.022071749998</v>
      </c>
      <c r="D20" s="257">
        <f>[1]medpeinc!D60</f>
        <v>31850.581990499999</v>
      </c>
      <c r="E20" s="282">
        <f>[1]medpeinc!E60</f>
        <v>42720.225050749999</v>
      </c>
      <c r="F20" s="399">
        <f>[1]medpeinc!F60</f>
        <v>13650.2490234375</v>
      </c>
      <c r="G20" s="253">
        <f>[1]medpeinc!G60</f>
        <v>44742.484224749998</v>
      </c>
      <c r="H20" s="398">
        <v>28058.846038925432</v>
      </c>
      <c r="I20" s="399">
        <v>41709.095463267535</v>
      </c>
      <c r="J20" s="253">
        <v>7836.2542991593546</v>
      </c>
    </row>
    <row r="21" spans="1:10">
      <c r="A21" s="249">
        <v>1972</v>
      </c>
      <c r="B21" s="282">
        <f>[1]medpeinc!B61</f>
        <v>31010.217216000001</v>
      </c>
      <c r="C21" s="282">
        <f>[1]medpeinc!C61</f>
        <v>26649.405419999999</v>
      </c>
      <c r="D21" s="257">
        <f>[1]medpeinc!D61</f>
        <v>32706.088470000002</v>
      </c>
      <c r="E21" s="282">
        <f>[1]medpeinc!E61</f>
        <v>44092.652604000003</v>
      </c>
      <c r="F21" s="399">
        <f>[1]medpeinc!F61</f>
        <v>14536.0390625</v>
      </c>
      <c r="G21" s="253">
        <f>[1]medpeinc!G61</f>
        <v>45788.523858</v>
      </c>
      <c r="H21" s="398">
        <v>29072.078640861717</v>
      </c>
      <c r="I21" s="399">
        <v>42881.315995271034</v>
      </c>
      <c r="J21" s="253">
        <v>8479.3562702513336</v>
      </c>
    </row>
    <row r="22" spans="1:10">
      <c r="A22" s="249">
        <v>1973</v>
      </c>
      <c r="B22" s="282">
        <f>[1]medpeinc!B62</f>
        <v>31930.301954450002</v>
      </c>
      <c r="C22" s="282">
        <f>[1]medpeinc!C62</f>
        <v>27336.013903450003</v>
      </c>
      <c r="D22" s="257">
        <f>[1]medpeinc!D62</f>
        <v>33768.01717485</v>
      </c>
      <c r="E22" s="282">
        <f>[1]medpeinc!E62</f>
        <v>45483.451704900006</v>
      </c>
      <c r="F22" s="399">
        <f>[1]medpeinc!F62</f>
        <v>15620.5791015625</v>
      </c>
      <c r="G22" s="253">
        <f>[1]medpeinc!G62</f>
        <v>47091.452522750005</v>
      </c>
      <c r="H22" s="398">
        <v>29862.872332475297</v>
      </c>
      <c r="I22" s="399">
        <v>44334.879693597941</v>
      </c>
      <c r="J22" s="253">
        <v>9418.290504857594</v>
      </c>
    </row>
    <row r="23" spans="1:10">
      <c r="A23" s="249">
        <v>1974</v>
      </c>
      <c r="B23" s="282">
        <f>[1]medpeinc!B63</f>
        <v>31504.213694200003</v>
      </c>
      <c r="C23" s="282">
        <f>[1]medpeinc!C63</f>
        <v>27275.460178200003</v>
      </c>
      <c r="D23" s="257">
        <f>[1]medpeinc!D63</f>
        <v>33195.715100599999</v>
      </c>
      <c r="E23" s="282">
        <f>[1]medpeinc!E63</f>
        <v>43979.036566400006</v>
      </c>
      <c r="F23" s="399">
        <f>[1]medpeinc!F63</f>
        <v>16280.701171875</v>
      </c>
      <c r="G23" s="253">
        <f>[1]medpeinc!G63</f>
        <v>46304.851000200004</v>
      </c>
      <c r="H23" s="398">
        <v>29178.399258636502</v>
      </c>
      <c r="I23" s="399">
        <v>42287.53515744421</v>
      </c>
      <c r="J23" s="253">
        <v>10149.00843778661</v>
      </c>
    </row>
    <row r="24" spans="1:10">
      <c r="A24" s="249">
        <v>1975</v>
      </c>
      <c r="B24" s="282">
        <f>[1]medpeinc!B64</f>
        <v>30091.216508499998</v>
      </c>
      <c r="C24" s="282">
        <f>[1]medpeinc!C64</f>
        <v>26014.3420138</v>
      </c>
      <c r="D24" s="257">
        <f>[1]medpeinc!D64</f>
        <v>31450.174673399997</v>
      </c>
      <c r="E24" s="282">
        <f>[1]medpeinc!E64</f>
        <v>40962.881827699995</v>
      </c>
      <c r="F24" s="399">
        <f>[1]medpeinc!F64</f>
        <v>16307.498046875</v>
      </c>
      <c r="G24" s="253">
        <f>[1]medpeinc!G64</f>
        <v>43680.798157500001</v>
      </c>
      <c r="H24" s="398">
        <v>27761.573940350874</v>
      </c>
      <c r="I24" s="399">
        <v>39409.78678245614</v>
      </c>
      <c r="J24" s="253">
        <v>10289.254677192981</v>
      </c>
    </row>
    <row r="25" spans="1:10">
      <c r="A25" s="249">
        <v>1976</v>
      </c>
      <c r="B25" s="282">
        <f>[1]medpeinc!B65</f>
        <v>31478.775887699998</v>
      </c>
      <c r="C25" s="282">
        <f>[1]medpeinc!C65</f>
        <v>27612.961304999997</v>
      </c>
      <c r="D25" s="257">
        <f>[1]medpeinc!D65</f>
        <v>32767.380748600001</v>
      </c>
      <c r="E25" s="282">
        <f>[1]medpeinc!E65</f>
        <v>42155.787592299996</v>
      </c>
      <c r="F25" s="399">
        <f>[1]medpeinc!F65</f>
        <v>17304.123046875</v>
      </c>
      <c r="G25" s="253">
        <f>[1]medpeinc!G65</f>
        <v>45285.256540199996</v>
      </c>
      <c r="H25" s="398">
        <v>28533.393349081711</v>
      </c>
      <c r="I25" s="399">
        <v>40130.837097418145</v>
      </c>
      <c r="J25" s="253">
        <v>10861.098113521424</v>
      </c>
    </row>
    <row r="26" spans="1:10">
      <c r="A26" s="249">
        <v>1977</v>
      </c>
      <c r="B26" s="282">
        <f>[1]medpeinc!B66</f>
        <v>31938.942823999998</v>
      </c>
      <c r="C26" s="282">
        <f>[1]medpeinc!C66</f>
        <v>28120.156181999999</v>
      </c>
      <c r="D26" s="257">
        <f>[1]medpeinc!D66</f>
        <v>33327.592511999996</v>
      </c>
      <c r="E26" s="282">
        <f>[1]medpeinc!E66</f>
        <v>43048.140328000001</v>
      </c>
      <c r="F26" s="399">
        <f>[1]medpeinc!F66</f>
        <v>17878.865234375</v>
      </c>
      <c r="G26" s="253">
        <f>[1]medpeinc!G66</f>
        <v>46172.602125999998</v>
      </c>
      <c r="H26" s="398">
        <v>28988.062233725486</v>
      </c>
      <c r="I26" s="399">
        <v>40791.584580392155</v>
      </c>
      <c r="J26" s="253">
        <v>11629.941135686273</v>
      </c>
    </row>
    <row r="27" spans="1:10">
      <c r="A27" s="249">
        <v>1978</v>
      </c>
      <c r="B27" s="282">
        <f>[1]medpeinc!B67</f>
        <v>33132.116839800001</v>
      </c>
      <c r="C27" s="282">
        <f>[1]medpeinc!C67</f>
        <v>29234.220741000001</v>
      </c>
      <c r="D27" s="257">
        <f>[1]medpeinc!D67</f>
        <v>34593.827876850002</v>
      </c>
      <c r="E27" s="282">
        <f>[1]medpeinc!E67</f>
        <v>44500.980461300001</v>
      </c>
      <c r="F27" s="399">
        <f>[1]medpeinc!F67</f>
        <v>19002.244140625</v>
      </c>
      <c r="G27" s="253">
        <f>[1]medpeinc!G67</f>
        <v>46937.165523050004</v>
      </c>
      <c r="H27" s="398">
        <v>30046.282428743354</v>
      </c>
      <c r="I27" s="399">
        <v>41739.970725335363</v>
      </c>
      <c r="J27" s="253">
        <v>12830.574658760675</v>
      </c>
    </row>
    <row r="28" spans="1:10">
      <c r="A28" s="259">
        <v>1979</v>
      </c>
      <c r="B28" s="283">
        <f>[1]medpeinc!B68</f>
        <v>33324.399587100001</v>
      </c>
      <c r="C28" s="283">
        <f>[1]medpeinc!C68</f>
        <v>29721.761793899997</v>
      </c>
      <c r="D28" s="260">
        <f>[1]medpeinc!D68</f>
        <v>34675.388759549998</v>
      </c>
      <c r="E28" s="283">
        <f>[1]medpeinc!E68</f>
        <v>43982.203058649997</v>
      </c>
      <c r="F28" s="260">
        <f>[1]medpeinc!F68</f>
        <v>19664.3984375</v>
      </c>
      <c r="G28" s="254">
        <f>[1]medpeinc!G68</f>
        <v>46834.291311599998</v>
      </c>
      <c r="H28" s="401">
        <v>30172.091513605897</v>
      </c>
      <c r="I28" s="260">
        <v>41280.22470766976</v>
      </c>
      <c r="J28" s="254">
        <v>13660.001630537994</v>
      </c>
    </row>
    <row r="29" spans="1:10">
      <c r="A29" s="249">
        <v>1980</v>
      </c>
      <c r="B29" s="282">
        <f>[1]medpeinc!B69</f>
        <v>32658.337332899999</v>
      </c>
      <c r="C29" s="282">
        <f>[1]medpeinc!C69</f>
        <v>29075.5661487</v>
      </c>
      <c r="D29" s="257">
        <f>[1]medpeinc!D69</f>
        <v>33898.527358200001</v>
      </c>
      <c r="E29" s="282">
        <f>[1]medpeinc!E69</f>
        <v>42579.857535299998</v>
      </c>
      <c r="F29" s="257">
        <f>[1]medpeinc!F69</f>
        <v>19705.2421875</v>
      </c>
      <c r="G29" s="253">
        <f>[1]medpeinc!G69</f>
        <v>45611.433152699996</v>
      </c>
      <c r="H29" s="398">
        <v>29488.962826260205</v>
      </c>
      <c r="I29" s="257">
        <v>39823.879704622428</v>
      </c>
      <c r="J29" s="253">
        <v>13642.090279438133</v>
      </c>
    </row>
    <row r="30" spans="1:10">
      <c r="A30" s="249">
        <v>1981</v>
      </c>
      <c r="B30" s="282">
        <f>[1]medpeinc!B70</f>
        <v>32487.220847699999</v>
      </c>
      <c r="C30" s="282">
        <f>[1]medpeinc!C70</f>
        <v>29087.395410149998</v>
      </c>
      <c r="D30" s="257">
        <f>[1]medpeinc!D70</f>
        <v>33494.576532899999</v>
      </c>
      <c r="E30" s="282">
        <f>[1]medpeinc!E70</f>
        <v>41805.260935799997</v>
      </c>
      <c r="F30" s="257">
        <f>[1]medpeinc!F70</f>
        <v>20021.193359375</v>
      </c>
      <c r="G30" s="253">
        <f>[1]medpeinc!G70</f>
        <v>45708.764215949996</v>
      </c>
      <c r="H30" s="398">
        <v>29087.395405097861</v>
      </c>
      <c r="I30" s="257">
        <v>38783.193873463817</v>
      </c>
      <c r="J30" s="253">
        <v>13599.301747837961</v>
      </c>
    </row>
    <row r="31" spans="1:10">
      <c r="A31" s="249">
        <v>1982</v>
      </c>
      <c r="B31" s="282">
        <f>[1]medpeinc!B71</f>
        <v>31422.789724999999</v>
      </c>
      <c r="C31" s="282">
        <f>[1]medpeinc!C71</f>
        <v>28102.645905000001</v>
      </c>
      <c r="D31" s="257">
        <f>[1]medpeinc!D71</f>
        <v>32252.825680000002</v>
      </c>
      <c r="E31" s="282">
        <f>[1]medpeinc!E71</f>
        <v>39248.843014999999</v>
      </c>
      <c r="F31" s="257">
        <f>[1]medpeinc!F71</f>
        <v>19920.86328125</v>
      </c>
      <c r="G31" s="253">
        <f>[1]medpeinc!G71</f>
        <v>43754.752484999997</v>
      </c>
      <c r="H31" s="398">
        <v>27391.186517648566</v>
      </c>
      <c r="I31" s="257">
        <v>35691.546068451164</v>
      </c>
      <c r="J31" s="253">
        <v>13280.575281284153</v>
      </c>
    </row>
    <row r="32" spans="1:10">
      <c r="A32" s="249">
        <v>1983</v>
      </c>
      <c r="B32" s="282">
        <f>[1]medpeinc!B72</f>
        <v>31576.984783599997</v>
      </c>
      <c r="C32" s="282">
        <f>[1]medpeinc!C72</f>
        <v>28282.982773799999</v>
      </c>
      <c r="D32" s="257">
        <f>[1]medpeinc!D72</f>
        <v>32144.916164599999</v>
      </c>
      <c r="E32" s="282">
        <f>[1]medpeinc!E72</f>
        <v>38846.5064604</v>
      </c>
      <c r="F32" s="257">
        <f>[1]medpeinc!F72</f>
        <v>20559.115234375</v>
      </c>
      <c r="G32" s="253">
        <f>[1]medpeinc!G72</f>
        <v>43730.716336999998</v>
      </c>
      <c r="H32" s="398">
        <v>27033.533735706511</v>
      </c>
      <c r="I32" s="257">
        <v>34870.986793537391</v>
      </c>
      <c r="J32" s="253">
        <v>13630.353144053703</v>
      </c>
    </row>
    <row r="33" spans="1:10">
      <c r="A33" s="249">
        <v>1984</v>
      </c>
      <c r="B33" s="282">
        <f>[1]medpeinc!B73</f>
        <v>32797.927844999998</v>
      </c>
      <c r="C33" s="282">
        <f>[1]medpeinc!C73</f>
        <v>29736.787912799999</v>
      </c>
      <c r="D33" s="257">
        <f>[1]medpeinc!D73</f>
        <v>33235.233549599994</v>
      </c>
      <c r="E33" s="282">
        <f>[1]medpeinc!E73</f>
        <v>40450.777675499994</v>
      </c>
      <c r="F33" s="257">
        <f>[1]medpeinc!F73</f>
        <v>21974.611328125</v>
      </c>
      <c r="G33" s="253">
        <f>[1]medpeinc!G73</f>
        <v>45261.140426099999</v>
      </c>
      <c r="H33" s="398">
        <v>28206.217941472856</v>
      </c>
      <c r="I33" s="257">
        <v>35968.394196684378</v>
      </c>
      <c r="J33" s="253">
        <v>14431.088249125647</v>
      </c>
    </row>
    <row r="34" spans="1:10">
      <c r="A34" s="249">
        <v>1985</v>
      </c>
      <c r="B34" s="282">
        <f>[1]medpeinc!B74</f>
        <v>33600.613959900002</v>
      </c>
      <c r="C34" s="282">
        <f>[1]medpeinc!C74</f>
        <v>30325.082410350002</v>
      </c>
      <c r="D34" s="257">
        <f>[1]medpeinc!D74</f>
        <v>33917.60088405</v>
      </c>
      <c r="E34" s="282">
        <f>[1]medpeinc!E74</f>
        <v>41313.962447550002</v>
      </c>
      <c r="F34" s="257">
        <f>[1]medpeinc!F74</f>
        <v>22400.41015625</v>
      </c>
      <c r="G34" s="253">
        <f>[1]medpeinc!G74</f>
        <v>46174.428617850004</v>
      </c>
      <c r="H34" s="398">
        <v>28528.823180047359</v>
      </c>
      <c r="I34" s="257">
        <v>36347.833977541821</v>
      </c>
      <c r="J34" s="253">
        <v>14687.060822320678</v>
      </c>
    </row>
    <row r="35" spans="1:10">
      <c r="A35" s="249">
        <v>1986</v>
      </c>
      <c r="B35" s="282">
        <f>[1]medpeinc!B75</f>
        <v>33960.693895199998</v>
      </c>
      <c r="C35" s="282">
        <f>[1]medpeinc!C75</f>
        <v>30750.994167299996</v>
      </c>
      <c r="D35" s="257">
        <f>[1]medpeinc!D75</f>
        <v>34478.387399699997</v>
      </c>
      <c r="E35" s="282">
        <f>[1]medpeinc!E75</f>
        <v>41001.325556399999</v>
      </c>
      <c r="F35" s="257">
        <f>[1]medpeinc!F75</f>
        <v>23296.20703125</v>
      </c>
      <c r="G35" s="253">
        <f>[1]medpeinc!G75</f>
        <v>46488.876704099996</v>
      </c>
      <c r="H35" s="398">
        <v>29715.607165313068</v>
      </c>
      <c r="I35" s="257">
        <v>36859.777529099134</v>
      </c>
      <c r="J35" s="253">
        <v>15530.805138665366</v>
      </c>
    </row>
    <row r="36" spans="1:10">
      <c r="A36" s="249">
        <v>1987</v>
      </c>
      <c r="B36" s="282">
        <f>[1]medpeinc!B76</f>
        <v>34400.934904049995</v>
      </c>
      <c r="C36" s="282">
        <f>[1]medpeinc!C76</f>
        <v>31172.694678449996</v>
      </c>
      <c r="D36" s="257">
        <f>[1]medpeinc!D76</f>
        <v>35308.877467499995</v>
      </c>
      <c r="E36" s="282">
        <f>[1]medpeinc!E76</f>
        <v>41260.945383449995</v>
      </c>
      <c r="F36" s="257">
        <f>[1]medpeinc!F76</f>
        <v>23909.154296875</v>
      </c>
      <c r="G36" s="253">
        <f>[1]medpeinc!G76</f>
        <v>46506.835750049999</v>
      </c>
      <c r="H36" s="398">
        <v>30668.282147871276</v>
      </c>
      <c r="I36" s="257">
        <v>37931.822656577628</v>
      </c>
      <c r="J36" s="253">
        <v>16443.848651654662</v>
      </c>
    </row>
    <row r="37" spans="1:10">
      <c r="A37" s="249">
        <v>1988</v>
      </c>
      <c r="B37" s="282">
        <f>[1]medpeinc!B77</f>
        <v>35144.056332599997</v>
      </c>
      <c r="C37" s="282">
        <f>[1]medpeinc!C77</f>
        <v>32028.793721400001</v>
      </c>
      <c r="D37" s="257">
        <f>[1]medpeinc!D77</f>
        <v>35922.871985400001</v>
      </c>
      <c r="E37" s="282">
        <f>[1]medpeinc!E77</f>
        <v>42056.045251199997</v>
      </c>
      <c r="F37" s="257">
        <f>[1]medpeinc!F77</f>
        <v>25019.453125</v>
      </c>
      <c r="G37" s="253">
        <f>[1]medpeinc!G77</f>
        <v>47118.346994400003</v>
      </c>
      <c r="H37" s="398">
        <v>31347.330017243195</v>
      </c>
      <c r="I37" s="257">
        <v>38746.078716965189</v>
      </c>
      <c r="J37" s="253">
        <v>17426.000226976808</v>
      </c>
    </row>
    <row r="38" spans="1:10">
      <c r="A38" s="259">
        <v>1989</v>
      </c>
      <c r="B38" s="283">
        <f>[1]medpeinc!B78</f>
        <v>35516.443423999997</v>
      </c>
      <c r="C38" s="283">
        <f>[1]medpeinc!C78</f>
        <v>32525.585030399998</v>
      </c>
      <c r="D38" s="260">
        <f>[1]medpeinc!D78</f>
        <v>36451.086671999998</v>
      </c>
      <c r="E38" s="283">
        <f>[1]medpeinc!E78</f>
        <v>41872.017510400001</v>
      </c>
      <c r="F38" s="260">
        <f>[1]medpeinc!F78</f>
        <v>25702.689453125</v>
      </c>
      <c r="G38" s="254">
        <f>[1]medpeinc!G78</f>
        <v>47199.484023999998</v>
      </c>
      <c r="H38" s="401">
        <v>32151.727734045064</v>
      </c>
      <c r="I38" s="260">
        <v>38694.230470624003</v>
      </c>
      <c r="J38" s="254">
        <v>18412.471987229295</v>
      </c>
    </row>
    <row r="39" spans="1:10">
      <c r="A39" s="249">
        <v>1990</v>
      </c>
      <c r="B39" s="282">
        <f>[1]medpeinc!B79</f>
        <v>35657.890885150002</v>
      </c>
      <c r="C39" s="282">
        <f>[1]medpeinc!C79</f>
        <v>32514.248111899997</v>
      </c>
      <c r="D39" s="257">
        <f>[1]medpeinc!D79</f>
        <v>36556.074534649997</v>
      </c>
      <c r="E39" s="282">
        <f>[1]medpeinc!E79</f>
        <v>41585.902971849995</v>
      </c>
      <c r="F39" s="257">
        <f>[1]medpeinc!F79</f>
        <v>26226.962890625</v>
      </c>
      <c r="G39" s="253">
        <f>[1]medpeinc!G79</f>
        <v>46795.368138949998</v>
      </c>
      <c r="H39" s="398">
        <v>32154.974656255577</v>
      </c>
      <c r="I39" s="257">
        <v>38262.623473644904</v>
      </c>
      <c r="J39" s="253">
        <v>19131.311736822452</v>
      </c>
    </row>
    <row r="40" spans="1:10">
      <c r="A40" s="249">
        <v>1991</v>
      </c>
      <c r="B40" s="282">
        <f>[1]medpeinc!B80</f>
        <v>34752.879635249999</v>
      </c>
      <c r="C40" s="282">
        <f>[1]medpeinc!C80</f>
        <v>31892.916972000003</v>
      </c>
      <c r="D40" s="257">
        <f>[1]medpeinc!D80</f>
        <v>35446.203917250001</v>
      </c>
      <c r="E40" s="282">
        <f>[1]medpeinc!E80</f>
        <v>39866.146215000001</v>
      </c>
      <c r="F40" s="257">
        <f>[1]medpeinc!F80</f>
        <v>25912.994140625</v>
      </c>
      <c r="G40" s="253">
        <f>[1]medpeinc!G80</f>
        <v>45932.733682500002</v>
      </c>
      <c r="H40" s="398">
        <v>31286.258217161114</v>
      </c>
      <c r="I40" s="257">
        <v>36486.190330816702</v>
      </c>
      <c r="J40" s="253">
        <v>18979.752214842891</v>
      </c>
    </row>
    <row r="41" spans="1:10">
      <c r="A41" s="249">
        <v>1992</v>
      </c>
      <c r="B41" s="282">
        <f>[1]medpeinc!B81</f>
        <v>34882.581575799995</v>
      </c>
      <c r="C41" s="282">
        <f>[1]medpeinc!C81</f>
        <v>31504.123311799998</v>
      </c>
      <c r="D41" s="257">
        <f>[1]medpeinc!D81</f>
        <v>35727.196141799999</v>
      </c>
      <c r="E41" s="282">
        <f>[1]medpeinc!E81</f>
        <v>39612.423145399996</v>
      </c>
      <c r="F41" s="257">
        <f>[1]medpeinc!F81</f>
        <v>25760.744140625</v>
      </c>
      <c r="G41" s="253">
        <f>[1]medpeinc!G81</f>
        <v>45440.2636508</v>
      </c>
      <c r="H41" s="398">
        <v>31504.123317762715</v>
      </c>
      <c r="I41" s="257">
        <v>36487.349258105882</v>
      </c>
      <c r="J41" s="253">
        <v>19426.135021676742</v>
      </c>
    </row>
    <row r="42" spans="1:10">
      <c r="A42" s="249">
        <v>1993</v>
      </c>
      <c r="B42" s="282">
        <f>[1]medpeinc!B82</f>
        <v>35260.2988424</v>
      </c>
      <c r="C42" s="282">
        <f>[1]medpeinc!C82</f>
        <v>31800.1760588</v>
      </c>
      <c r="D42" s="257">
        <f>[1]medpeinc!D82</f>
        <v>36331.2892278</v>
      </c>
      <c r="E42" s="282">
        <f>[1]medpeinc!E82</f>
        <v>40532.866893599996</v>
      </c>
      <c r="F42" s="257">
        <f>[1]medpeinc!F82</f>
        <v>25539.001953125</v>
      </c>
      <c r="G42" s="253">
        <f>[1]medpeinc!G82</f>
        <v>46052.586572199994</v>
      </c>
      <c r="H42" s="398">
        <v>31800.17606611078</v>
      </c>
      <c r="I42" s="257">
        <v>37155.12799434187</v>
      </c>
      <c r="J42" s="253">
        <v>19689.746320726623</v>
      </c>
    </row>
    <row r="43" spans="1:10">
      <c r="A43" s="249">
        <v>1994</v>
      </c>
      <c r="B43" s="282">
        <f>[1]medpeinc!B83</f>
        <v>36197.001300600001</v>
      </c>
      <c r="C43" s="282">
        <f>[1]medpeinc!C83</f>
        <v>32569.2394776</v>
      </c>
      <c r="D43" s="257">
        <f>[1]medpeinc!D83</f>
        <v>37164.404453399999</v>
      </c>
      <c r="E43" s="282">
        <f>[1]medpeinc!E83</f>
        <v>41840.186358600004</v>
      </c>
      <c r="F43" s="257">
        <f>[1]medpeinc!F83</f>
        <v>26119.884765625</v>
      </c>
      <c r="G43" s="253">
        <f>[1]medpeinc!G83</f>
        <v>47160.903699000002</v>
      </c>
      <c r="H43" s="398">
        <v>32327.388697692033</v>
      </c>
      <c r="I43" s="257">
        <v>38051.1906865602</v>
      </c>
      <c r="J43" s="253">
        <v>19912.381566907559</v>
      </c>
    </row>
    <row r="44" spans="1:10">
      <c r="A44" s="249">
        <v>1995</v>
      </c>
      <c r="B44" s="282">
        <f>[1]medpeinc!B84</f>
        <v>36248.4350127</v>
      </c>
      <c r="C44" s="282">
        <f>[1]medpeinc!C84</f>
        <v>33089.530000699997</v>
      </c>
      <c r="D44" s="257">
        <f>[1]medpeinc!D84</f>
        <v>37038.161265700001</v>
      </c>
      <c r="E44" s="282">
        <f>[1]medpeinc!E84</f>
        <v>41934.464034299999</v>
      </c>
      <c r="F44" s="257">
        <f>[1]medpeinc!F84</f>
        <v>26455.830078125</v>
      </c>
      <c r="G44" s="253">
        <f>[1]medpeinc!G84</f>
        <v>46988.712053499999</v>
      </c>
      <c r="H44" s="398">
        <v>32299.803741025673</v>
      </c>
      <c r="I44" s="257">
        <v>37906.860136167052</v>
      </c>
      <c r="J44" s="253">
        <v>20295.964697906107</v>
      </c>
    </row>
    <row r="45" spans="1:10">
      <c r="A45" s="249">
        <v>1996</v>
      </c>
      <c r="B45" s="282">
        <f>[1]medpeinc!B85</f>
        <v>36593.056587999999</v>
      </c>
      <c r="C45" s="282">
        <f>[1]medpeinc!C85</f>
        <v>33498.506347999995</v>
      </c>
      <c r="D45" s="257">
        <f>[1]medpeinc!D85</f>
        <v>37444.057903999994</v>
      </c>
      <c r="E45" s="282">
        <f>[1]medpeinc!E85</f>
        <v>42163.247019999995</v>
      </c>
      <c r="F45" s="257">
        <f>[1]medpeinc!F85</f>
        <v>26845.22265625</v>
      </c>
      <c r="G45" s="253">
        <f>[1]medpeinc!G85</f>
        <v>47423.982427999996</v>
      </c>
      <c r="H45" s="398">
        <v>32570.141266534294</v>
      </c>
      <c r="I45" s="257">
        <v>38295.059208870487</v>
      </c>
      <c r="J45" s="253">
        <v>20424.03157806426</v>
      </c>
    </row>
    <row r="46" spans="1:10">
      <c r="A46" s="249">
        <v>1997</v>
      </c>
      <c r="B46" s="282">
        <f>[1]medpeinc!B86</f>
        <v>37406.511733550004</v>
      </c>
      <c r="C46" s="282">
        <f>[1]medpeinc!C86</f>
        <v>34523.251194249999</v>
      </c>
      <c r="D46" s="257">
        <f>[1]medpeinc!D86</f>
        <v>38089.389229699998</v>
      </c>
      <c r="E46" s="282">
        <f>[1]medpeinc!E86</f>
        <v>43324.783366850002</v>
      </c>
      <c r="F46" s="257">
        <f>[1]medpeinc!F86</f>
        <v>27846.2265625</v>
      </c>
      <c r="G46" s="253">
        <f>[1]medpeinc!G86</f>
        <v>48636.052781350001</v>
      </c>
      <c r="H46" s="398">
        <v>33460.997313531072</v>
      </c>
      <c r="I46" s="257">
        <v>39227.51839250695</v>
      </c>
      <c r="J46" s="253">
        <v>21548.578768804593</v>
      </c>
    </row>
    <row r="47" spans="1:10">
      <c r="A47" s="249">
        <v>1998</v>
      </c>
      <c r="B47" s="282">
        <f>[1]medpeinc!B87</f>
        <v>38643.957936600003</v>
      </c>
      <c r="C47" s="282">
        <f>[1]medpeinc!C87</f>
        <v>35573.410891250001</v>
      </c>
      <c r="D47" s="257">
        <f>[1]medpeinc!D87</f>
        <v>39467.763241450004</v>
      </c>
      <c r="E47" s="282">
        <f>[1]medpeinc!E87</f>
        <v>44635.2692446</v>
      </c>
      <c r="F47" s="257">
        <f>[1]medpeinc!F87</f>
        <v>28982.96875</v>
      </c>
      <c r="G47" s="253">
        <f>[1]medpeinc!G87</f>
        <v>49952.558030450004</v>
      </c>
      <c r="H47" s="398">
        <v>34974.279750673391</v>
      </c>
      <c r="I47" s="257">
        <v>41040.482448327668</v>
      </c>
      <c r="J47" s="253">
        <v>22692.091572706719</v>
      </c>
    </row>
    <row r="48" spans="1:10">
      <c r="A48" s="259">
        <v>1999</v>
      </c>
      <c r="B48" s="283">
        <f>[1]medpeinc!B88</f>
        <v>39145.798696500002</v>
      </c>
      <c r="C48" s="283">
        <f>[1]medpeinc!C88</f>
        <v>36123.241735000003</v>
      </c>
      <c r="D48" s="260">
        <f>[1]medpeinc!D88</f>
        <v>40325.333120499999</v>
      </c>
      <c r="E48" s="283">
        <f>[1]medpeinc!E88</f>
        <v>45780.679831499998</v>
      </c>
      <c r="F48" s="260">
        <f>[1]medpeinc!F88</f>
        <v>29340.91796875</v>
      </c>
      <c r="G48" s="254">
        <f>[1]medpeinc!G88</f>
        <v>51088.584739500002</v>
      </c>
      <c r="H48" s="401">
        <v>35902.079034536051</v>
      </c>
      <c r="I48" s="260">
        <v>42979.285579331656</v>
      </c>
      <c r="J48" s="254">
        <v>23222.083975110585</v>
      </c>
    </row>
    <row r="49" spans="1:10">
      <c r="A49" s="261">
        <v>2000</v>
      </c>
      <c r="B49" s="284">
        <f>[1]medpeinc!B89</f>
        <v>40195.797505200004</v>
      </c>
      <c r="C49" s="284">
        <f>[1]medpeinc!C89</f>
        <v>37242.342849799999</v>
      </c>
      <c r="D49" s="262">
        <f>[1]medpeinc!D89</f>
        <v>41348.365175600004</v>
      </c>
      <c r="E49" s="284">
        <f>[1]medpeinc!E89</f>
        <v>46462.884213000005</v>
      </c>
      <c r="F49" s="262">
        <f>[1]medpeinc!F89</f>
        <v>30543.04296875</v>
      </c>
      <c r="G49" s="255">
        <f>[1]medpeinc!G89</f>
        <v>52081.651606200001</v>
      </c>
      <c r="H49" s="402">
        <v>37098.271879231324</v>
      </c>
      <c r="I49" s="262">
        <v>44013.677899437549</v>
      </c>
      <c r="J49" s="255">
        <v>24420.02750885324</v>
      </c>
    </row>
    <row r="50" spans="1:10">
      <c r="A50" s="249">
        <v>2001</v>
      </c>
      <c r="B50" s="282">
        <f>[1]medpeinc!B90</f>
        <v>40626.246036199998</v>
      </c>
      <c r="C50" s="282">
        <f>[1]medpeinc!C90</f>
        <v>37814.7411202</v>
      </c>
      <c r="D50" s="257">
        <f>[1]medpeinc!D90</f>
        <v>41750.848002600003</v>
      </c>
      <c r="E50" s="282">
        <f>[1]medpeinc!E90</f>
        <v>47022.419720099999</v>
      </c>
      <c r="F50" s="257">
        <f>[1]medpeinc!F90</f>
        <v>31277.9921875</v>
      </c>
      <c r="G50" s="253">
        <f>[1]medpeinc!G90</f>
        <v>52223.703814699998</v>
      </c>
      <c r="H50" s="398">
        <v>37182.152517848517</v>
      </c>
      <c r="I50" s="257">
        <v>44140.627185650039</v>
      </c>
      <c r="J50" s="253">
        <v>25233.256623643891</v>
      </c>
    </row>
    <row r="51" spans="1:10">
      <c r="A51" s="249">
        <v>2002</v>
      </c>
      <c r="B51" s="282">
        <f>[1]medpeinc!B91</f>
        <v>40468.809073899996</v>
      </c>
      <c r="C51" s="282">
        <f>[1]medpeinc!C91</f>
        <v>37568.314225599999</v>
      </c>
      <c r="D51" s="257">
        <f>[1]medpeinc!D91</f>
        <v>41642.818893449999</v>
      </c>
      <c r="E51" s="282">
        <f>[1]medpeinc!E91</f>
        <v>46269.798770499998</v>
      </c>
      <c r="F51" s="257">
        <f>[1]medpeinc!F91</f>
        <v>31145.7890625</v>
      </c>
      <c r="G51" s="253">
        <f>[1]medpeinc!G91</f>
        <v>51449.253856750001</v>
      </c>
      <c r="H51" s="398">
        <v>36601.482600664014</v>
      </c>
      <c r="I51" s="257">
        <v>43024.006906063551</v>
      </c>
      <c r="J51" s="253">
        <v>25068.562611398185</v>
      </c>
    </row>
    <row r="52" spans="1:10">
      <c r="A52" s="249">
        <v>2003</v>
      </c>
      <c r="B52" s="282">
        <f>[1]medpeinc!B92</f>
        <v>40501.133569750004</v>
      </c>
      <c r="C52" s="282">
        <f>[1]medpeinc!C92</f>
        <v>37661.32119925</v>
      </c>
      <c r="D52" s="257">
        <f>[1]medpeinc!D92</f>
        <v>41582.966853750004</v>
      </c>
      <c r="E52" s="282">
        <f>[1]medpeinc!E92</f>
        <v>45977.914570000001</v>
      </c>
      <c r="F52" s="257">
        <f>[1]medpeinc!F92</f>
        <v>31305.55078125</v>
      </c>
      <c r="G52" s="253">
        <f>[1]medpeinc!G92</f>
        <v>51387.080990000002</v>
      </c>
      <c r="H52" s="398">
        <v>36038.571261151163</v>
      </c>
      <c r="I52" s="257">
        <v>42123.883481608209</v>
      </c>
      <c r="J52" s="253">
        <v>24949.78010387388</v>
      </c>
    </row>
    <row r="53" spans="1:10">
      <c r="A53" s="249">
        <v>2004</v>
      </c>
      <c r="B53" s="282">
        <f>[1]medpeinc!B93</f>
        <v>40999.076838300003</v>
      </c>
      <c r="C53" s="282">
        <f>[1]medpeinc!C93</f>
        <v>38103.475905899999</v>
      </c>
      <c r="D53" s="257">
        <f>[1]medpeinc!D93</f>
        <v>42052.022631899999</v>
      </c>
      <c r="E53" s="282">
        <f>[1]medpeinc!E93</f>
        <v>46527.042254699998</v>
      </c>
      <c r="F53" s="257">
        <f>[1]medpeinc!F93</f>
        <v>31785.80078125</v>
      </c>
      <c r="G53" s="253">
        <f>[1]medpeinc!G93</f>
        <v>51462.725662199999</v>
      </c>
      <c r="H53" s="398">
        <v>36524.057216770736</v>
      </c>
      <c r="I53" s="257">
        <v>42841.731978590535</v>
      </c>
      <c r="J53" s="253">
        <v>25204.889935176921</v>
      </c>
    </row>
    <row r="54" spans="1:10">
      <c r="A54" s="249">
        <v>2005</v>
      </c>
      <c r="B54" s="282">
        <f>[1]medpeinc!B94</f>
        <v>40850.439108300001</v>
      </c>
      <c r="C54" s="282">
        <f>[1]medpeinc!C94</f>
        <v>38229.362420600002</v>
      </c>
      <c r="D54" s="257">
        <f>[1]medpeinc!D94</f>
        <v>41617.5835047</v>
      </c>
      <c r="E54" s="282">
        <f>[1]medpeinc!E94</f>
        <v>46284.378582800004</v>
      </c>
      <c r="F54" s="257">
        <f>[1]medpeinc!F94</f>
        <v>31964.349609375</v>
      </c>
      <c r="G54" s="253">
        <f>[1]medpeinc!G94</f>
        <v>51079.031060300003</v>
      </c>
      <c r="H54" s="398">
        <v>36311.501418865824</v>
      </c>
      <c r="I54" s="257">
        <v>42320.799188889396</v>
      </c>
      <c r="J54" s="253">
        <v>25251.836374035214</v>
      </c>
    </row>
    <row r="55" spans="1:10">
      <c r="A55" s="249">
        <v>2006</v>
      </c>
      <c r="B55" s="282">
        <f>[1]medpeinc!B95</f>
        <v>40972.496532000005</v>
      </c>
      <c r="C55" s="282">
        <f>[1]medpeinc!C95</f>
        <v>38551.394464200006</v>
      </c>
      <c r="D55" s="257">
        <f>[1]medpeinc!D95</f>
        <v>41655.371474200001</v>
      </c>
      <c r="E55" s="282">
        <f>[1]medpeinc!E95</f>
        <v>46373.416529400005</v>
      </c>
      <c r="F55" s="257">
        <f>[1]medpeinc!F95</f>
        <v>32467.599609375</v>
      </c>
      <c r="G55" s="253">
        <f>[1]medpeinc!G95</f>
        <v>51153.541124800002</v>
      </c>
      <c r="H55" s="398">
        <v>36564.849178690834</v>
      </c>
      <c r="I55" s="257">
        <v>42400.325957633002</v>
      </c>
      <c r="J55" s="253">
        <v>25514.691022821618</v>
      </c>
    </row>
    <row r="56" spans="1:10">
      <c r="A56" s="249">
        <v>2007</v>
      </c>
      <c r="B56" s="282">
        <f>[1]medpeinc!B96</f>
        <v>40576.983115199997</v>
      </c>
      <c r="C56" s="282">
        <f>[1]medpeinc!C96</f>
        <v>38222.068916550001</v>
      </c>
      <c r="D56" s="257">
        <f>[1]medpeinc!D96</f>
        <v>40999.660022649994</v>
      </c>
      <c r="E56" s="282">
        <f>[1]medpeinc!E96</f>
        <v>45467.958758549998</v>
      </c>
      <c r="F56" s="257">
        <f>[1]medpeinc!F96</f>
        <v>32425.357421875</v>
      </c>
      <c r="G56" s="253">
        <f>[1]medpeinc!G96</f>
        <v>50479.699232599996</v>
      </c>
      <c r="H56" s="398">
        <v>36772.890941930127</v>
      </c>
      <c r="I56" s="257">
        <v>42267.690737850724</v>
      </c>
      <c r="J56" s="253">
        <v>25420.996858050217</v>
      </c>
    </row>
    <row r="57" spans="1:10">
      <c r="A57" s="249">
        <v>2008</v>
      </c>
      <c r="B57" s="282">
        <f>[1]medpeinc!B97</f>
        <v>39781.194263999998</v>
      </c>
      <c r="C57" s="282">
        <f>[1]medpeinc!C97</f>
        <v>37294.869622500002</v>
      </c>
      <c r="D57" s="257">
        <f>[1]medpeinc!D97</f>
        <v>39958.788881250002</v>
      </c>
      <c r="E57" s="282">
        <f>[1]medpeinc!E97</f>
        <v>43984.266872250002</v>
      </c>
      <c r="F57" s="257">
        <f>[1]medpeinc!F97</f>
        <v>31907.83203125</v>
      </c>
      <c r="G57" s="253">
        <f>[1]medpeinc!G97</f>
        <v>49193.708978249997</v>
      </c>
      <c r="H57" s="398">
        <v>35755.716258666442</v>
      </c>
      <c r="I57" s="257">
        <v>40313.978099589149</v>
      </c>
      <c r="J57" s="253">
        <v>25218.435639390569</v>
      </c>
    </row>
    <row r="58" spans="1:10">
      <c r="A58" s="259">
        <v>2009</v>
      </c>
      <c r="B58" s="283">
        <f>[1]medpeinc!B98</f>
        <v>38502.569096600004</v>
      </c>
      <c r="C58" s="283">
        <f>[1]medpeinc!C98</f>
        <v>35927.929217800003</v>
      </c>
      <c r="D58" s="260">
        <f>[1]medpeinc!D98</f>
        <v>38209.996383100006</v>
      </c>
      <c r="E58" s="283">
        <f>[1]medpeinc!E98</f>
        <v>41545.325317000003</v>
      </c>
      <c r="F58" s="260">
        <f>[1]medpeinc!F98</f>
        <v>31305.28125</v>
      </c>
      <c r="G58" s="403">
        <f>[1]medpeinc!G98</f>
        <v>47630.837757800007</v>
      </c>
      <c r="H58" s="401">
        <v>33587.347512585133</v>
      </c>
      <c r="I58" s="260">
        <v>36922.676446761703</v>
      </c>
      <c r="J58" s="403">
        <v>24166.506137103937</v>
      </c>
    </row>
    <row r="59" spans="1:10">
      <c r="A59" s="249">
        <v>2010</v>
      </c>
      <c r="B59" s="282">
        <f>[1]medpeinc!B99</f>
        <v>38297.5568508</v>
      </c>
      <c r="C59" s="282">
        <f>[1]medpeinc!C99</f>
        <v>35817.44398245</v>
      </c>
      <c r="D59" s="257">
        <f>[1]medpeinc!D99</f>
        <v>37778.463459749997</v>
      </c>
      <c r="E59" s="282">
        <f>[1]medpeinc!E99</f>
        <v>41296.763110200001</v>
      </c>
      <c r="F59" s="257">
        <f>[1]medpeinc!F99</f>
        <v>31318.634765625</v>
      </c>
      <c r="G59" s="404">
        <f>[1]medpeinc!G99</f>
        <v>46833.759281400002</v>
      </c>
      <c r="H59" s="398">
        <v>32875.914759874489</v>
      </c>
      <c r="I59" s="257">
        <v>35759.766931793303</v>
      </c>
      <c r="J59" s="404">
        <v>23820.618940049411</v>
      </c>
    </row>
    <row r="60" spans="1:10">
      <c r="A60" s="249">
        <v>2011</v>
      </c>
      <c r="B60" s="282">
        <f>[1]medpeinc!B100</f>
        <v>38716.8753125</v>
      </c>
      <c r="C60" s="282">
        <f>[1]medpeinc!C100</f>
        <v>36233.577187499999</v>
      </c>
      <c r="D60" s="257">
        <f>[1]medpeinc!D100</f>
        <v>38208.927968750002</v>
      </c>
      <c r="E60" s="282">
        <f>[1]medpeinc!E100</f>
        <v>42159.629531250001</v>
      </c>
      <c r="F60" s="257">
        <f>[1]medpeinc!F100</f>
        <v>31323.419921875</v>
      </c>
      <c r="G60" s="404">
        <f>[1]medpeinc!G100</f>
        <v>46956.909999999996</v>
      </c>
      <c r="H60" s="398">
        <v>33242.331720627531</v>
      </c>
      <c r="I60" s="257">
        <v>36797.963127078358</v>
      </c>
      <c r="J60" s="404">
        <v>23365.577813819691</v>
      </c>
    </row>
    <row r="61" spans="1:10">
      <c r="A61" s="249">
        <v>2012</v>
      </c>
      <c r="B61" s="282">
        <f>[1]medpeinc!B101</f>
        <v>38564.320666999993</v>
      </c>
      <c r="C61" s="282">
        <f>[1]medpeinc!C101</f>
        <v>35908.528138999995</v>
      </c>
      <c r="D61" s="257">
        <f>[1]medpeinc!D101</f>
        <v>38011.030556999998</v>
      </c>
      <c r="E61" s="282">
        <f>[1]medpeinc!E101</f>
        <v>42271.364403999993</v>
      </c>
      <c r="F61" s="257">
        <f>[1]medpeinc!F101</f>
        <v>30873.587890625</v>
      </c>
      <c r="G61" s="404">
        <f>[1]medpeinc!G101</f>
        <v>46642.356272999998</v>
      </c>
      <c r="H61" s="398">
        <v>32920.761544999994</v>
      </c>
      <c r="I61" s="257">
        <v>37125.766380999994</v>
      </c>
      <c r="J61" s="404">
        <v>23072.197586999999</v>
      </c>
    </row>
    <row r="62" spans="1:10">
      <c r="A62" s="249">
        <v>2013</v>
      </c>
      <c r="B62" s="282">
        <f>[1]medpeinc!B102</f>
        <v>39210.390584399996</v>
      </c>
      <c r="C62" s="282">
        <f>[1]medpeinc!C102</f>
        <v>36712.221655199995</v>
      </c>
      <c r="D62" s="257">
        <f>[1]medpeinc!D102</f>
        <v>38613.002362199994</v>
      </c>
      <c r="E62" s="282">
        <f>[1]medpeinc!E102</f>
        <v>43120.568038799996</v>
      </c>
      <c r="F62" s="257">
        <f>[1]medpeinc!F102</f>
        <v>31607.267578125</v>
      </c>
      <c r="G62" s="404">
        <f>[1]medpeinc!G102</f>
        <v>47085.053513399995</v>
      </c>
      <c r="H62" s="398">
        <v>33290.816394778165</v>
      </c>
      <c r="I62" s="257">
        <v>37581.149992147621</v>
      </c>
      <c r="J62" s="404">
        <v>23298.140674322731</v>
      </c>
    </row>
    <row r="63" spans="1:10">
      <c r="A63" s="249">
        <v>2014</v>
      </c>
      <c r="B63" s="282">
        <f>[1]medpeinc!B103</f>
        <v>39367.1703834</v>
      </c>
      <c r="C63" s="282">
        <f>[1]medpeinc!C103</f>
        <v>36966.733164899997</v>
      </c>
      <c r="D63" s="257">
        <f>[1]medpeinc!D103</f>
        <v>38887.082939699998</v>
      </c>
      <c r="E63" s="282">
        <f>[1]medpeinc!E103</f>
        <v>43581.271278100001</v>
      </c>
      <c r="F63" s="257">
        <f>[1]medpeinc!F103</f>
        <v>31739.115234375</v>
      </c>
      <c r="G63" s="404">
        <f>[1]medpeinc!G103</f>
        <v>47101.912531900001</v>
      </c>
      <c r="H63" s="398">
        <v>33766.150191375105</v>
      </c>
      <c r="I63" s="257">
        <v>38300.3093797904</v>
      </c>
      <c r="J63" s="404">
        <v>23630.970829035025</v>
      </c>
    </row>
    <row r="64" spans="1:10">
      <c r="A64" s="249">
        <v>2015</v>
      </c>
      <c r="B64" s="282">
        <f>[1]medpeinc!B104</f>
        <v>40224.691953299996</v>
      </c>
      <c r="C64" s="282">
        <f>[1]medpeinc!C104</f>
        <v>37743.641399749999</v>
      </c>
      <c r="D64" s="257">
        <f>[1]medpeinc!D104</f>
        <v>39380.078998899997</v>
      </c>
      <c r="E64" s="282">
        <f>[1]medpeinc!E104</f>
        <v>44500.545034949995</v>
      </c>
      <c r="F64" s="257">
        <f>[1]medpeinc!F104</f>
        <v>32095.29296875</v>
      </c>
      <c r="G64" s="404">
        <f>[1]medpeinc!G104</f>
        <v>47562.266994649995</v>
      </c>
      <c r="H64" s="398">
        <v>34101.248037934223</v>
      </c>
      <c r="I64" s="257">
        <v>39221.714074589981</v>
      </c>
      <c r="J64" s="404">
        <v>23860.315964622707</v>
      </c>
    </row>
    <row r="65" spans="1:10">
      <c r="A65" s="249">
        <v>2016</v>
      </c>
      <c r="B65" s="282">
        <f>[1]medpeinc!B105</f>
        <v>40436.34635</v>
      </c>
      <c r="C65" s="282">
        <f>[1]medpeinc!C105</f>
        <v>37726.694275000002</v>
      </c>
      <c r="D65" s="257">
        <f>[1]medpeinc!D105</f>
        <v>38977.302925000004</v>
      </c>
      <c r="E65" s="282">
        <f>[1]medpeinc!E105</f>
        <v>44500.824462500001</v>
      </c>
      <c r="F65" s="257">
        <f>[1]medpeinc!F105</f>
        <v>32567.93359375</v>
      </c>
      <c r="G65" s="404">
        <f>[1]medpeinc!G105</f>
        <v>47418.9113125</v>
      </c>
      <c r="H65" s="398">
        <v>34131.194391599165</v>
      </c>
      <c r="I65" s="257">
        <v>38143.563808626852</v>
      </c>
      <c r="J65" s="404">
        <v>24126.325195893762</v>
      </c>
    </row>
    <row r="66" spans="1:10" ht="15.75">
      <c r="A66" s="249">
        <v>2017</v>
      </c>
      <c r="B66" s="282"/>
      <c r="C66" s="282"/>
      <c r="D66" s="257"/>
      <c r="E66" s="282"/>
      <c r="F66" s="258"/>
      <c r="G66" s="404"/>
      <c r="H66" s="405"/>
      <c r="I66" s="225"/>
      <c r="J66" s="226"/>
    </row>
    <row r="67" spans="1:10" ht="15.75">
      <c r="A67" s="249">
        <v>2018</v>
      </c>
      <c r="B67" s="282"/>
      <c r="C67" s="282"/>
      <c r="D67" s="257"/>
      <c r="E67" s="282"/>
      <c r="F67" s="258"/>
      <c r="G67" s="404"/>
      <c r="H67" s="405"/>
      <c r="I67" s="225"/>
      <c r="J67" s="226"/>
    </row>
    <row r="68" spans="1:10" ht="15.75">
      <c r="A68" s="249">
        <v>2019</v>
      </c>
      <c r="B68" s="282"/>
      <c r="C68" s="282"/>
      <c r="D68" s="257"/>
      <c r="E68" s="282"/>
      <c r="F68" s="258"/>
      <c r="G68" s="404"/>
      <c r="H68" s="405"/>
      <c r="I68" s="225"/>
      <c r="J68" s="226"/>
    </row>
    <row r="69" spans="1:10" ht="16.5" thickBot="1">
      <c r="A69" s="268">
        <v>2020</v>
      </c>
      <c r="B69" s="327"/>
      <c r="C69" s="327"/>
      <c r="D69" s="269"/>
      <c r="E69" s="327"/>
      <c r="F69" s="271"/>
      <c r="G69" s="406"/>
      <c r="H69" s="407"/>
      <c r="I69" s="408"/>
      <c r="J69" s="409"/>
    </row>
    <row r="70" spans="1:10" ht="16.5" thickTop="1">
      <c r="A70" s="274"/>
      <c r="B70" s="275"/>
      <c r="C70" s="275"/>
      <c r="D70" s="225"/>
      <c r="E70" s="276"/>
      <c r="F70" s="275"/>
      <c r="G70" s="275"/>
      <c r="H70" s="275"/>
    </row>
    <row r="71" spans="1:10" ht="15.75">
      <c r="B71" s="277"/>
      <c r="C71" s="277"/>
      <c r="F71" s="277"/>
      <c r="G71" s="277"/>
      <c r="H71" s="277"/>
    </row>
    <row r="72" spans="1:10">
      <c r="A72" s="278" t="s">
        <v>114</v>
      </c>
      <c r="B72" s="142">
        <f>(B63/B29)^(1/34)-1</f>
        <v>5.5101858920847402E-3</v>
      </c>
      <c r="C72" s="142">
        <f t="shared" ref="C72:J72" si="0">(C63/C29)^(1/34)-1</f>
        <v>7.0873571084149045E-3</v>
      </c>
      <c r="D72" s="142">
        <f t="shared" si="0"/>
        <v>4.0461213209530555E-3</v>
      </c>
      <c r="E72" s="142">
        <f t="shared" si="0"/>
        <v>6.8394515388714439E-4</v>
      </c>
      <c r="F72" s="142">
        <f t="shared" si="0"/>
        <v>1.4118297823255688E-2</v>
      </c>
      <c r="G72" s="142">
        <f t="shared" si="0"/>
        <v>9.4618834945281449E-4</v>
      </c>
      <c r="H72" s="142">
        <f t="shared" si="0"/>
        <v>3.9915561602255067E-3</v>
      </c>
      <c r="I72" s="142">
        <f t="shared" si="0"/>
        <v>-1.1466582899860578E-3</v>
      </c>
      <c r="J72" s="142">
        <f t="shared" si="0"/>
        <v>1.6290032193156723E-2</v>
      </c>
    </row>
    <row r="73" spans="1:10">
      <c r="A73" s="278"/>
      <c r="B73" s="142"/>
      <c r="C73" s="142"/>
      <c r="D73" s="142"/>
      <c r="E73" s="142"/>
      <c r="F73" s="142"/>
      <c r="G73" s="142"/>
      <c r="H73" s="142"/>
    </row>
    <row r="74" spans="1:10">
      <c r="A74" s="278"/>
      <c r="B74" s="142"/>
      <c r="C74" s="142"/>
      <c r="D74" s="142"/>
      <c r="E74" s="142"/>
      <c r="F74" s="142"/>
      <c r="G74" s="142"/>
      <c r="H74" s="142"/>
    </row>
    <row r="120" spans="1:11">
      <c r="A120" s="220" t="s">
        <v>114</v>
      </c>
      <c r="B120" s="368" t="e">
        <f t="shared" ref="B120:G120" si="1">(B110/B76)^(1/34)-1</f>
        <v>#DIV/0!</v>
      </c>
      <c r="C120" s="368" t="e">
        <f t="shared" si="1"/>
        <v>#DIV/0!</v>
      </c>
      <c r="D120" s="368" t="e">
        <f t="shared" si="1"/>
        <v>#DIV/0!</v>
      </c>
      <c r="E120" s="368" t="e">
        <f t="shared" si="1"/>
        <v>#DIV/0!</v>
      </c>
      <c r="F120" s="368" t="e">
        <f t="shared" si="1"/>
        <v>#DIV/0!</v>
      </c>
      <c r="G120" s="368" t="e">
        <f t="shared" si="1"/>
        <v>#DIV/0!</v>
      </c>
      <c r="K120" s="368"/>
    </row>
  </sheetData>
  <mergeCells count="3">
    <mergeCell ref="A4:J4"/>
    <mergeCell ref="B7:G7"/>
    <mergeCell ref="H7:J7"/>
  </mergeCells>
  <hyperlinks>
    <hyperlink ref="A1" location="Index!A1" display="Back to index" xr:uid="{5C85E4B5-05EE-4240-98D4-6D66E7E862CC}"/>
  </hyperlinks>
  <pageMargins left="0.75" right="0.75" top="1" bottom="1" header="0.5" footer="0.5"/>
  <pageSetup paperSize="9" orientation="portrait" horizontalDpi="4294967292" verticalDpi="429496729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D132D-9904-4316-A127-C198C1A2B808}">
  <sheetPr>
    <tabColor theme="6" tint="0.39997558519241921"/>
  </sheetPr>
  <dimension ref="A1:T72"/>
  <sheetViews>
    <sheetView workbookViewId="0">
      <pane xSplit="1" ySplit="9" topLeftCell="B10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4" width="10.875" style="2"/>
    <col min="15" max="17" width="11" style="2" customWidth="1"/>
    <col min="18" max="16384" width="10.875" style="2"/>
  </cols>
  <sheetData>
    <row r="1" spans="1:20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1:20">
      <c r="J2" s="3"/>
      <c r="K2" s="3"/>
      <c r="L2" s="3"/>
    </row>
    <row r="3" spans="1:20" ht="15.75" thickBot="1"/>
    <row r="4" spans="1:20" ht="24.95" customHeight="1" thickTop="1">
      <c r="A4" s="475" t="s">
        <v>148</v>
      </c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7"/>
      <c r="N4" s="4"/>
    </row>
    <row r="5" spans="1:20" ht="15.75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158"/>
      <c r="N5" s="8"/>
    </row>
    <row r="6" spans="1:20" ht="15.75">
      <c r="A6" s="5"/>
      <c r="B6" s="9" t="s">
        <v>2</v>
      </c>
      <c r="C6" s="9" t="s">
        <v>3</v>
      </c>
      <c r="D6" s="9" t="s">
        <v>4</v>
      </c>
      <c r="E6" s="9" t="s">
        <v>5</v>
      </c>
      <c r="F6" s="6"/>
      <c r="G6" s="6"/>
      <c r="H6" s="6"/>
      <c r="I6" s="6"/>
      <c r="J6" s="8"/>
      <c r="K6" s="8"/>
      <c r="L6" s="8"/>
      <c r="M6" s="7"/>
      <c r="N6" s="11"/>
    </row>
    <row r="7" spans="1:20" ht="35.1" customHeight="1">
      <c r="A7" s="12"/>
      <c r="B7" s="478" t="s">
        <v>149</v>
      </c>
      <c r="C7" s="479"/>
      <c r="D7" s="479"/>
      <c r="E7" s="479"/>
      <c r="F7" s="479"/>
      <c r="G7" s="479"/>
      <c r="H7" s="479"/>
      <c r="I7" s="479"/>
      <c r="J7" s="479"/>
      <c r="K7" s="479"/>
      <c r="L7" s="479"/>
      <c r="M7" s="491"/>
      <c r="N7" s="6"/>
      <c r="P7" s="13"/>
      <c r="Q7" s="13"/>
      <c r="R7" s="13"/>
      <c r="S7" s="13"/>
      <c r="T7" s="13"/>
    </row>
    <row r="8" spans="1:20" ht="21" customHeight="1">
      <c r="A8" s="14"/>
      <c r="B8" s="480" t="s">
        <v>74</v>
      </c>
      <c r="C8" s="481"/>
      <c r="D8" s="481"/>
      <c r="E8" s="481"/>
      <c r="F8" s="480" t="s">
        <v>65</v>
      </c>
      <c r="G8" s="481"/>
      <c r="H8" s="481"/>
      <c r="I8" s="503"/>
      <c r="J8" s="481" t="s">
        <v>66</v>
      </c>
      <c r="K8" s="481"/>
      <c r="L8" s="481"/>
      <c r="M8" s="492"/>
      <c r="N8" s="15"/>
      <c r="P8" s="13"/>
      <c r="Q8" s="13"/>
      <c r="R8" s="13"/>
      <c r="S8" s="13"/>
      <c r="T8" s="13"/>
    </row>
    <row r="9" spans="1:20" s="22" customFormat="1" ht="30.95" customHeight="1">
      <c r="A9" s="16"/>
      <c r="B9" s="17" t="s">
        <v>21</v>
      </c>
      <c r="C9" s="18" t="s">
        <v>22</v>
      </c>
      <c r="D9" s="18" t="s">
        <v>23</v>
      </c>
      <c r="E9" s="160" t="s">
        <v>24</v>
      </c>
      <c r="F9" s="17" t="s">
        <v>21</v>
      </c>
      <c r="G9" s="18" t="s">
        <v>22</v>
      </c>
      <c r="H9" s="18" t="s">
        <v>23</v>
      </c>
      <c r="I9" s="410" t="s">
        <v>24</v>
      </c>
      <c r="J9" s="20" t="s">
        <v>21</v>
      </c>
      <c r="K9" s="18" t="s">
        <v>22</v>
      </c>
      <c r="L9" s="18" t="s">
        <v>23</v>
      </c>
      <c r="M9" s="411" t="s">
        <v>24</v>
      </c>
      <c r="N9" s="21"/>
      <c r="P9" s="13"/>
      <c r="Q9" s="13"/>
      <c r="R9" s="13"/>
      <c r="S9" s="13"/>
      <c r="T9" s="13"/>
    </row>
    <row r="10" spans="1:20" ht="15.75">
      <c r="A10" s="36">
        <v>1960</v>
      </c>
      <c r="B10" s="412"/>
      <c r="C10" s="412"/>
      <c r="D10" s="412"/>
      <c r="E10" s="412"/>
      <c r="F10" s="413"/>
      <c r="G10" s="412"/>
      <c r="H10" s="412"/>
      <c r="I10" s="414"/>
      <c r="J10" s="46"/>
      <c r="K10" s="25"/>
      <c r="L10" s="25"/>
      <c r="M10" s="415"/>
      <c r="N10" s="26"/>
      <c r="O10" s="31"/>
      <c r="P10" s="27"/>
      <c r="Q10" s="27"/>
      <c r="R10" s="27"/>
      <c r="S10" s="27"/>
      <c r="T10" s="27"/>
    </row>
    <row r="11" spans="1:20" ht="15.75">
      <c r="A11" s="38">
        <v>1961</v>
      </c>
      <c r="B11" s="416"/>
      <c r="C11" s="416"/>
      <c r="D11" s="416"/>
      <c r="E11" s="416"/>
      <c r="F11" s="417"/>
      <c r="G11" s="416"/>
      <c r="H11" s="416"/>
      <c r="I11" s="418"/>
      <c r="J11" s="41"/>
      <c r="K11" s="25"/>
      <c r="L11" s="25"/>
      <c r="M11" s="419"/>
      <c r="N11" s="26"/>
      <c r="O11" s="31"/>
      <c r="P11" s="27"/>
      <c r="Q11" s="27"/>
      <c r="R11" s="27"/>
      <c r="S11" s="27"/>
      <c r="T11" s="27"/>
    </row>
    <row r="12" spans="1:20" ht="15.75">
      <c r="A12" s="38">
        <v>1962</v>
      </c>
      <c r="B12" s="420">
        <v>0.80514311131126659</v>
      </c>
      <c r="C12" s="197">
        <v>0.2252562346566056</v>
      </c>
      <c r="D12" s="197">
        <f>B12-C12</f>
        <v>0.57988687665466099</v>
      </c>
      <c r="E12" s="197">
        <f>1-B12</f>
        <v>0.19485688868873341</v>
      </c>
      <c r="F12" s="421">
        <f>1-I12</f>
        <v>0.80257172023974122</v>
      </c>
      <c r="G12" s="197">
        <v>0.2256726435998373</v>
      </c>
      <c r="H12" s="197">
        <f>F12-G12</f>
        <v>0.57689907663990392</v>
      </c>
      <c r="I12" s="422">
        <v>0.19742827976025881</v>
      </c>
      <c r="J12" s="41">
        <f>1-M12</f>
        <v>0.82067577377305756</v>
      </c>
      <c r="K12" s="39">
        <v>0.22274088814517334</v>
      </c>
      <c r="L12" s="39">
        <f>J12-K12</f>
        <v>0.59793488562788422</v>
      </c>
      <c r="M12" s="161">
        <v>0.17932422622694241</v>
      </c>
      <c r="N12" s="26"/>
      <c r="O12" s="31"/>
      <c r="P12" s="27"/>
      <c r="Q12" s="27"/>
      <c r="R12" s="27"/>
      <c r="S12" s="27"/>
      <c r="T12" s="27"/>
    </row>
    <row r="13" spans="1:20" ht="15.75">
      <c r="A13" s="38">
        <v>1963</v>
      </c>
      <c r="B13" s="421">
        <f t="shared" ref="B13:M13" si="0">(B12+B14)/2</f>
        <v>0.80844757209138307</v>
      </c>
      <c r="C13" s="197">
        <f t="shared" si="0"/>
        <v>0.23050086283351695</v>
      </c>
      <c r="D13" s="197">
        <f t="shared" si="0"/>
        <v>0.57794670925786606</v>
      </c>
      <c r="E13" s="422">
        <f t="shared" si="0"/>
        <v>0.19155242790861698</v>
      </c>
      <c r="F13" s="421">
        <f t="shared" si="0"/>
        <v>0.80572225265080633</v>
      </c>
      <c r="G13" s="197">
        <f t="shared" si="0"/>
        <v>0.23084099303708244</v>
      </c>
      <c r="H13" s="197">
        <f t="shared" si="0"/>
        <v>0.57488125961372394</v>
      </c>
      <c r="I13" s="422">
        <f t="shared" si="0"/>
        <v>0.19427774734919365</v>
      </c>
      <c r="J13" s="41">
        <f t="shared" si="0"/>
        <v>0.82577410748183322</v>
      </c>
      <c r="K13" s="39">
        <f t="shared" si="0"/>
        <v>0.22836710178353725</v>
      </c>
      <c r="L13" s="39">
        <f t="shared" si="0"/>
        <v>0.59740700569829586</v>
      </c>
      <c r="M13" s="161">
        <f t="shared" si="0"/>
        <v>0.17422589251816681</v>
      </c>
      <c r="N13" s="26"/>
      <c r="O13" s="31"/>
      <c r="P13" s="27"/>
      <c r="Q13" s="27"/>
      <c r="R13" s="27"/>
      <c r="S13" s="27"/>
      <c r="T13" s="27"/>
    </row>
    <row r="14" spans="1:20" ht="15.75">
      <c r="A14" s="38">
        <v>1964</v>
      </c>
      <c r="B14" s="420">
        <v>0.81175203287149944</v>
      </c>
      <c r="C14" s="197">
        <v>0.2357454910104283</v>
      </c>
      <c r="D14" s="197">
        <f>B14-C14</f>
        <v>0.57600654186107114</v>
      </c>
      <c r="E14" s="197">
        <f>1-B14</f>
        <v>0.18824796712850056</v>
      </c>
      <c r="F14" s="421">
        <f>1-I14</f>
        <v>0.80887278506187155</v>
      </c>
      <c r="G14" s="197">
        <v>0.23600934247432759</v>
      </c>
      <c r="H14" s="197">
        <f>F14-G14</f>
        <v>0.57286344258754396</v>
      </c>
      <c r="I14" s="422">
        <v>0.19112721493812848</v>
      </c>
      <c r="J14" s="41">
        <f>1-M14</f>
        <v>0.83087244119060877</v>
      </c>
      <c r="K14" s="39">
        <v>0.23399331542190116</v>
      </c>
      <c r="L14" s="39">
        <f>J14-K14</f>
        <v>0.59687912576870761</v>
      </c>
      <c r="M14" s="161">
        <v>0.1691275588093912</v>
      </c>
      <c r="N14" s="26"/>
      <c r="O14" s="31"/>
      <c r="P14" s="27"/>
      <c r="Q14" s="27"/>
      <c r="R14" s="27"/>
      <c r="S14" s="27"/>
      <c r="T14" s="27"/>
    </row>
    <row r="15" spans="1:20" ht="15.75">
      <c r="A15" s="38">
        <v>1965</v>
      </c>
      <c r="B15" s="421">
        <f t="shared" ref="B15:M15" si="1">(B14+B16)/2</f>
        <v>0.81314535003868649</v>
      </c>
      <c r="C15" s="197">
        <f t="shared" si="1"/>
        <v>0.24272605729885605</v>
      </c>
      <c r="D15" s="197">
        <f t="shared" si="1"/>
        <v>0.57041929273983039</v>
      </c>
      <c r="E15" s="422">
        <f t="shared" si="1"/>
        <v>0.18685464996131357</v>
      </c>
      <c r="F15" s="421">
        <f t="shared" si="1"/>
        <v>0.81029804012507811</v>
      </c>
      <c r="G15" s="197">
        <f t="shared" si="1"/>
        <v>0.24316447363060356</v>
      </c>
      <c r="H15" s="197">
        <f t="shared" si="1"/>
        <v>0.56713356649447455</v>
      </c>
      <c r="I15" s="422">
        <f t="shared" si="1"/>
        <v>0.18970195987492186</v>
      </c>
      <c r="J15" s="41">
        <f t="shared" si="1"/>
        <v>0.83053619880145568</v>
      </c>
      <c r="K15" s="39">
        <f t="shared" si="1"/>
        <v>0.2401450303731032</v>
      </c>
      <c r="L15" s="39">
        <f t="shared" si="1"/>
        <v>0.59039116842835249</v>
      </c>
      <c r="M15" s="161">
        <f t="shared" si="1"/>
        <v>0.16946380119854423</v>
      </c>
      <c r="N15" s="26"/>
      <c r="O15" s="31"/>
      <c r="P15" s="27"/>
      <c r="Q15" s="27"/>
      <c r="R15" s="27"/>
      <c r="S15" s="27"/>
      <c r="T15" s="27"/>
    </row>
    <row r="16" spans="1:20" ht="15.75">
      <c r="A16" s="38">
        <v>1966</v>
      </c>
      <c r="B16" s="420">
        <v>0.81453866720587342</v>
      </c>
      <c r="C16" s="197">
        <v>0.24970662358728379</v>
      </c>
      <c r="D16" s="197">
        <f>B16-C16</f>
        <v>0.56483204361858963</v>
      </c>
      <c r="E16" s="197">
        <f>1-B16</f>
        <v>0.18546133279412658</v>
      </c>
      <c r="F16" s="421">
        <f>1-I16</f>
        <v>0.81172329518828479</v>
      </c>
      <c r="G16" s="197">
        <v>0.25031960478687953</v>
      </c>
      <c r="H16" s="197">
        <f>F16-G16</f>
        <v>0.56140369040140525</v>
      </c>
      <c r="I16" s="422">
        <v>0.18827670481171524</v>
      </c>
      <c r="J16" s="41">
        <f>1-M16</f>
        <v>0.83019995641230271</v>
      </c>
      <c r="K16" s="39">
        <v>0.24629674532430523</v>
      </c>
      <c r="L16" s="39">
        <f>J16-K16</f>
        <v>0.58390321108799748</v>
      </c>
      <c r="M16" s="161">
        <v>0.16980004358769726</v>
      </c>
      <c r="N16" s="26"/>
      <c r="O16" s="31"/>
      <c r="P16" s="27"/>
      <c r="Q16" s="27"/>
      <c r="R16" s="27"/>
      <c r="S16" s="27"/>
      <c r="T16" s="27"/>
    </row>
    <row r="17" spans="1:20" ht="15.75">
      <c r="A17" s="38">
        <v>1967</v>
      </c>
      <c r="B17" s="420">
        <v>0.8081158372614109</v>
      </c>
      <c r="C17" s="197">
        <v>0.25278058693703442</v>
      </c>
      <c r="D17" s="197">
        <f t="shared" ref="D17:D66" si="2">B17-C17</f>
        <v>0.55533525032437647</v>
      </c>
      <c r="E17" s="197">
        <f t="shared" ref="E17:E66" si="3">1-B17</f>
        <v>0.1918841627385891</v>
      </c>
      <c r="F17" s="421">
        <f t="shared" ref="F17:F66" si="4">1-I17</f>
        <v>0.80502427920694053</v>
      </c>
      <c r="G17" s="197">
        <v>0.25347002916393646</v>
      </c>
      <c r="H17" s="197">
        <f t="shared" ref="H17:H66" si="5">F17-G17</f>
        <v>0.55155425004300407</v>
      </c>
      <c r="I17" s="422">
        <v>0.19497572079305947</v>
      </c>
      <c r="J17" s="41">
        <f t="shared" ref="J17:J66" si="6">1-M17</f>
        <v>0.82667570317540462</v>
      </c>
      <c r="K17" s="39">
        <v>0.24864158806937786</v>
      </c>
      <c r="L17" s="39">
        <f t="shared" ref="L17:L66" si="7">J17-K17</f>
        <v>0.57803411510602676</v>
      </c>
      <c r="M17" s="161">
        <v>0.17332429682459535</v>
      </c>
      <c r="N17" s="26"/>
      <c r="O17" s="31"/>
      <c r="P17" s="27"/>
      <c r="Q17" s="27"/>
      <c r="R17" s="27"/>
      <c r="S17" s="27"/>
      <c r="T17" s="27"/>
    </row>
    <row r="18" spans="1:20" ht="15.75">
      <c r="A18" s="38">
        <v>1968</v>
      </c>
      <c r="B18" s="420">
        <v>0.80876015292190062</v>
      </c>
      <c r="C18" s="197">
        <v>0.25037172838157651</v>
      </c>
      <c r="D18" s="197">
        <f t="shared" si="2"/>
        <v>0.55838842454032411</v>
      </c>
      <c r="E18" s="197">
        <f t="shared" si="3"/>
        <v>0.19123984707809938</v>
      </c>
      <c r="F18" s="421">
        <f t="shared" si="4"/>
        <v>0.80581326219894933</v>
      </c>
      <c r="G18" s="197">
        <v>0.25133759045082904</v>
      </c>
      <c r="H18" s="197">
        <f t="shared" si="5"/>
        <v>0.55447567174812029</v>
      </c>
      <c r="I18" s="422">
        <v>0.19418673780105064</v>
      </c>
      <c r="J18" s="41">
        <f t="shared" si="6"/>
        <v>0.82597620125909299</v>
      </c>
      <c r="K18" s="39">
        <v>0.24472905967255232</v>
      </c>
      <c r="L18" s="39">
        <f t="shared" si="7"/>
        <v>0.58124714158654067</v>
      </c>
      <c r="M18" s="161">
        <v>0.17402379874090698</v>
      </c>
      <c r="N18" s="26"/>
      <c r="O18" s="31"/>
      <c r="P18" s="27"/>
      <c r="Q18" s="27"/>
      <c r="R18" s="27"/>
      <c r="S18" s="27"/>
      <c r="T18" s="27"/>
    </row>
    <row r="19" spans="1:20" ht="15.75">
      <c r="A19" s="44">
        <v>1969</v>
      </c>
      <c r="B19" s="423">
        <v>0.80676506083149169</v>
      </c>
      <c r="C19" s="354">
        <v>0.25425032264326175</v>
      </c>
      <c r="D19" s="354">
        <f t="shared" si="2"/>
        <v>0.55251473818822994</v>
      </c>
      <c r="E19" s="354">
        <f t="shared" si="3"/>
        <v>0.19323493916850831</v>
      </c>
      <c r="F19" s="424">
        <f t="shared" si="4"/>
        <v>0.80359282998776194</v>
      </c>
      <c r="G19" s="354">
        <v>0.25483005838065664</v>
      </c>
      <c r="H19" s="354">
        <f t="shared" si="5"/>
        <v>0.54876277160710529</v>
      </c>
      <c r="I19" s="425">
        <v>0.19640717001223806</v>
      </c>
      <c r="J19" s="45">
        <f t="shared" si="6"/>
        <v>0.82507580444238771</v>
      </c>
      <c r="K19" s="42">
        <v>0.25090397334762504</v>
      </c>
      <c r="L19" s="42">
        <f t="shared" si="7"/>
        <v>0.57417183109476266</v>
      </c>
      <c r="M19" s="162">
        <v>0.17492419555761227</v>
      </c>
      <c r="N19" s="26"/>
      <c r="O19" s="31"/>
      <c r="P19" s="27"/>
      <c r="Q19" s="27"/>
      <c r="R19" s="27"/>
      <c r="S19" s="27"/>
      <c r="T19" s="27"/>
    </row>
    <row r="20" spans="1:20" ht="15.75">
      <c r="A20" s="36">
        <v>1970</v>
      </c>
      <c r="B20" s="426">
        <v>0.80677369461302795</v>
      </c>
      <c r="C20" s="427">
        <v>0.24995705323645523</v>
      </c>
      <c r="D20" s="427">
        <f t="shared" si="2"/>
        <v>0.55681664137657272</v>
      </c>
      <c r="E20" s="427">
        <f t="shared" si="3"/>
        <v>0.19322630538697205</v>
      </c>
      <c r="F20" s="428">
        <f t="shared" si="4"/>
        <v>0.80339403156740419</v>
      </c>
      <c r="G20" s="427">
        <v>0.25046814030500353</v>
      </c>
      <c r="H20" s="427">
        <f t="shared" si="5"/>
        <v>0.55292589126240066</v>
      </c>
      <c r="I20" s="429">
        <v>0.19660596843259578</v>
      </c>
      <c r="J20" s="46">
        <f t="shared" si="6"/>
        <v>0.82725247914875299</v>
      </c>
      <c r="K20" s="43">
        <v>0.2468601640452831</v>
      </c>
      <c r="L20" s="43">
        <f t="shared" si="7"/>
        <v>0.58039231510346989</v>
      </c>
      <c r="M20" s="163">
        <v>0.17274752085124695</v>
      </c>
      <c r="N20" s="26"/>
      <c r="O20" s="31"/>
      <c r="P20" s="27"/>
      <c r="Q20" s="27"/>
      <c r="R20" s="27"/>
      <c r="S20" s="27"/>
      <c r="T20" s="27"/>
    </row>
    <row r="21" spans="1:20" ht="15.75">
      <c r="A21" s="38">
        <v>1971</v>
      </c>
      <c r="B21" s="420">
        <v>0.80299134510583436</v>
      </c>
      <c r="C21" s="197">
        <v>0.24144253376980296</v>
      </c>
      <c r="D21" s="197">
        <f t="shared" si="2"/>
        <v>0.56154881133603141</v>
      </c>
      <c r="E21" s="197">
        <f t="shared" si="3"/>
        <v>0.19700865489416564</v>
      </c>
      <c r="F21" s="421">
        <f t="shared" si="4"/>
        <v>0.79946045446619052</v>
      </c>
      <c r="G21" s="197">
        <v>0.24217592375899111</v>
      </c>
      <c r="H21" s="197">
        <f t="shared" si="5"/>
        <v>0.55728453070719941</v>
      </c>
      <c r="I21" s="422">
        <v>0.20053954553380943</v>
      </c>
      <c r="J21" s="41">
        <f t="shared" si="6"/>
        <v>0.82398546561549035</v>
      </c>
      <c r="K21" s="39">
        <v>0.23708191221989661</v>
      </c>
      <c r="L21" s="39">
        <f t="shared" si="7"/>
        <v>0.58690355339559375</v>
      </c>
      <c r="M21" s="161">
        <v>0.17601453438450962</v>
      </c>
      <c r="N21" s="26"/>
      <c r="O21" s="31"/>
      <c r="P21" s="27"/>
      <c r="Q21" s="27"/>
      <c r="R21" s="27"/>
      <c r="S21" s="27"/>
      <c r="T21" s="27"/>
    </row>
    <row r="22" spans="1:20" ht="15.75">
      <c r="A22" s="38">
        <v>1972</v>
      </c>
      <c r="B22" s="420">
        <v>0.8072117211861306</v>
      </c>
      <c r="C22" s="197">
        <v>0.24121424203829089</v>
      </c>
      <c r="D22" s="197">
        <f t="shared" si="2"/>
        <v>0.56599747914783971</v>
      </c>
      <c r="E22" s="197">
        <f t="shared" si="3"/>
        <v>0.1927882788138694</v>
      </c>
      <c r="F22" s="421">
        <f t="shared" si="4"/>
        <v>0.80335520582560105</v>
      </c>
      <c r="G22" s="197">
        <v>0.24196350572842951</v>
      </c>
      <c r="H22" s="197">
        <f t="shared" si="5"/>
        <v>0.56139170009717154</v>
      </c>
      <c r="I22" s="422">
        <v>0.19664479417439898</v>
      </c>
      <c r="J22" s="41">
        <f t="shared" si="6"/>
        <v>0.82996988620126622</v>
      </c>
      <c r="K22" s="39">
        <v>0.23679266838800972</v>
      </c>
      <c r="L22" s="39">
        <f t="shared" si="7"/>
        <v>0.5931772178132565</v>
      </c>
      <c r="M22" s="161">
        <v>0.17003011379873378</v>
      </c>
      <c r="N22" s="26"/>
      <c r="O22" s="31"/>
      <c r="P22" s="27"/>
      <c r="Q22" s="27"/>
      <c r="R22" s="27"/>
      <c r="S22" s="27"/>
      <c r="T22" s="27"/>
    </row>
    <row r="23" spans="1:20" ht="15.75">
      <c r="A23" s="38">
        <v>1973</v>
      </c>
      <c r="B23" s="420">
        <v>0.81357534666210385</v>
      </c>
      <c r="C23" s="197">
        <v>0.24641569440429401</v>
      </c>
      <c r="D23" s="197">
        <f t="shared" si="2"/>
        <v>0.56715965225780984</v>
      </c>
      <c r="E23" s="197">
        <f t="shared" si="3"/>
        <v>0.18642465333789615</v>
      </c>
      <c r="F23" s="421">
        <f t="shared" si="4"/>
        <v>0.80923011703085002</v>
      </c>
      <c r="G23" s="197">
        <v>0.24730815844419662</v>
      </c>
      <c r="H23" s="197">
        <f t="shared" si="5"/>
        <v>0.56192195858665339</v>
      </c>
      <c r="I23" s="422">
        <v>0.19076988296914996</v>
      </c>
      <c r="J23" s="41">
        <f t="shared" si="6"/>
        <v>0.83803458210097093</v>
      </c>
      <c r="K23" s="39">
        <v>0.24139202708975405</v>
      </c>
      <c r="L23" s="39">
        <f t="shared" si="7"/>
        <v>0.59664255501121688</v>
      </c>
      <c r="M23" s="161">
        <v>0.16196541789902902</v>
      </c>
      <c r="N23" s="26"/>
      <c r="O23" s="31"/>
      <c r="P23" s="27"/>
      <c r="Q23" s="27"/>
      <c r="R23" s="27"/>
      <c r="S23" s="27"/>
      <c r="T23" s="27"/>
    </row>
    <row r="24" spans="1:20" ht="15.75">
      <c r="A24" s="38">
        <v>1974</v>
      </c>
      <c r="B24" s="420">
        <v>0.80668149364253738</v>
      </c>
      <c r="C24" s="197">
        <v>0.2484380293924715</v>
      </c>
      <c r="D24" s="197">
        <f t="shared" si="2"/>
        <v>0.55824346425006588</v>
      </c>
      <c r="E24" s="197">
        <f t="shared" si="3"/>
        <v>0.19331850635746262</v>
      </c>
      <c r="F24" s="421">
        <f t="shared" si="4"/>
        <v>0.80251355821377746</v>
      </c>
      <c r="G24" s="197">
        <v>0.24996699030046998</v>
      </c>
      <c r="H24" s="197">
        <f t="shared" si="5"/>
        <v>0.55254656791330747</v>
      </c>
      <c r="I24" s="422">
        <v>0.19748644178622254</v>
      </c>
      <c r="J24" s="41">
        <f t="shared" si="6"/>
        <v>0.83177974440383173</v>
      </c>
      <c r="K24" s="39">
        <v>0.23923101432972216</v>
      </c>
      <c r="L24" s="39">
        <f t="shared" si="7"/>
        <v>0.59254873007410958</v>
      </c>
      <c r="M24" s="161">
        <v>0.16822025559616829</v>
      </c>
      <c r="N24" s="26"/>
      <c r="O24" s="31"/>
      <c r="P24" s="27"/>
      <c r="Q24" s="27"/>
      <c r="R24" s="27"/>
      <c r="S24" s="27"/>
      <c r="T24" s="27"/>
    </row>
    <row r="25" spans="1:20" ht="15.75">
      <c r="A25" s="38">
        <v>1975</v>
      </c>
      <c r="B25" s="420">
        <v>0.80728483261515305</v>
      </c>
      <c r="C25" s="197">
        <v>0.23827966786158594</v>
      </c>
      <c r="D25" s="197">
        <f t="shared" si="2"/>
        <v>0.56900516475356711</v>
      </c>
      <c r="E25" s="197">
        <f t="shared" si="3"/>
        <v>0.19271516738484695</v>
      </c>
      <c r="F25" s="421">
        <f t="shared" si="4"/>
        <v>0.8028943262527739</v>
      </c>
      <c r="G25" s="197">
        <v>0.24028865229241492</v>
      </c>
      <c r="H25" s="197">
        <f t="shared" si="5"/>
        <v>0.56260567396035899</v>
      </c>
      <c r="I25" s="422">
        <v>0.19710567374722607</v>
      </c>
      <c r="J25" s="41">
        <f t="shared" si="6"/>
        <v>0.83287655863350385</v>
      </c>
      <c r="K25" s="39">
        <v>0.22656954267660634</v>
      </c>
      <c r="L25" s="39">
        <f t="shared" si="7"/>
        <v>0.60630701595689751</v>
      </c>
      <c r="M25" s="161">
        <v>0.16712344136649618</v>
      </c>
      <c r="N25" s="26"/>
      <c r="O25" s="31"/>
      <c r="P25" s="27"/>
      <c r="Q25" s="27"/>
      <c r="R25" s="27"/>
      <c r="S25" s="27"/>
      <c r="T25" s="27"/>
    </row>
    <row r="26" spans="1:20" ht="15.75">
      <c r="A26" s="38">
        <v>1976</v>
      </c>
      <c r="B26" s="420">
        <v>0.8085379767236045</v>
      </c>
      <c r="C26" s="197">
        <v>0.24372104332587152</v>
      </c>
      <c r="D26" s="197">
        <f t="shared" si="2"/>
        <v>0.56481693339773298</v>
      </c>
      <c r="E26" s="197">
        <f t="shared" si="3"/>
        <v>0.1914620232763955</v>
      </c>
      <c r="F26" s="421">
        <f t="shared" si="4"/>
        <v>0.80361255699845435</v>
      </c>
      <c r="G26" s="197">
        <v>0.24579793121007754</v>
      </c>
      <c r="H26" s="197">
        <f t="shared" si="5"/>
        <v>0.55781462578837682</v>
      </c>
      <c r="I26" s="422">
        <v>0.19638744300154568</v>
      </c>
      <c r="J26" s="41">
        <f t="shared" si="6"/>
        <v>0.83725255329043258</v>
      </c>
      <c r="K26" s="39">
        <v>0.23161304857626019</v>
      </c>
      <c r="L26" s="39">
        <f t="shared" si="7"/>
        <v>0.60563950471417238</v>
      </c>
      <c r="M26" s="161">
        <v>0.16274744670956739</v>
      </c>
      <c r="N26" s="26"/>
      <c r="O26" s="31"/>
      <c r="P26" s="27"/>
      <c r="Q26" s="27"/>
      <c r="R26" s="27"/>
      <c r="S26" s="27"/>
      <c r="T26" s="27"/>
    </row>
    <row r="27" spans="1:20" ht="15.75">
      <c r="A27" s="38">
        <v>1977</v>
      </c>
      <c r="B27" s="420">
        <v>0.80982684187759413</v>
      </c>
      <c r="C27" s="197">
        <v>0.24325317203679564</v>
      </c>
      <c r="D27" s="197">
        <f t="shared" si="2"/>
        <v>0.56657366984079849</v>
      </c>
      <c r="E27" s="197">
        <f t="shared" si="3"/>
        <v>0.19017315812240587</v>
      </c>
      <c r="F27" s="421">
        <f t="shared" si="4"/>
        <v>0.80491358927932177</v>
      </c>
      <c r="G27" s="197">
        <v>0.24557816743530692</v>
      </c>
      <c r="H27" s="197">
        <f t="shared" si="5"/>
        <v>0.55933542184401486</v>
      </c>
      <c r="I27" s="422">
        <v>0.19508641072067823</v>
      </c>
      <c r="J27" s="41">
        <f t="shared" si="6"/>
        <v>0.83729241337717764</v>
      </c>
      <c r="K27" s="39">
        <v>0.23025621613502323</v>
      </c>
      <c r="L27" s="39">
        <f t="shared" si="7"/>
        <v>0.60703619724215441</v>
      </c>
      <c r="M27" s="161">
        <v>0.16270758662282234</v>
      </c>
      <c r="N27" s="26"/>
      <c r="O27" s="31"/>
      <c r="P27" s="27"/>
      <c r="Q27" s="27"/>
      <c r="R27" s="27"/>
      <c r="S27" s="27"/>
      <c r="T27" s="27"/>
    </row>
    <row r="28" spans="1:20" ht="15.75">
      <c r="A28" s="38">
        <v>1978</v>
      </c>
      <c r="B28" s="420">
        <v>0.80898605751717501</v>
      </c>
      <c r="C28" s="197">
        <v>0.24420717559753169</v>
      </c>
      <c r="D28" s="197">
        <f t="shared" si="2"/>
        <v>0.56477888191964332</v>
      </c>
      <c r="E28" s="197">
        <f t="shared" si="3"/>
        <v>0.19101394248282499</v>
      </c>
      <c r="F28" s="421">
        <f t="shared" si="4"/>
        <v>0.80365222298450356</v>
      </c>
      <c r="G28" s="197">
        <v>0.24646543165469981</v>
      </c>
      <c r="H28" s="197">
        <f t="shared" si="5"/>
        <v>0.55718679132980375</v>
      </c>
      <c r="I28" s="422">
        <v>0.19634777701549644</v>
      </c>
      <c r="J28" s="41">
        <f t="shared" si="6"/>
        <v>0.83703434343376482</v>
      </c>
      <c r="K28" s="39">
        <v>0.23233200189719627</v>
      </c>
      <c r="L28" s="39">
        <f t="shared" si="7"/>
        <v>0.60470234153656854</v>
      </c>
      <c r="M28" s="161">
        <v>0.16296565656623518</v>
      </c>
      <c r="N28" s="26"/>
      <c r="O28" s="31"/>
      <c r="P28" s="27"/>
      <c r="Q28" s="27"/>
      <c r="R28" s="27"/>
      <c r="S28" s="27"/>
      <c r="T28" s="27"/>
    </row>
    <row r="29" spans="1:20" ht="15.75">
      <c r="A29" s="44">
        <v>1979</v>
      </c>
      <c r="B29" s="423">
        <v>0.8055330414447297</v>
      </c>
      <c r="C29" s="354">
        <v>0.24568812324872258</v>
      </c>
      <c r="D29" s="354">
        <f t="shared" si="2"/>
        <v>0.55984491819600712</v>
      </c>
      <c r="E29" s="354">
        <f t="shared" si="3"/>
        <v>0.1944669585552703</v>
      </c>
      <c r="F29" s="424">
        <f t="shared" si="4"/>
        <v>0.80020307989655959</v>
      </c>
      <c r="G29" s="354">
        <v>0.24852955156541656</v>
      </c>
      <c r="H29" s="354">
        <f t="shared" si="5"/>
        <v>0.55167352833114303</v>
      </c>
      <c r="I29" s="425">
        <v>0.19979692010344044</v>
      </c>
      <c r="J29" s="45">
        <f t="shared" si="6"/>
        <v>0.83439224457737748</v>
      </c>
      <c r="K29" s="42">
        <v>0.23030314228080551</v>
      </c>
      <c r="L29" s="42">
        <f t="shared" si="7"/>
        <v>0.60408910229657198</v>
      </c>
      <c r="M29" s="162">
        <v>0.16560775542262257</v>
      </c>
      <c r="N29" s="26"/>
      <c r="O29" s="31"/>
      <c r="P29" s="27"/>
      <c r="Q29" s="27"/>
      <c r="R29" s="27"/>
      <c r="S29" s="27"/>
      <c r="T29" s="27"/>
    </row>
    <row r="30" spans="1:20" ht="15.75">
      <c r="A30" s="36">
        <v>1980</v>
      </c>
      <c r="B30" s="426">
        <v>0.79483775437624604</v>
      </c>
      <c r="C30" s="427">
        <v>0.23575817158403756</v>
      </c>
      <c r="D30" s="427">
        <f t="shared" si="2"/>
        <v>0.55907958279220848</v>
      </c>
      <c r="E30" s="427">
        <f t="shared" si="3"/>
        <v>0.20516224562375396</v>
      </c>
      <c r="F30" s="428">
        <f t="shared" si="4"/>
        <v>0.7893121773778109</v>
      </c>
      <c r="G30" s="427">
        <v>0.23866341109557498</v>
      </c>
      <c r="H30" s="427">
        <f t="shared" si="5"/>
        <v>0.55064876628223591</v>
      </c>
      <c r="I30" s="429">
        <v>0.21068782262218905</v>
      </c>
      <c r="J30" s="46">
        <f t="shared" si="6"/>
        <v>0.82495846554323538</v>
      </c>
      <c r="K30" s="43">
        <v>0.21992129514150016</v>
      </c>
      <c r="L30" s="43">
        <f t="shared" si="7"/>
        <v>0.60503717040173521</v>
      </c>
      <c r="M30" s="163">
        <v>0.17504153445676468</v>
      </c>
      <c r="N30" s="26"/>
      <c r="O30" s="31"/>
      <c r="P30" s="27"/>
      <c r="Q30" s="27"/>
      <c r="R30" s="27"/>
      <c r="S30" s="27"/>
      <c r="T30" s="27"/>
    </row>
    <row r="31" spans="1:20" ht="15.75">
      <c r="A31" s="38">
        <v>1981</v>
      </c>
      <c r="B31" s="420">
        <v>0.79447713370499529</v>
      </c>
      <c r="C31" s="197">
        <v>0.23302370751809309</v>
      </c>
      <c r="D31" s="197">
        <f t="shared" si="2"/>
        <v>0.56145342618690219</v>
      </c>
      <c r="E31" s="197">
        <f t="shared" si="3"/>
        <v>0.20552286629500471</v>
      </c>
      <c r="F31" s="421">
        <f t="shared" si="4"/>
        <v>0.78874490121691798</v>
      </c>
      <c r="G31" s="197">
        <v>0.236284679141467</v>
      </c>
      <c r="H31" s="197">
        <f t="shared" si="5"/>
        <v>0.55246022207545098</v>
      </c>
      <c r="I31" s="422">
        <v>0.21125509878308205</v>
      </c>
      <c r="J31" s="41">
        <f t="shared" si="6"/>
        <v>0.82514655964191508</v>
      </c>
      <c r="K31" s="39">
        <v>0.21557638173472948</v>
      </c>
      <c r="L31" s="39">
        <f t="shared" si="7"/>
        <v>0.6095701779071856</v>
      </c>
      <c r="M31" s="161">
        <v>0.17485344035808492</v>
      </c>
      <c r="N31" s="26"/>
      <c r="O31" s="31"/>
      <c r="P31" s="27"/>
      <c r="Q31" s="27"/>
      <c r="R31" s="27"/>
      <c r="S31" s="27"/>
      <c r="T31" s="27"/>
    </row>
    <row r="32" spans="1:20" ht="15.75">
      <c r="A32" s="38">
        <v>1982</v>
      </c>
      <c r="B32" s="420">
        <v>0.78258106998399735</v>
      </c>
      <c r="C32" s="197">
        <v>0.22205494333985154</v>
      </c>
      <c r="D32" s="197">
        <f t="shared" si="2"/>
        <v>0.56052612664414581</v>
      </c>
      <c r="E32" s="197">
        <f t="shared" si="3"/>
        <v>0.21741893001600265</v>
      </c>
      <c r="F32" s="421">
        <f t="shared" si="4"/>
        <v>0.77656733070312789</v>
      </c>
      <c r="G32" s="197">
        <v>0.2265045832206567</v>
      </c>
      <c r="H32" s="197">
        <f t="shared" si="5"/>
        <v>0.55006274748247119</v>
      </c>
      <c r="I32" s="422">
        <v>0.22343266929687214</v>
      </c>
      <c r="J32" s="41">
        <f t="shared" si="6"/>
        <v>0.81461478700142365</v>
      </c>
      <c r="K32" s="39">
        <v>0.19835280094325636</v>
      </c>
      <c r="L32" s="39">
        <f t="shared" si="7"/>
        <v>0.61626198605816729</v>
      </c>
      <c r="M32" s="161">
        <v>0.18538521299857638</v>
      </c>
      <c r="N32" s="26"/>
      <c r="O32" s="31"/>
      <c r="P32" s="27"/>
      <c r="Q32" s="27"/>
      <c r="R32" s="27"/>
      <c r="S32" s="27"/>
      <c r="T32" s="27"/>
    </row>
    <row r="33" spans="1:20" ht="15.75">
      <c r="A33" s="38">
        <v>1983</v>
      </c>
      <c r="B33" s="420">
        <v>0.77687807978082768</v>
      </c>
      <c r="C33" s="197">
        <v>0.21776345589310608</v>
      </c>
      <c r="D33" s="197">
        <f t="shared" si="2"/>
        <v>0.5591146238877216</v>
      </c>
      <c r="E33" s="197">
        <f t="shared" si="3"/>
        <v>0.22312192021917232</v>
      </c>
      <c r="F33" s="421">
        <f t="shared" si="4"/>
        <v>0.77032207761623073</v>
      </c>
      <c r="G33" s="197">
        <v>0.22171486458779122</v>
      </c>
      <c r="H33" s="197">
        <f t="shared" si="5"/>
        <v>0.54860721302843951</v>
      </c>
      <c r="I33" s="422">
        <v>0.22967792238376925</v>
      </c>
      <c r="J33" s="41">
        <f t="shared" si="6"/>
        <v>0.80963124358522431</v>
      </c>
      <c r="K33" s="39">
        <v>0.19802259355263496</v>
      </c>
      <c r="L33" s="39">
        <f t="shared" si="7"/>
        <v>0.61160865003258935</v>
      </c>
      <c r="M33" s="161">
        <v>0.19036875641477569</v>
      </c>
      <c r="N33" s="26"/>
      <c r="O33" s="31"/>
      <c r="P33" s="27"/>
      <c r="Q33" s="27"/>
      <c r="R33" s="27"/>
      <c r="S33" s="27"/>
      <c r="T33" s="27"/>
    </row>
    <row r="34" spans="1:20" ht="15.75">
      <c r="A34" s="38">
        <v>1984</v>
      </c>
      <c r="B34" s="420">
        <v>0.78202507076058558</v>
      </c>
      <c r="C34" s="197">
        <v>0.22491393790990533</v>
      </c>
      <c r="D34" s="197">
        <f t="shared" si="2"/>
        <v>0.55711113285068026</v>
      </c>
      <c r="E34" s="197">
        <f t="shared" si="3"/>
        <v>0.21797492923941442</v>
      </c>
      <c r="F34" s="421">
        <f t="shared" si="4"/>
        <v>0.77465010779633958</v>
      </c>
      <c r="G34" s="197">
        <v>0.22922144734700611</v>
      </c>
      <c r="H34" s="197">
        <f t="shared" si="5"/>
        <v>0.54542866044933347</v>
      </c>
      <c r="I34" s="422">
        <v>0.22534989220366039</v>
      </c>
      <c r="J34" s="41">
        <f t="shared" si="6"/>
        <v>0.81760142118823964</v>
      </c>
      <c r="K34" s="39">
        <v>0.20413478743177238</v>
      </c>
      <c r="L34" s="39">
        <f t="shared" si="7"/>
        <v>0.61346663375646726</v>
      </c>
      <c r="M34" s="161">
        <v>0.1823985788117603</v>
      </c>
      <c r="N34" s="26"/>
      <c r="O34" s="31"/>
      <c r="P34" s="27"/>
      <c r="Q34" s="27"/>
      <c r="R34" s="27"/>
      <c r="S34" s="27"/>
      <c r="T34" s="27"/>
    </row>
    <row r="35" spans="1:20" ht="15.75">
      <c r="A35" s="38">
        <v>1985</v>
      </c>
      <c r="B35" s="420">
        <v>0.77571164724610031</v>
      </c>
      <c r="C35" s="197">
        <v>0.22504537776499189</v>
      </c>
      <c r="D35" s="197">
        <f t="shared" si="2"/>
        <v>0.55066626948110842</v>
      </c>
      <c r="E35" s="197">
        <f t="shared" si="3"/>
        <v>0.22428835275389969</v>
      </c>
      <c r="F35" s="421">
        <f t="shared" si="4"/>
        <v>0.76868120572568355</v>
      </c>
      <c r="G35" s="197">
        <v>0.22943230884477406</v>
      </c>
      <c r="H35" s="197">
        <f t="shared" si="5"/>
        <v>0.53924889688090949</v>
      </c>
      <c r="I35" s="422">
        <v>0.2313187942743164</v>
      </c>
      <c r="J35" s="41">
        <f t="shared" si="6"/>
        <v>0.8078868843632464</v>
      </c>
      <c r="K35" s="39">
        <v>0.2049683246668812</v>
      </c>
      <c r="L35" s="39">
        <f t="shared" si="7"/>
        <v>0.60291855969636521</v>
      </c>
      <c r="M35" s="161">
        <v>0.1921131156367536</v>
      </c>
      <c r="N35" s="26"/>
      <c r="O35" s="31"/>
      <c r="P35" s="27"/>
      <c r="Q35" s="27"/>
      <c r="R35" s="27"/>
      <c r="S35" s="27"/>
      <c r="T35" s="27"/>
    </row>
    <row r="36" spans="1:20" ht="15.75">
      <c r="A36" s="38">
        <v>1986</v>
      </c>
      <c r="B36" s="420">
        <v>0.76515871116925749</v>
      </c>
      <c r="C36" s="197">
        <v>0.21501781832396871</v>
      </c>
      <c r="D36" s="197">
        <f t="shared" si="2"/>
        <v>0.55014089284528878</v>
      </c>
      <c r="E36" s="197">
        <f t="shared" si="3"/>
        <v>0.23484128883074251</v>
      </c>
      <c r="F36" s="421">
        <f t="shared" si="4"/>
        <v>0.75824278003112977</v>
      </c>
      <c r="G36" s="197">
        <v>0.21957141640729838</v>
      </c>
      <c r="H36" s="197">
        <f t="shared" si="5"/>
        <v>0.53867136362383139</v>
      </c>
      <c r="I36" s="422">
        <v>0.24175721996887026</v>
      </c>
      <c r="J36" s="41">
        <f t="shared" si="6"/>
        <v>0.79483287932047131</v>
      </c>
      <c r="K36" s="39">
        <v>0.19547970660495184</v>
      </c>
      <c r="L36" s="39">
        <f t="shared" si="7"/>
        <v>0.59935317271551947</v>
      </c>
      <c r="M36" s="161">
        <v>0.20516712067952869</v>
      </c>
      <c r="N36" s="26"/>
      <c r="O36" s="31"/>
      <c r="P36" s="27"/>
      <c r="Q36" s="27"/>
      <c r="R36" s="27"/>
      <c r="S36" s="27"/>
      <c r="T36" s="27"/>
    </row>
    <row r="37" spans="1:20" ht="15.75">
      <c r="A37" s="38">
        <v>1987</v>
      </c>
      <c r="B37" s="420">
        <v>0.7538558898627673</v>
      </c>
      <c r="C37" s="197">
        <v>0.20830527489895323</v>
      </c>
      <c r="D37" s="197">
        <f t="shared" si="2"/>
        <v>0.54555061496381407</v>
      </c>
      <c r="E37" s="197">
        <f t="shared" si="3"/>
        <v>0.2461441101372327</v>
      </c>
      <c r="F37" s="421">
        <f t="shared" si="4"/>
        <v>0.7458676805872213</v>
      </c>
      <c r="G37" s="197">
        <v>0.212258466329311</v>
      </c>
      <c r="H37" s="197">
        <f t="shared" si="5"/>
        <v>0.5336092142579103</v>
      </c>
      <c r="I37" s="422">
        <v>0.25413231941277875</v>
      </c>
      <c r="J37" s="41">
        <f t="shared" si="6"/>
        <v>0.78715896546971587</v>
      </c>
      <c r="K37" s="39">
        <v>0.19182430544100815</v>
      </c>
      <c r="L37" s="39">
        <f t="shared" si="7"/>
        <v>0.59533466002870772</v>
      </c>
      <c r="M37" s="161">
        <v>0.21284103453028411</v>
      </c>
      <c r="N37" s="26"/>
      <c r="O37" s="31"/>
      <c r="P37" s="27"/>
      <c r="Q37" s="27"/>
      <c r="R37" s="27"/>
      <c r="S37" s="27"/>
      <c r="T37" s="27"/>
    </row>
    <row r="38" spans="1:20" ht="15.75">
      <c r="A38" s="38">
        <v>1988</v>
      </c>
      <c r="B38" s="420">
        <v>0.74098863396299741</v>
      </c>
      <c r="C38" s="197">
        <v>0.20576667370854096</v>
      </c>
      <c r="D38" s="197">
        <f t="shared" si="2"/>
        <v>0.53522196025445645</v>
      </c>
      <c r="E38" s="197">
        <f t="shared" si="3"/>
        <v>0.25901136603700259</v>
      </c>
      <c r="F38" s="421">
        <f t="shared" si="4"/>
        <v>0.73055772930972473</v>
      </c>
      <c r="G38" s="197">
        <v>0.2085596062167504</v>
      </c>
      <c r="H38" s="197">
        <f t="shared" si="5"/>
        <v>0.52199812309297433</v>
      </c>
      <c r="I38" s="422">
        <v>0.26944227069027532</v>
      </c>
      <c r="J38" s="41">
        <f t="shared" si="6"/>
        <v>0.78332170989966821</v>
      </c>
      <c r="K38" s="39">
        <v>0.19443175810091606</v>
      </c>
      <c r="L38" s="39">
        <f t="shared" si="7"/>
        <v>0.58888995179875214</v>
      </c>
      <c r="M38" s="161">
        <v>0.21667829010033182</v>
      </c>
      <c r="N38" s="26"/>
      <c r="O38" s="31"/>
      <c r="P38" s="27"/>
      <c r="Q38" s="27"/>
      <c r="R38" s="27"/>
      <c r="S38" s="27"/>
      <c r="T38" s="27"/>
    </row>
    <row r="39" spans="1:20" ht="15.75">
      <c r="A39" s="44">
        <v>1989</v>
      </c>
      <c r="B39" s="423">
        <v>0.74471281726309058</v>
      </c>
      <c r="C39" s="354">
        <v>0.20604390156825581</v>
      </c>
      <c r="D39" s="354">
        <f t="shared" si="2"/>
        <v>0.53866891569483477</v>
      </c>
      <c r="E39" s="354">
        <f t="shared" si="3"/>
        <v>0.25528718273690942</v>
      </c>
      <c r="F39" s="424">
        <f t="shared" si="4"/>
        <v>0.73461660788231098</v>
      </c>
      <c r="G39" s="354">
        <v>0.20854345743635461</v>
      </c>
      <c r="H39" s="354">
        <f t="shared" si="5"/>
        <v>0.52607315044595637</v>
      </c>
      <c r="I39" s="425">
        <v>0.26538339211768902</v>
      </c>
      <c r="J39" s="45">
        <f t="shared" si="6"/>
        <v>0.78241408442180793</v>
      </c>
      <c r="K39" s="42">
        <v>0.19671005952841725</v>
      </c>
      <c r="L39" s="42">
        <f t="shared" si="7"/>
        <v>0.58570402489339068</v>
      </c>
      <c r="M39" s="162">
        <v>0.21758591557819204</v>
      </c>
      <c r="N39" s="26"/>
      <c r="O39" s="31"/>
      <c r="P39" s="27"/>
      <c r="Q39" s="27"/>
      <c r="R39" s="27"/>
      <c r="S39" s="27"/>
      <c r="T39" s="27"/>
    </row>
    <row r="40" spans="1:20" ht="15.75">
      <c r="A40" s="36">
        <v>1990</v>
      </c>
      <c r="B40" s="426">
        <v>0.73997611586622036</v>
      </c>
      <c r="C40" s="427">
        <v>0.2041416649484239</v>
      </c>
      <c r="D40" s="427">
        <f t="shared" si="2"/>
        <v>0.53583445091779647</v>
      </c>
      <c r="E40" s="427">
        <f t="shared" si="3"/>
        <v>0.26002388413377964</v>
      </c>
      <c r="F40" s="428">
        <f t="shared" si="4"/>
        <v>0.72967836305500589</v>
      </c>
      <c r="G40" s="427">
        <v>0.20696334273368155</v>
      </c>
      <c r="H40" s="427">
        <f t="shared" si="5"/>
        <v>0.52271502032132433</v>
      </c>
      <c r="I40" s="429">
        <v>0.27032163694499406</v>
      </c>
      <c r="J40" s="46">
        <f t="shared" si="6"/>
        <v>0.77798557674053803</v>
      </c>
      <c r="K40" s="43">
        <v>0.19372672750091724</v>
      </c>
      <c r="L40" s="43">
        <f t="shared" si="7"/>
        <v>0.58425884923962079</v>
      </c>
      <c r="M40" s="163">
        <v>0.22201442325946197</v>
      </c>
      <c r="N40" s="26"/>
      <c r="O40" s="31"/>
      <c r="P40" s="27"/>
      <c r="Q40" s="27"/>
      <c r="R40" s="27"/>
      <c r="S40" s="27"/>
      <c r="T40" s="27"/>
    </row>
    <row r="41" spans="1:20" ht="15.75">
      <c r="A41" s="38">
        <v>1991</v>
      </c>
      <c r="B41" s="420">
        <v>0.7392456052134726</v>
      </c>
      <c r="C41" s="197">
        <v>0.20237374008286724</v>
      </c>
      <c r="D41" s="197">
        <f t="shared" si="2"/>
        <v>0.53687186513060536</v>
      </c>
      <c r="E41" s="197">
        <f t="shared" si="3"/>
        <v>0.2607543947865274</v>
      </c>
      <c r="F41" s="421">
        <f t="shared" si="4"/>
        <v>0.72947934693401062</v>
      </c>
      <c r="G41" s="197">
        <v>0.20549361459685545</v>
      </c>
      <c r="H41" s="197">
        <f t="shared" si="5"/>
        <v>0.52398573233715517</v>
      </c>
      <c r="I41" s="422">
        <v>0.27052065306598944</v>
      </c>
      <c r="J41" s="41">
        <f t="shared" si="6"/>
        <v>0.77496419298346531</v>
      </c>
      <c r="K41" s="39">
        <v>0.19096327883246178</v>
      </c>
      <c r="L41" s="39">
        <f t="shared" si="7"/>
        <v>0.58400091415100353</v>
      </c>
      <c r="M41" s="161">
        <v>0.22503580701653467</v>
      </c>
      <c r="N41" s="26"/>
      <c r="O41" s="31"/>
      <c r="P41" s="27"/>
      <c r="Q41" s="27"/>
      <c r="R41" s="27"/>
      <c r="S41" s="27"/>
      <c r="T41" s="27"/>
    </row>
    <row r="42" spans="1:20" ht="15.75">
      <c r="A42" s="38">
        <v>1992</v>
      </c>
      <c r="B42" s="420">
        <v>0.7259385973725746</v>
      </c>
      <c r="C42" s="197">
        <v>0.19102174881122103</v>
      </c>
      <c r="D42" s="197">
        <f t="shared" si="2"/>
        <v>0.53491684856135358</v>
      </c>
      <c r="E42" s="197">
        <f t="shared" si="3"/>
        <v>0.2740614026274254</v>
      </c>
      <c r="F42" s="421">
        <f t="shared" si="4"/>
        <v>0.7142019082655644</v>
      </c>
      <c r="G42" s="197">
        <v>0.19396773174432524</v>
      </c>
      <c r="H42" s="197">
        <f t="shared" si="5"/>
        <v>0.52023417652123916</v>
      </c>
      <c r="I42" s="422">
        <v>0.28579809173443554</v>
      </c>
      <c r="J42" s="41">
        <f t="shared" si="6"/>
        <v>0.76742552389394791</v>
      </c>
      <c r="K42" s="39">
        <v>0.18060826879444936</v>
      </c>
      <c r="L42" s="39">
        <f t="shared" si="7"/>
        <v>0.58681725509949856</v>
      </c>
      <c r="M42" s="161">
        <v>0.23257447610605211</v>
      </c>
      <c r="N42" s="26"/>
      <c r="O42" s="31"/>
      <c r="P42" s="27"/>
      <c r="Q42" s="27"/>
      <c r="R42" s="27"/>
      <c r="S42" s="27"/>
      <c r="T42" s="27"/>
    </row>
    <row r="43" spans="1:20" ht="15.75">
      <c r="A43" s="38">
        <v>1993</v>
      </c>
      <c r="B43" s="420">
        <v>0.73039068678758934</v>
      </c>
      <c r="C43" s="197">
        <v>0.19196574771361119</v>
      </c>
      <c r="D43" s="197">
        <f t="shared" si="2"/>
        <v>0.53842493907397815</v>
      </c>
      <c r="E43" s="197">
        <f t="shared" si="3"/>
        <v>0.26960931321241066</v>
      </c>
      <c r="F43" s="421">
        <f t="shared" si="4"/>
        <v>0.71804509164739505</v>
      </c>
      <c r="G43" s="197">
        <v>0.19425033159884597</v>
      </c>
      <c r="H43" s="197">
        <f t="shared" si="5"/>
        <v>0.52379476004854908</v>
      </c>
      <c r="I43" s="422">
        <v>0.28195490835260489</v>
      </c>
      <c r="J43" s="41">
        <f t="shared" si="6"/>
        <v>0.77210216350460836</v>
      </c>
      <c r="K43" s="39">
        <v>0.18424693250422519</v>
      </c>
      <c r="L43" s="39">
        <f t="shared" si="7"/>
        <v>0.58785523100038317</v>
      </c>
      <c r="M43" s="161">
        <v>0.22789783649539158</v>
      </c>
      <c r="N43" s="26"/>
      <c r="O43" s="31"/>
      <c r="P43" s="27"/>
      <c r="Q43" s="27"/>
      <c r="R43" s="27"/>
      <c r="S43" s="27"/>
      <c r="T43" s="27"/>
    </row>
    <row r="44" spans="1:20" ht="15.75">
      <c r="A44" s="38">
        <v>1994</v>
      </c>
      <c r="B44" s="420">
        <v>0.73142091315675728</v>
      </c>
      <c r="C44" s="197">
        <v>0.19449166625346404</v>
      </c>
      <c r="D44" s="197">
        <f t="shared" si="2"/>
        <v>0.53692924690329324</v>
      </c>
      <c r="E44" s="197">
        <f t="shared" si="3"/>
        <v>0.26857908684324272</v>
      </c>
      <c r="F44" s="421">
        <f t="shared" si="4"/>
        <v>0.7210624844537743</v>
      </c>
      <c r="G44" s="197">
        <v>0.19727993486685336</v>
      </c>
      <c r="H44" s="197">
        <f t="shared" si="5"/>
        <v>0.52378254958692094</v>
      </c>
      <c r="I44" s="422">
        <v>0.2789375155462257</v>
      </c>
      <c r="J44" s="41">
        <f t="shared" si="6"/>
        <v>0.76601775487544721</v>
      </c>
      <c r="K44" s="39">
        <v>0.18517893257032869</v>
      </c>
      <c r="L44" s="39">
        <f t="shared" si="7"/>
        <v>0.58083882230511852</v>
      </c>
      <c r="M44" s="161">
        <v>0.23398224512455279</v>
      </c>
      <c r="N44" s="26"/>
      <c r="O44" s="31"/>
      <c r="P44" s="27"/>
      <c r="Q44" s="27"/>
      <c r="R44" s="27"/>
      <c r="S44" s="27"/>
      <c r="T44" s="27"/>
    </row>
    <row r="45" spans="1:20" ht="15.75">
      <c r="A45" s="38">
        <v>1995</v>
      </c>
      <c r="B45" s="420">
        <v>0.72614196388921948</v>
      </c>
      <c r="C45" s="197">
        <v>0.1954814168238509</v>
      </c>
      <c r="D45" s="197">
        <f t="shared" si="2"/>
        <v>0.53066054706536858</v>
      </c>
      <c r="E45" s="197">
        <f t="shared" si="3"/>
        <v>0.27385803611078052</v>
      </c>
      <c r="F45" s="421">
        <f t="shared" si="4"/>
        <v>0.71501726466486781</v>
      </c>
      <c r="G45" s="197">
        <v>0.19750680949843546</v>
      </c>
      <c r="H45" s="197">
        <f t="shared" si="5"/>
        <v>0.51751045516643235</v>
      </c>
      <c r="I45" s="422">
        <v>0.28498273533513219</v>
      </c>
      <c r="J45" s="41">
        <f t="shared" si="6"/>
        <v>0.76455418818067367</v>
      </c>
      <c r="K45" s="39">
        <v>0.18848798391160559</v>
      </c>
      <c r="L45" s="39">
        <f t="shared" si="7"/>
        <v>0.57606620426906807</v>
      </c>
      <c r="M45" s="161">
        <v>0.23544581181932628</v>
      </c>
      <c r="N45" s="26"/>
      <c r="O45" s="31"/>
      <c r="P45" s="27"/>
      <c r="Q45" s="27"/>
      <c r="R45" s="27"/>
      <c r="S45" s="27"/>
      <c r="T45" s="27"/>
    </row>
    <row r="46" spans="1:20" ht="15.75">
      <c r="A46" s="38">
        <v>1996</v>
      </c>
      <c r="B46" s="420">
        <v>0.72280396958053783</v>
      </c>
      <c r="C46" s="197">
        <v>0.19412295290670267</v>
      </c>
      <c r="D46" s="197">
        <f t="shared" si="2"/>
        <v>0.52868101667383516</v>
      </c>
      <c r="E46" s="197">
        <f t="shared" si="3"/>
        <v>0.27719603041946217</v>
      </c>
      <c r="F46" s="421">
        <f t="shared" si="4"/>
        <v>0.7111483361759855</v>
      </c>
      <c r="G46" s="197">
        <v>0.19642756108783821</v>
      </c>
      <c r="H46" s="197">
        <f t="shared" si="5"/>
        <v>0.51472077508814729</v>
      </c>
      <c r="I46" s="422">
        <v>0.2888516638240145</v>
      </c>
      <c r="J46" s="41">
        <f t="shared" si="6"/>
        <v>0.76367178139683833</v>
      </c>
      <c r="K46" s="39">
        <v>0.18604237159568038</v>
      </c>
      <c r="L46" s="39">
        <f t="shared" si="7"/>
        <v>0.57762940980115796</v>
      </c>
      <c r="M46" s="161">
        <v>0.23632821860316172</v>
      </c>
      <c r="N46" s="26"/>
      <c r="O46" s="31"/>
      <c r="P46" s="27"/>
      <c r="Q46" s="27"/>
      <c r="R46" s="27"/>
      <c r="S46" s="27"/>
      <c r="T46" s="27"/>
    </row>
    <row r="47" spans="1:20" ht="15.75">
      <c r="A47" s="38">
        <v>1997</v>
      </c>
      <c r="B47" s="420">
        <v>0.71511727289285854</v>
      </c>
      <c r="C47" s="197">
        <v>0.19388452237015263</v>
      </c>
      <c r="D47" s="197">
        <f t="shared" si="2"/>
        <v>0.5212327505227059</v>
      </c>
      <c r="E47" s="197">
        <f t="shared" si="3"/>
        <v>0.28488272710714146</v>
      </c>
      <c r="F47" s="421">
        <f t="shared" si="4"/>
        <v>0.7031538840305539</v>
      </c>
      <c r="G47" s="197">
        <v>0.19569130967869586</v>
      </c>
      <c r="H47" s="197">
        <f t="shared" si="5"/>
        <v>0.50746257435185804</v>
      </c>
      <c r="I47" s="422">
        <v>0.2968461159694461</v>
      </c>
      <c r="J47" s="41">
        <f t="shared" si="6"/>
        <v>0.7573608873308374</v>
      </c>
      <c r="K47" s="39">
        <v>0.18750462221710928</v>
      </c>
      <c r="L47" s="39">
        <f t="shared" si="7"/>
        <v>0.56985626511372811</v>
      </c>
      <c r="M47" s="161">
        <v>0.2426391126691626</v>
      </c>
      <c r="N47" s="26"/>
      <c r="O47" s="31"/>
      <c r="P47" s="27"/>
      <c r="Q47" s="27"/>
      <c r="R47" s="27"/>
      <c r="S47" s="27"/>
      <c r="T47" s="27"/>
    </row>
    <row r="48" spans="1:20" ht="15.75">
      <c r="A48" s="38">
        <v>1998</v>
      </c>
      <c r="B48" s="420">
        <v>0.70854337852361748</v>
      </c>
      <c r="C48" s="197">
        <v>0.19208427729585609</v>
      </c>
      <c r="D48" s="197">
        <f t="shared" si="2"/>
        <v>0.5164591012277614</v>
      </c>
      <c r="E48" s="197">
        <f t="shared" si="3"/>
        <v>0.29145662147638252</v>
      </c>
      <c r="F48" s="421">
        <f t="shared" si="4"/>
        <v>0.69550504994244111</v>
      </c>
      <c r="G48" s="197">
        <v>0.19309420104537467</v>
      </c>
      <c r="H48" s="197">
        <f t="shared" si="5"/>
        <v>0.50241084889706644</v>
      </c>
      <c r="I48" s="422">
        <v>0.30449495005755889</v>
      </c>
      <c r="J48" s="41">
        <f t="shared" si="6"/>
        <v>0.75368462632764965</v>
      </c>
      <c r="K48" s="39">
        <v>0.18858772342728636</v>
      </c>
      <c r="L48" s="39">
        <f t="shared" si="7"/>
        <v>0.5650969029003633</v>
      </c>
      <c r="M48" s="161">
        <v>0.24631537367235032</v>
      </c>
      <c r="N48" s="26"/>
      <c r="O48" s="31"/>
      <c r="P48" s="27"/>
      <c r="Q48" s="27"/>
      <c r="R48" s="27"/>
      <c r="S48" s="27"/>
      <c r="T48" s="27"/>
    </row>
    <row r="49" spans="1:20" ht="15.75">
      <c r="A49" s="44">
        <v>1999</v>
      </c>
      <c r="B49" s="423">
        <v>0.69909885678593597</v>
      </c>
      <c r="C49" s="354">
        <v>0.18630514618905103</v>
      </c>
      <c r="D49" s="354">
        <f t="shared" si="2"/>
        <v>0.51279371059688494</v>
      </c>
      <c r="E49" s="354">
        <f t="shared" si="3"/>
        <v>0.30090114321406403</v>
      </c>
      <c r="F49" s="424">
        <f t="shared" si="4"/>
        <v>0.68492282422863981</v>
      </c>
      <c r="G49" s="354">
        <v>0.18717296218449042</v>
      </c>
      <c r="H49" s="354">
        <f t="shared" si="5"/>
        <v>0.49774986204414939</v>
      </c>
      <c r="I49" s="425">
        <v>0.31507717577136019</v>
      </c>
      <c r="J49" s="45">
        <f t="shared" si="6"/>
        <v>0.74828045254990949</v>
      </c>
      <c r="K49" s="42">
        <v>0.183294390160331</v>
      </c>
      <c r="L49" s="42">
        <f t="shared" si="7"/>
        <v>0.56498606238957849</v>
      </c>
      <c r="M49" s="162">
        <v>0.25171954745009051</v>
      </c>
      <c r="N49" s="26"/>
      <c r="O49" s="31"/>
      <c r="P49" s="27"/>
      <c r="Q49" s="27"/>
      <c r="R49" s="27"/>
      <c r="S49" s="27"/>
      <c r="T49" s="27"/>
    </row>
    <row r="50" spans="1:20" ht="15.75">
      <c r="A50" s="36">
        <v>2000</v>
      </c>
      <c r="B50" s="426">
        <v>0.68937282783956144</v>
      </c>
      <c r="C50" s="427">
        <v>0.18410662171492254</v>
      </c>
      <c r="D50" s="427">
        <f t="shared" si="2"/>
        <v>0.50526620612463891</v>
      </c>
      <c r="E50" s="427">
        <f t="shared" si="3"/>
        <v>0.31062717216043856</v>
      </c>
      <c r="F50" s="428">
        <f t="shared" si="4"/>
        <v>0.67313928843826409</v>
      </c>
      <c r="G50" s="427">
        <v>0.18286078654436688</v>
      </c>
      <c r="H50" s="427">
        <f t="shared" si="5"/>
        <v>0.49027850189389721</v>
      </c>
      <c r="I50" s="429">
        <v>0.32686071156173591</v>
      </c>
      <c r="J50" s="46">
        <f t="shared" si="6"/>
        <v>0.7442185150216436</v>
      </c>
      <c r="K50" s="43">
        <v>0.18831572758860948</v>
      </c>
      <c r="L50" s="43">
        <f t="shared" si="7"/>
        <v>0.55590278743303412</v>
      </c>
      <c r="M50" s="163">
        <v>0.25578148497835645</v>
      </c>
      <c r="N50" s="26"/>
      <c r="O50" s="31"/>
      <c r="P50" s="27"/>
      <c r="Q50" s="27"/>
      <c r="R50" s="27"/>
      <c r="S50" s="27"/>
      <c r="T50" s="27"/>
    </row>
    <row r="51" spans="1:20" ht="15.75">
      <c r="A51" s="38">
        <v>2001</v>
      </c>
      <c r="B51" s="420">
        <v>0.69948251410425</v>
      </c>
      <c r="C51" s="197">
        <v>0.18702274115354522</v>
      </c>
      <c r="D51" s="197">
        <f t="shared" si="2"/>
        <v>0.51245977295070477</v>
      </c>
      <c r="E51" s="197">
        <f t="shared" si="3"/>
        <v>0.30051748589575</v>
      </c>
      <c r="F51" s="421">
        <f t="shared" si="4"/>
        <v>0.68502174256813464</v>
      </c>
      <c r="G51" s="197">
        <v>0.18702252864695657</v>
      </c>
      <c r="H51" s="197">
        <f t="shared" si="5"/>
        <v>0.49799921392117807</v>
      </c>
      <c r="I51" s="422">
        <v>0.31497825743186542</v>
      </c>
      <c r="J51" s="41">
        <f t="shared" si="6"/>
        <v>0.74688175108813426</v>
      </c>
      <c r="K51" s="39">
        <v>0.1870234377035277</v>
      </c>
      <c r="L51" s="39">
        <f t="shared" si="7"/>
        <v>0.55985831338460657</v>
      </c>
      <c r="M51" s="161">
        <v>0.25311824891186568</v>
      </c>
      <c r="N51" s="26"/>
      <c r="O51" s="31"/>
      <c r="P51" s="27"/>
      <c r="Q51" s="27"/>
      <c r="R51" s="27"/>
      <c r="S51" s="27"/>
      <c r="T51" s="27"/>
    </row>
    <row r="52" spans="1:20" ht="15.75">
      <c r="A52" s="38">
        <v>2002</v>
      </c>
      <c r="B52" s="420">
        <v>0.70614476308451801</v>
      </c>
      <c r="C52" s="197">
        <v>0.18454366943102762</v>
      </c>
      <c r="D52" s="197">
        <f t="shared" si="2"/>
        <v>0.52160109365349039</v>
      </c>
      <c r="E52" s="197">
        <f t="shared" si="3"/>
        <v>0.29385523691548199</v>
      </c>
      <c r="F52" s="421">
        <f t="shared" si="4"/>
        <v>0.69283560848358849</v>
      </c>
      <c r="G52" s="197">
        <v>0.18574024390766619</v>
      </c>
      <c r="H52" s="197">
        <f t="shared" si="5"/>
        <v>0.5070953645759223</v>
      </c>
      <c r="I52" s="422">
        <v>0.30716439151641151</v>
      </c>
      <c r="J52" s="41">
        <f t="shared" si="6"/>
        <v>0.74733058705273891</v>
      </c>
      <c r="K52" s="39">
        <v>0.18084081171861799</v>
      </c>
      <c r="L52" s="39">
        <f t="shared" si="7"/>
        <v>0.56648977533412093</v>
      </c>
      <c r="M52" s="161">
        <v>0.25266941294726114</v>
      </c>
      <c r="N52" s="26"/>
      <c r="O52" s="31"/>
      <c r="P52" s="27"/>
      <c r="Q52" s="27"/>
      <c r="R52" s="27"/>
      <c r="S52" s="27"/>
      <c r="T52" s="27"/>
    </row>
    <row r="53" spans="1:20" ht="15.75">
      <c r="A53" s="38">
        <v>2003</v>
      </c>
      <c r="B53" s="420">
        <v>0.70397216351440839</v>
      </c>
      <c r="C53" s="197">
        <v>0.18100289284290783</v>
      </c>
      <c r="D53" s="197">
        <f t="shared" si="2"/>
        <v>0.52296927067150056</v>
      </c>
      <c r="E53" s="197">
        <f t="shared" si="3"/>
        <v>0.29602783648559161</v>
      </c>
      <c r="F53" s="421">
        <f t="shared" si="4"/>
        <v>0.69041849655730636</v>
      </c>
      <c r="G53" s="197">
        <v>0.18260423614504173</v>
      </c>
      <c r="H53" s="197">
        <f t="shared" si="5"/>
        <v>0.50781426041226463</v>
      </c>
      <c r="I53" s="422">
        <v>0.30958150344269364</v>
      </c>
      <c r="J53" s="41">
        <f t="shared" si="6"/>
        <v>0.74372922085600235</v>
      </c>
      <c r="K53" s="39">
        <v>0.17630566236734568</v>
      </c>
      <c r="L53" s="39">
        <f t="shared" si="7"/>
        <v>0.56742355848865667</v>
      </c>
      <c r="M53" s="161">
        <v>0.25627077914399765</v>
      </c>
      <c r="N53" s="26"/>
      <c r="O53" s="31"/>
      <c r="P53" s="27"/>
      <c r="Q53" s="27"/>
      <c r="R53" s="27"/>
      <c r="S53" s="27"/>
      <c r="T53" s="27"/>
    </row>
    <row r="54" spans="1:20" ht="15.75">
      <c r="A54" s="38">
        <v>2004</v>
      </c>
      <c r="B54" s="420">
        <v>0.70009315219280244</v>
      </c>
      <c r="C54" s="197">
        <v>0.17853769477488113</v>
      </c>
      <c r="D54" s="197">
        <f t="shared" si="2"/>
        <v>0.52155545741792131</v>
      </c>
      <c r="E54" s="197">
        <f t="shared" si="3"/>
        <v>0.29990684780719756</v>
      </c>
      <c r="F54" s="421">
        <f t="shared" si="4"/>
        <v>0.68515142972399223</v>
      </c>
      <c r="G54" s="197">
        <v>0.17972983286270316</v>
      </c>
      <c r="H54" s="197">
        <f t="shared" si="5"/>
        <v>0.50542159686128907</v>
      </c>
      <c r="I54" s="422">
        <v>0.31484857027600782</v>
      </c>
      <c r="J54" s="41">
        <f t="shared" si="6"/>
        <v>0.74412348353958535</v>
      </c>
      <c r="K54" s="39">
        <v>0.17502469718524605</v>
      </c>
      <c r="L54" s="39">
        <f t="shared" si="7"/>
        <v>0.5690987863543393</v>
      </c>
      <c r="M54" s="161">
        <v>0.25587651646041465</v>
      </c>
      <c r="N54" s="26"/>
      <c r="O54" s="31"/>
      <c r="P54" s="27"/>
      <c r="Q54" s="27"/>
      <c r="R54" s="27"/>
      <c r="S54" s="27"/>
      <c r="T54" s="27"/>
    </row>
    <row r="55" spans="1:20" ht="15.75">
      <c r="A55" s="38">
        <v>2005</v>
      </c>
      <c r="B55" s="420">
        <v>0.69743831791512845</v>
      </c>
      <c r="C55" s="197">
        <v>0.18084578025214393</v>
      </c>
      <c r="D55" s="197">
        <f t="shared" si="2"/>
        <v>0.51659253766298452</v>
      </c>
      <c r="E55" s="197">
        <f t="shared" si="3"/>
        <v>0.30256168208487155</v>
      </c>
      <c r="F55" s="421">
        <f t="shared" si="4"/>
        <v>0.68135589434143506</v>
      </c>
      <c r="G55" s="197">
        <v>0.18216601593995396</v>
      </c>
      <c r="H55" s="197">
        <f t="shared" si="5"/>
        <v>0.4991898784014811</v>
      </c>
      <c r="I55" s="422">
        <v>0.31864410565856499</v>
      </c>
      <c r="J55" s="41">
        <f t="shared" si="6"/>
        <v>0.74416757750248586</v>
      </c>
      <c r="K55" s="39">
        <v>0.17700968951062879</v>
      </c>
      <c r="L55" s="39">
        <f t="shared" si="7"/>
        <v>0.56715788799185707</v>
      </c>
      <c r="M55" s="161">
        <v>0.25583242249751414</v>
      </c>
      <c r="N55" s="26"/>
      <c r="O55" s="31"/>
      <c r="P55" s="27"/>
      <c r="Q55" s="27"/>
      <c r="R55" s="27"/>
      <c r="S55" s="27"/>
      <c r="T55" s="27"/>
    </row>
    <row r="56" spans="1:20" ht="15.75">
      <c r="A56" s="38">
        <v>2006</v>
      </c>
      <c r="B56" s="420">
        <v>0.69376941452895657</v>
      </c>
      <c r="C56" s="197">
        <v>0.18066794784115914</v>
      </c>
      <c r="D56" s="197">
        <f t="shared" si="2"/>
        <v>0.51310146668779744</v>
      </c>
      <c r="E56" s="197">
        <f t="shared" si="3"/>
        <v>0.30623058547104343</v>
      </c>
      <c r="F56" s="421">
        <f t="shared" si="4"/>
        <v>0.6768802560818119</v>
      </c>
      <c r="G56" s="197">
        <v>0.1811172104604406</v>
      </c>
      <c r="H56" s="197">
        <f t="shared" si="5"/>
        <v>0.4957630456213713</v>
      </c>
      <c r="I56" s="422">
        <v>0.32311974391818815</v>
      </c>
      <c r="J56" s="41">
        <f t="shared" si="6"/>
        <v>0.7427988426546388</v>
      </c>
      <c r="K56" s="39">
        <v>0.1793637331065675</v>
      </c>
      <c r="L56" s="39">
        <f t="shared" si="7"/>
        <v>0.5634351095480713</v>
      </c>
      <c r="M56" s="161">
        <v>0.25720115734536114</v>
      </c>
      <c r="N56" s="26"/>
      <c r="O56" s="31"/>
      <c r="P56" s="27"/>
      <c r="Q56" s="27"/>
      <c r="R56" s="27"/>
      <c r="S56" s="27"/>
      <c r="T56" s="27"/>
    </row>
    <row r="57" spans="1:20" ht="15.75">
      <c r="A57" s="38">
        <v>2007</v>
      </c>
      <c r="B57" s="420">
        <v>0.68847559235485434</v>
      </c>
      <c r="C57" s="197">
        <v>0.17689773136649756</v>
      </c>
      <c r="D57" s="197">
        <f t="shared" si="2"/>
        <v>0.51157786098835678</v>
      </c>
      <c r="E57" s="197">
        <f t="shared" si="3"/>
        <v>0.31152440764514566</v>
      </c>
      <c r="F57" s="421">
        <f t="shared" si="4"/>
        <v>0.67125026464873483</v>
      </c>
      <c r="G57" s="197">
        <v>0.17721967094418589</v>
      </c>
      <c r="H57" s="197">
        <f t="shared" si="5"/>
        <v>0.49403059370454894</v>
      </c>
      <c r="I57" s="422">
        <v>0.32874973535126517</v>
      </c>
      <c r="J57" s="41">
        <f t="shared" si="6"/>
        <v>0.73951314141445113</v>
      </c>
      <c r="K57" s="39">
        <v>0.1759438448993822</v>
      </c>
      <c r="L57" s="39">
        <f t="shared" si="7"/>
        <v>0.56356929651506893</v>
      </c>
      <c r="M57" s="161">
        <v>0.26048685858554882</v>
      </c>
      <c r="N57" s="26"/>
      <c r="O57" s="31"/>
      <c r="P57" s="27"/>
      <c r="Q57" s="27"/>
      <c r="R57" s="27"/>
      <c r="S57" s="27"/>
      <c r="T57" s="27"/>
    </row>
    <row r="58" spans="1:20" ht="15.75">
      <c r="A58" s="38">
        <v>2008</v>
      </c>
      <c r="B58" s="420">
        <v>0.68518484208509367</v>
      </c>
      <c r="C58" s="197">
        <v>0.17464667976711434</v>
      </c>
      <c r="D58" s="197">
        <f t="shared" si="2"/>
        <v>0.51053816231797933</v>
      </c>
      <c r="E58" s="197">
        <f t="shared" si="3"/>
        <v>0.31481515791490633</v>
      </c>
      <c r="F58" s="421">
        <f t="shared" si="4"/>
        <v>0.6690064004656604</v>
      </c>
      <c r="G58" s="197">
        <v>0.17610665457637931</v>
      </c>
      <c r="H58" s="197">
        <f t="shared" si="5"/>
        <v>0.49289974588928109</v>
      </c>
      <c r="I58" s="422">
        <v>0.3309935995343396</v>
      </c>
      <c r="J58" s="41">
        <f t="shared" si="6"/>
        <v>0.73412279217291965</v>
      </c>
      <c r="K58" s="39">
        <v>0.17023042163632707</v>
      </c>
      <c r="L58" s="39">
        <f t="shared" si="7"/>
        <v>0.56389237053659258</v>
      </c>
      <c r="M58" s="161">
        <v>0.26587720782708035</v>
      </c>
      <c r="N58" s="26"/>
      <c r="O58" s="31"/>
      <c r="P58" s="27"/>
      <c r="Q58" s="27"/>
      <c r="R58" s="27"/>
      <c r="S58" s="27"/>
      <c r="T58" s="27"/>
    </row>
    <row r="59" spans="1:20" ht="15.75">
      <c r="A59" s="44">
        <v>2009</v>
      </c>
      <c r="B59" s="423">
        <v>0.69005068038618789</v>
      </c>
      <c r="C59" s="354">
        <v>0.16976147803864561</v>
      </c>
      <c r="D59" s="354">
        <f t="shared" si="2"/>
        <v>0.52028920234754228</v>
      </c>
      <c r="E59" s="354">
        <f t="shared" si="3"/>
        <v>0.30994931961381211</v>
      </c>
      <c r="F59" s="424">
        <f t="shared" si="4"/>
        <v>0.67518313045102663</v>
      </c>
      <c r="G59" s="354">
        <v>0.17195461527577538</v>
      </c>
      <c r="H59" s="354">
        <f t="shared" si="5"/>
        <v>0.50322851517525125</v>
      </c>
      <c r="I59" s="425">
        <v>0.32481686954897337</v>
      </c>
      <c r="J59" s="45">
        <f t="shared" si="6"/>
        <v>0.73444312015591273</v>
      </c>
      <c r="K59" s="42">
        <v>0.16321307476234137</v>
      </c>
      <c r="L59" s="42">
        <f t="shared" si="7"/>
        <v>0.57123004539357136</v>
      </c>
      <c r="M59" s="162">
        <v>0.26555687984408721</v>
      </c>
      <c r="N59" s="26"/>
      <c r="O59" s="31"/>
      <c r="P59" s="27"/>
      <c r="Q59" s="27"/>
      <c r="R59" s="27"/>
      <c r="S59" s="27"/>
      <c r="T59" s="27"/>
    </row>
    <row r="60" spans="1:20" ht="15.75">
      <c r="A60" s="38">
        <v>2010</v>
      </c>
      <c r="B60" s="420">
        <v>0.68669710810377194</v>
      </c>
      <c r="C60" s="197">
        <v>0.16840403996685527</v>
      </c>
      <c r="D60" s="197">
        <f t="shared" si="2"/>
        <v>0.51829306813691667</v>
      </c>
      <c r="E60" s="197">
        <f t="shared" si="3"/>
        <v>0.31330289189622806</v>
      </c>
      <c r="F60" s="421">
        <f t="shared" si="4"/>
        <v>0.67090433406306427</v>
      </c>
      <c r="G60" s="197">
        <v>0.17055883838356423</v>
      </c>
      <c r="H60" s="197">
        <f t="shared" si="5"/>
        <v>0.50034549567950004</v>
      </c>
      <c r="I60" s="422">
        <v>0.32909566593693568</v>
      </c>
      <c r="J60" s="41">
        <f t="shared" si="6"/>
        <v>0.73401685507198122</v>
      </c>
      <c r="K60" s="39">
        <v>0.1619476368306273</v>
      </c>
      <c r="L60" s="39">
        <f t="shared" si="7"/>
        <v>0.57206921824135393</v>
      </c>
      <c r="M60" s="161">
        <v>0.26598314492801872</v>
      </c>
      <c r="N60" s="26"/>
      <c r="O60" s="31"/>
      <c r="P60" s="27"/>
      <c r="Q60" s="27"/>
      <c r="R60" s="27"/>
      <c r="S60" s="27"/>
      <c r="T60" s="27"/>
    </row>
    <row r="61" spans="1:20" ht="15.75">
      <c r="A61" s="38">
        <v>2011</v>
      </c>
      <c r="B61" s="420">
        <v>0.68281373591046945</v>
      </c>
      <c r="C61" s="197">
        <v>0.16530384620780636</v>
      </c>
      <c r="D61" s="197">
        <f t="shared" si="2"/>
        <v>0.5175098897026631</v>
      </c>
      <c r="E61" s="197">
        <f t="shared" si="3"/>
        <v>0.31718626408953055</v>
      </c>
      <c r="F61" s="421">
        <f t="shared" si="4"/>
        <v>0.66683833392912484</v>
      </c>
      <c r="G61" s="197">
        <v>0.16744238110339194</v>
      </c>
      <c r="H61" s="197">
        <f t="shared" si="5"/>
        <v>0.4993959528257329</v>
      </c>
      <c r="I61" s="422">
        <v>0.33316166607087522</v>
      </c>
      <c r="J61" s="41">
        <f t="shared" si="6"/>
        <v>0.73026319580306487</v>
      </c>
      <c r="K61" s="39">
        <v>0.15895206076444179</v>
      </c>
      <c r="L61" s="39">
        <f t="shared" si="7"/>
        <v>0.57131113503862307</v>
      </c>
      <c r="M61" s="161">
        <v>0.26973680419693513</v>
      </c>
      <c r="N61" s="26"/>
      <c r="O61" s="31"/>
      <c r="P61" s="27"/>
      <c r="Q61" s="27"/>
      <c r="R61" s="27"/>
      <c r="S61" s="27"/>
      <c r="T61" s="27"/>
    </row>
    <row r="62" spans="1:20" ht="15.75">
      <c r="A62" s="38">
        <v>2012</v>
      </c>
      <c r="B62" s="420">
        <v>0.67434511041362011</v>
      </c>
      <c r="C62" s="197">
        <v>0.16088981832501703</v>
      </c>
      <c r="D62" s="197">
        <f t="shared" si="2"/>
        <v>0.51345529208860308</v>
      </c>
      <c r="E62" s="197">
        <f t="shared" si="3"/>
        <v>0.32565488958637989</v>
      </c>
      <c r="F62" s="421">
        <f t="shared" si="4"/>
        <v>0.657689407049727</v>
      </c>
      <c r="G62" s="197">
        <v>0.16371933880016065</v>
      </c>
      <c r="H62" s="197">
        <f t="shared" si="5"/>
        <v>0.49397006824956635</v>
      </c>
      <c r="I62" s="422">
        <v>0.34231059295027305</v>
      </c>
      <c r="J62" s="41">
        <f t="shared" si="6"/>
        <v>0.7239412934547369</v>
      </c>
      <c r="K62" s="39">
        <v>0.15246427109126715</v>
      </c>
      <c r="L62" s="39">
        <f t="shared" si="7"/>
        <v>0.57147702236346976</v>
      </c>
      <c r="M62" s="161">
        <v>0.2760587065452631</v>
      </c>
      <c r="N62" s="26"/>
      <c r="O62" s="31"/>
      <c r="P62" s="27"/>
      <c r="Q62" s="27"/>
      <c r="R62" s="27"/>
      <c r="S62" s="27"/>
      <c r="T62" s="27"/>
    </row>
    <row r="63" spans="1:20" ht="15.75">
      <c r="A63" s="38">
        <v>2013</v>
      </c>
      <c r="B63" s="420">
        <v>0.6809958980424532</v>
      </c>
      <c r="C63" s="197">
        <v>0.16593604017935282</v>
      </c>
      <c r="D63" s="197">
        <f t="shared" si="2"/>
        <v>0.51505985786310038</v>
      </c>
      <c r="E63" s="197">
        <f t="shared" si="3"/>
        <v>0.3190041019575468</v>
      </c>
      <c r="F63" s="421">
        <f t="shared" si="4"/>
        <v>0.66452070943350083</v>
      </c>
      <c r="G63" s="197">
        <v>0.16722605665870216</v>
      </c>
      <c r="H63" s="197">
        <f t="shared" si="5"/>
        <v>0.49729465277479867</v>
      </c>
      <c r="I63" s="422">
        <v>0.33547929056649911</v>
      </c>
      <c r="J63" s="41">
        <f t="shared" si="6"/>
        <v>0.72918150881147381</v>
      </c>
      <c r="K63" s="39">
        <v>0.16216307991559131</v>
      </c>
      <c r="L63" s="39">
        <f t="shared" si="7"/>
        <v>0.5670184288958825</v>
      </c>
      <c r="M63" s="161">
        <v>0.27081849118852619</v>
      </c>
      <c r="N63" s="26"/>
      <c r="O63" s="31"/>
      <c r="P63" s="27"/>
      <c r="Q63" s="27"/>
      <c r="R63" s="27"/>
      <c r="S63" s="27"/>
      <c r="T63" s="27"/>
    </row>
    <row r="64" spans="1:20" ht="15.75">
      <c r="A64" s="38">
        <v>2014</v>
      </c>
      <c r="B64" s="420">
        <v>0.67842133778201963</v>
      </c>
      <c r="C64" s="197">
        <v>0.16630214872857374</v>
      </c>
      <c r="D64" s="197">
        <f t="shared" si="2"/>
        <v>0.51211918905344589</v>
      </c>
      <c r="E64" s="197">
        <f t="shared" si="3"/>
        <v>0.32157866221798037</v>
      </c>
      <c r="F64" s="421">
        <f t="shared" si="4"/>
        <v>0.66091505661144589</v>
      </c>
      <c r="G64" s="197">
        <v>0.16752142290036121</v>
      </c>
      <c r="H64" s="197">
        <f t="shared" si="5"/>
        <v>0.49339363371108469</v>
      </c>
      <c r="I64" s="422">
        <v>0.33908494338855405</v>
      </c>
      <c r="J64" s="41">
        <f t="shared" si="6"/>
        <v>0.73021279615301804</v>
      </c>
      <c r="K64" s="39">
        <v>0.16269498699641172</v>
      </c>
      <c r="L64" s="39">
        <f t="shared" si="7"/>
        <v>0.56751780915660632</v>
      </c>
      <c r="M64" s="161">
        <v>0.26978720384698196</v>
      </c>
      <c r="N64" s="26"/>
      <c r="O64" s="31"/>
      <c r="P64" s="27"/>
      <c r="Q64" s="27"/>
      <c r="R64" s="27"/>
      <c r="S64" s="27"/>
      <c r="T64" s="27"/>
    </row>
    <row r="65" spans="1:20" ht="15.75">
      <c r="A65" s="38">
        <v>2015</v>
      </c>
      <c r="B65" s="420">
        <v>0.67479941344252403</v>
      </c>
      <c r="C65" s="197">
        <v>0.16580007681109799</v>
      </c>
      <c r="D65" s="197">
        <f t="shared" si="2"/>
        <v>0.50899933663142605</v>
      </c>
      <c r="E65" s="197">
        <f t="shared" si="3"/>
        <v>0.32520058655747597</v>
      </c>
      <c r="F65" s="421">
        <f t="shared" si="4"/>
        <v>0.65688343935634208</v>
      </c>
      <c r="G65" s="197">
        <v>0.1667859959442104</v>
      </c>
      <c r="H65" s="197">
        <f t="shared" si="5"/>
        <v>0.49009744341213168</v>
      </c>
      <c r="I65" s="422">
        <v>0.34311656064365792</v>
      </c>
      <c r="J65" s="41">
        <f t="shared" si="6"/>
        <v>0.7278047638106262</v>
      </c>
      <c r="K65" s="39">
        <v>0.16288318327051521</v>
      </c>
      <c r="L65" s="39">
        <f t="shared" si="7"/>
        <v>0.56492158054011099</v>
      </c>
      <c r="M65" s="161">
        <v>0.2721952361893738</v>
      </c>
      <c r="N65" s="26"/>
      <c r="O65" s="31"/>
      <c r="P65" s="27"/>
      <c r="Q65" s="27"/>
      <c r="R65" s="27"/>
      <c r="S65" s="27"/>
      <c r="T65" s="27"/>
    </row>
    <row r="66" spans="1:20" ht="15.75">
      <c r="A66" s="38">
        <v>2016</v>
      </c>
      <c r="B66" s="420">
        <v>0.67539775219961495</v>
      </c>
      <c r="C66" s="197">
        <v>0.16536038216561433</v>
      </c>
      <c r="D66" s="197">
        <f t="shared" si="2"/>
        <v>0.51003737003400063</v>
      </c>
      <c r="E66" s="197">
        <f t="shared" si="3"/>
        <v>0.32460224780038505</v>
      </c>
      <c r="F66" s="421">
        <f t="shared" si="4"/>
        <v>0.65882641888478699</v>
      </c>
      <c r="G66" s="197">
        <v>0.1676393173245212</v>
      </c>
      <c r="H66" s="197">
        <f t="shared" si="5"/>
        <v>0.49118710156026579</v>
      </c>
      <c r="I66" s="422">
        <v>0.34117358111521301</v>
      </c>
      <c r="J66" s="41">
        <f t="shared" si="6"/>
        <v>0.72282129980496901</v>
      </c>
      <c r="K66" s="39">
        <v>0.15883856596985713</v>
      </c>
      <c r="L66" s="39">
        <f t="shared" si="7"/>
        <v>0.56398273383511188</v>
      </c>
      <c r="M66" s="161">
        <v>0.27717870019503099</v>
      </c>
      <c r="N66" s="26"/>
      <c r="O66" s="31"/>
      <c r="P66" s="27"/>
      <c r="Q66" s="27"/>
      <c r="R66" s="27"/>
      <c r="S66" s="27"/>
      <c r="T66" s="27"/>
    </row>
    <row r="67" spans="1:20" ht="15.75">
      <c r="A67" s="38">
        <v>2017</v>
      </c>
      <c r="B67" s="416"/>
      <c r="C67" s="416"/>
      <c r="D67" s="416"/>
      <c r="E67" s="416"/>
      <c r="F67" s="417"/>
      <c r="G67" s="416"/>
      <c r="H67" s="416"/>
      <c r="I67" s="418"/>
      <c r="J67" s="39"/>
      <c r="K67" s="39"/>
      <c r="L67" s="39"/>
      <c r="M67" s="161"/>
      <c r="N67" s="26"/>
      <c r="O67" s="31"/>
      <c r="P67" s="27"/>
      <c r="Q67" s="27"/>
      <c r="R67" s="27"/>
      <c r="S67" s="27"/>
      <c r="T67" s="27"/>
    </row>
    <row r="68" spans="1:20" ht="15.75">
      <c r="A68" s="38">
        <v>2018</v>
      </c>
      <c r="B68" s="416"/>
      <c r="C68" s="416"/>
      <c r="D68" s="416"/>
      <c r="E68" s="416"/>
      <c r="F68" s="417"/>
      <c r="G68" s="416"/>
      <c r="H68" s="416"/>
      <c r="I68" s="418"/>
      <c r="J68" s="39"/>
      <c r="K68" s="39"/>
      <c r="L68" s="39"/>
      <c r="M68" s="161"/>
      <c r="N68" s="26"/>
      <c r="O68" s="31"/>
      <c r="P68" s="27"/>
      <c r="Q68" s="27"/>
      <c r="R68" s="27"/>
      <c r="S68" s="27"/>
      <c r="T68" s="27"/>
    </row>
    <row r="69" spans="1:20" ht="15.75">
      <c r="A69" s="38">
        <v>2019</v>
      </c>
      <c r="B69" s="416"/>
      <c r="C69" s="416"/>
      <c r="D69" s="416"/>
      <c r="E69" s="416"/>
      <c r="F69" s="417"/>
      <c r="G69" s="416"/>
      <c r="H69" s="416"/>
      <c r="I69" s="418"/>
      <c r="J69" s="39"/>
      <c r="K69" s="39"/>
      <c r="L69" s="39"/>
      <c r="M69" s="161"/>
      <c r="N69" s="26"/>
      <c r="O69" s="31"/>
      <c r="P69" s="27"/>
      <c r="Q69" s="27"/>
      <c r="R69" s="27"/>
      <c r="S69" s="27"/>
      <c r="T69" s="27"/>
    </row>
    <row r="70" spans="1:20" ht="15.75" thickBot="1">
      <c r="A70" s="47">
        <v>2020</v>
      </c>
      <c r="B70" s="430"/>
      <c r="C70" s="430"/>
      <c r="D70" s="430"/>
      <c r="E70" s="430"/>
      <c r="F70" s="431"/>
      <c r="G70" s="430"/>
      <c r="H70" s="430"/>
      <c r="I70" s="432"/>
      <c r="J70" s="48"/>
      <c r="K70" s="48"/>
      <c r="L70" s="49"/>
      <c r="M70" s="433"/>
      <c r="N70" s="26"/>
    </row>
    <row r="71" spans="1:20" ht="15.75" thickTop="1">
      <c r="J71" s="50"/>
      <c r="K71" s="50"/>
      <c r="L71" s="50"/>
      <c r="M71" s="50"/>
    </row>
    <row r="72" spans="1:20">
      <c r="J72" s="50"/>
      <c r="K72" s="50"/>
      <c r="L72" s="50"/>
      <c r="M72" s="50"/>
    </row>
  </sheetData>
  <mergeCells count="5">
    <mergeCell ref="A4:M4"/>
    <mergeCell ref="B7:M7"/>
    <mergeCell ref="B8:E8"/>
    <mergeCell ref="F8:I8"/>
    <mergeCell ref="J8:M8"/>
  </mergeCells>
  <hyperlinks>
    <hyperlink ref="A1" location="Index!A1" display="Back to index" xr:uid="{B119E7FF-893C-45C8-837C-6613B7D3ECF9}"/>
  </hyperlinks>
  <pageMargins left="0.75" right="0.75" top="1" bottom="1" header="0.5" footer="0.5"/>
  <pageSetup paperSize="9" orientation="portrait" horizontalDpi="4294967292" verticalDpi="42949672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3D10D-1AA3-4BD5-9BC2-86DC48ACB0D3}">
  <sheetPr>
    <tabColor theme="6" tint="0.39997558519241921"/>
  </sheetPr>
  <dimension ref="A1:AG130"/>
  <sheetViews>
    <sheetView workbookViewId="0">
      <pane xSplit="1" ySplit="9" topLeftCell="B90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2.625" style="52" bestFit="1" customWidth="1"/>
    <col min="2" max="9" width="10.875" style="52" customWidth="1"/>
    <col min="10" max="17" width="10.875" style="52"/>
    <col min="18" max="25" width="10.875" style="52" customWidth="1"/>
    <col min="26" max="27" width="10.875" style="52"/>
    <col min="28" max="28" width="11.5" style="52" customWidth="1"/>
    <col min="29" max="16384" width="10.875" style="52"/>
  </cols>
  <sheetData>
    <row r="1" spans="1:33">
      <c r="A1" s="1" t="s">
        <v>0</v>
      </c>
      <c r="B1" s="1"/>
      <c r="C1" s="1"/>
      <c r="D1" s="1"/>
      <c r="E1" s="1"/>
      <c r="F1" s="1"/>
      <c r="G1" s="1"/>
      <c r="H1" s="1"/>
      <c r="I1" s="1"/>
      <c r="L1" s="120"/>
    </row>
    <row r="3" spans="1:33" ht="15.75" thickBot="1"/>
    <row r="4" spans="1:33" s="56" customFormat="1" ht="24.95" customHeight="1" thickTop="1">
      <c r="A4" s="482" t="s">
        <v>45</v>
      </c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  <c r="P4" s="483"/>
      <c r="Q4" s="483"/>
      <c r="R4" s="483"/>
      <c r="S4" s="483"/>
      <c r="T4" s="483"/>
      <c r="U4" s="483"/>
      <c r="V4" s="483"/>
      <c r="W4" s="483"/>
      <c r="X4" s="483"/>
      <c r="Y4" s="484"/>
    </row>
    <row r="5" spans="1:33" s="54" customFormat="1">
      <c r="A5" s="57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121"/>
      <c r="Q5" s="121"/>
      <c r="R5" s="58"/>
      <c r="S5" s="58"/>
      <c r="T5" s="58"/>
      <c r="U5" s="58"/>
      <c r="V5" s="58"/>
      <c r="W5" s="58"/>
      <c r="X5" s="58"/>
      <c r="Y5" s="122"/>
    </row>
    <row r="6" spans="1:33" s="54" customFormat="1">
      <c r="A6" s="123"/>
      <c r="B6" s="60" t="s">
        <v>2</v>
      </c>
      <c r="C6" s="60" t="s">
        <v>3</v>
      </c>
      <c r="D6" s="60" t="s">
        <v>4</v>
      </c>
      <c r="E6" s="60" t="s">
        <v>5</v>
      </c>
      <c r="F6" s="60" t="s">
        <v>6</v>
      </c>
      <c r="G6" s="60" t="s">
        <v>7</v>
      </c>
      <c r="H6" s="60" t="s">
        <v>8</v>
      </c>
      <c r="I6" s="61" t="s">
        <v>9</v>
      </c>
      <c r="J6" s="62" t="s">
        <v>10</v>
      </c>
      <c r="K6" s="60" t="s">
        <v>11</v>
      </c>
      <c r="L6" s="60" t="s">
        <v>12</v>
      </c>
      <c r="M6" s="63" t="s">
        <v>13</v>
      </c>
      <c r="N6" s="60" t="s">
        <v>14</v>
      </c>
      <c r="O6" s="60" t="s">
        <v>15</v>
      </c>
      <c r="P6" s="60" t="s">
        <v>16</v>
      </c>
      <c r="Q6" s="60" t="s">
        <v>30</v>
      </c>
      <c r="R6" s="124" t="s">
        <v>17</v>
      </c>
      <c r="S6" s="124" t="s">
        <v>18</v>
      </c>
      <c r="T6" s="124" t="s">
        <v>31</v>
      </c>
      <c r="U6" s="60" t="s">
        <v>32</v>
      </c>
      <c r="V6" s="60" t="s">
        <v>33</v>
      </c>
      <c r="W6" s="124" t="s">
        <v>34</v>
      </c>
      <c r="X6" s="64" t="s">
        <v>35</v>
      </c>
      <c r="Y6" s="65" t="s">
        <v>36</v>
      </c>
    </row>
    <row r="7" spans="1:33" ht="35.1" customHeight="1">
      <c r="A7" s="57"/>
      <c r="B7" s="489" t="s">
        <v>19</v>
      </c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489"/>
      <c r="R7" s="489"/>
      <c r="S7" s="489"/>
      <c r="T7" s="489"/>
      <c r="U7" s="489"/>
      <c r="V7" s="489"/>
      <c r="W7" s="489"/>
      <c r="X7" s="489"/>
      <c r="Y7" s="490"/>
      <c r="Z7" s="55"/>
      <c r="AA7" s="55"/>
      <c r="AB7" s="55"/>
      <c r="AC7" s="55"/>
      <c r="AD7" s="55"/>
      <c r="AE7" s="55"/>
      <c r="AF7" s="55"/>
      <c r="AG7" s="55"/>
    </row>
    <row r="8" spans="1:33" s="127" customFormat="1" ht="20.100000000000001" customHeight="1">
      <c r="A8" s="125"/>
      <c r="B8" s="486" t="s">
        <v>46</v>
      </c>
      <c r="C8" s="487"/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487"/>
      <c r="P8" s="487"/>
      <c r="Q8" s="487"/>
      <c r="R8" s="487"/>
      <c r="S8" s="487"/>
      <c r="T8" s="487"/>
      <c r="U8" s="487"/>
      <c r="V8" s="487"/>
      <c r="W8" s="487"/>
      <c r="X8" s="487"/>
      <c r="Y8" s="126"/>
    </row>
    <row r="9" spans="1:33" ht="60.75" thickBot="1">
      <c r="A9" s="123"/>
      <c r="B9" s="68" t="s">
        <v>24</v>
      </c>
      <c r="C9" s="69" t="s">
        <v>37</v>
      </c>
      <c r="D9" s="69" t="s">
        <v>38</v>
      </c>
      <c r="E9" s="69" t="s">
        <v>39</v>
      </c>
      <c r="F9" s="69" t="s">
        <v>40</v>
      </c>
      <c r="G9" s="69" t="s">
        <v>41</v>
      </c>
      <c r="H9" s="69" t="s">
        <v>42</v>
      </c>
      <c r="I9" s="69" t="s">
        <v>43</v>
      </c>
      <c r="J9" s="68" t="s">
        <v>25</v>
      </c>
      <c r="K9" s="69" t="s">
        <v>37</v>
      </c>
      <c r="L9" s="69" t="s">
        <v>38</v>
      </c>
      <c r="M9" s="69" t="s">
        <v>39</v>
      </c>
      <c r="N9" s="69" t="s">
        <v>40</v>
      </c>
      <c r="O9" s="69" t="s">
        <v>41</v>
      </c>
      <c r="P9" s="69" t="s">
        <v>42</v>
      </c>
      <c r="Q9" s="69" t="s">
        <v>43</v>
      </c>
      <c r="R9" s="70" t="s">
        <v>26</v>
      </c>
      <c r="S9" s="69" t="s">
        <v>37</v>
      </c>
      <c r="T9" s="69" t="s">
        <v>38</v>
      </c>
      <c r="U9" s="69" t="s">
        <v>39</v>
      </c>
      <c r="V9" s="69" t="s">
        <v>40</v>
      </c>
      <c r="W9" s="69" t="s">
        <v>41</v>
      </c>
      <c r="X9" s="69" t="s">
        <v>42</v>
      </c>
      <c r="Y9" s="128" t="s">
        <v>43</v>
      </c>
      <c r="AB9" s="120" t="s">
        <v>47</v>
      </c>
      <c r="AC9" s="120" t="s">
        <v>48</v>
      </c>
      <c r="AD9" s="120" t="s">
        <v>49</v>
      </c>
    </row>
    <row r="10" spans="1:33" ht="15.75">
      <c r="A10" s="129">
        <v>1913</v>
      </c>
      <c r="B10" s="74">
        <f>[1]compopeinc!R2</f>
        <v>0.41942917338544489</v>
      </c>
      <c r="C10" s="75">
        <f>[1]compopeinc!S2</f>
        <v>5.0621905375154916E-2</v>
      </c>
      <c r="D10" s="75">
        <f>[1]compopeinc!T2</f>
        <v>4.3921744565138629E-2</v>
      </c>
      <c r="E10" s="75">
        <f>[1]compopeinc!U2</f>
        <v>4.3234278865772705E-2</v>
      </c>
      <c r="F10" s="75">
        <f>[1]compopeinc!V2</f>
        <v>5.9479830789089597E-2</v>
      </c>
      <c r="G10" s="75">
        <f>[1]compopeinc!W2</f>
        <v>7.5990574272883217E-4</v>
      </c>
      <c r="H10" s="75">
        <f>[1]compopeinc!X2</f>
        <v>0.10346856273507099</v>
      </c>
      <c r="I10" s="76">
        <f>[1]compopeinc!Y2</f>
        <v>0.11794294531248925</v>
      </c>
      <c r="J10" s="77">
        <f>[1]compopeinc!Z2</f>
        <v>0.31340777632148387</v>
      </c>
      <c r="K10" s="78">
        <f>[1]compopeinc!AA2</f>
        <v>5.0605415200820944E-2</v>
      </c>
      <c r="L10" s="78">
        <f>[1]compopeinc!AB2</f>
        <v>3.2360312857370475E-2</v>
      </c>
      <c r="M10" s="78">
        <f>[1]compopeinc!AC2</f>
        <v>3.023004765095107E-2</v>
      </c>
      <c r="N10" s="78">
        <f>[1]compopeinc!AD2</f>
        <v>5.2559507047482121E-2</v>
      </c>
      <c r="O10" s="78">
        <f>[1]compopeinc!AE2</f>
        <v>3.5534035213128403E-4</v>
      </c>
      <c r="P10" s="78">
        <f>[1]compopeinc!AF2</f>
        <v>4.336764988517347E-2</v>
      </c>
      <c r="Q10" s="78">
        <f>[1]compopeinc!AG2</f>
        <v>0.10392950332755456</v>
      </c>
      <c r="R10" s="79">
        <f>[1]compopeinc!AH2</f>
        <v>0.18638449894494385</v>
      </c>
      <c r="S10" s="75">
        <f>[1]compopeinc!AI2</f>
        <v>5.0637203573425077E-2</v>
      </c>
      <c r="T10" s="75">
        <f>[1]compopeinc!AJ2</f>
        <v>2.0979805021734466E-2</v>
      </c>
      <c r="U10" s="75">
        <f>[1]compopeinc!AK2</f>
        <v>1.4642043869860474E-2</v>
      </c>
      <c r="V10" s="75">
        <f>[1]compopeinc!AL2</f>
        <v>2.7588935700561534E-2</v>
      </c>
      <c r="W10" s="75">
        <f>[1]compopeinc!AM2</f>
        <v>4.2037756693189035E-5</v>
      </c>
      <c r="X10" s="75">
        <f>[1]compopeinc!AN2</f>
        <v>1.7644261509281996E-2</v>
      </c>
      <c r="Y10" s="76">
        <f>[1]compopeinc!AO2</f>
        <v>5.4850211513387134E-2</v>
      </c>
      <c r="Z10" s="130"/>
      <c r="AB10" s="131"/>
      <c r="AC10" s="131"/>
      <c r="AD10" s="131"/>
    </row>
    <row r="11" spans="1:33" ht="15.75">
      <c r="A11" s="129">
        <v>1914</v>
      </c>
      <c r="B11" s="81">
        <f>[1]compopeinc!R3</f>
        <v>0.42533360385232188</v>
      </c>
      <c r="C11" s="78">
        <f>[1]compopeinc!S3</f>
        <v>5.0845546879252704E-2</v>
      </c>
      <c r="D11" s="78">
        <f>[1]compopeinc!T3</f>
        <v>4.6117412241279986E-2</v>
      </c>
      <c r="E11" s="78">
        <f>[1]compopeinc!U3</f>
        <v>4.5716621925565533E-2</v>
      </c>
      <c r="F11" s="78">
        <f>[1]compopeinc!V3</f>
        <v>6.2407236652791569E-2</v>
      </c>
      <c r="G11" s="78">
        <f>[1]compopeinc!W3</f>
        <v>7.7890164860642251E-4</v>
      </c>
      <c r="H11" s="78">
        <f>[1]compopeinc!X3</f>
        <v>0.10000996680916618</v>
      </c>
      <c r="I11" s="82">
        <f>[1]compopeinc!Y3</f>
        <v>0.11945791769565954</v>
      </c>
      <c r="J11" s="77">
        <f>[1]compopeinc!Z3</f>
        <v>0.32001333146247335</v>
      </c>
      <c r="K11" s="78">
        <f>[1]compopeinc!AA3</f>
        <v>5.0830207877983764E-2</v>
      </c>
      <c r="L11" s="78">
        <f>[1]compopeinc!AB3</f>
        <v>3.420012245006069E-2</v>
      </c>
      <c r="M11" s="78">
        <f>[1]compopeinc!AC3</f>
        <v>3.198144064147504E-2</v>
      </c>
      <c r="N11" s="78">
        <f>[1]compopeinc!AD3</f>
        <v>5.5242607401620181E-2</v>
      </c>
      <c r="O11" s="78">
        <f>[1]compopeinc!AE3</f>
        <v>3.6948610062218249E-4</v>
      </c>
      <c r="P11" s="78">
        <f>[1]compopeinc!AF3</f>
        <v>4.1945007268659545E-2</v>
      </c>
      <c r="Q11" s="78">
        <f>[1]compopeinc!AG3</f>
        <v>0.10544445972205194</v>
      </c>
      <c r="R11" s="83">
        <f>[1]compopeinc!AH3</f>
        <v>0.19139974745016453</v>
      </c>
      <c r="S11" s="78">
        <f>[1]compopeinc!AI3</f>
        <v>5.0861370393838812E-2</v>
      </c>
      <c r="T11" s="78">
        <f>[1]compopeinc!AJ3</f>
        <v>2.2516362331836379E-2</v>
      </c>
      <c r="U11" s="78">
        <f>[1]compopeinc!AK3</f>
        <v>1.5559112095176948E-2</v>
      </c>
      <c r="V11" s="78">
        <f>[1]compopeinc!AL3</f>
        <v>2.918895964348113E-2</v>
      </c>
      <c r="W11" s="78">
        <f>[1]compopeinc!AM3</f>
        <v>4.7335046922707446E-5</v>
      </c>
      <c r="X11" s="78">
        <f>[1]compopeinc!AN3</f>
        <v>1.7223278525104403E-2</v>
      </c>
      <c r="Y11" s="82">
        <f>[1]compopeinc!AO3</f>
        <v>5.6003329413804141E-2</v>
      </c>
      <c r="Z11" s="130"/>
      <c r="AB11" s="131"/>
      <c r="AC11" s="131"/>
      <c r="AD11" s="131"/>
    </row>
    <row r="12" spans="1:33" ht="15.75">
      <c r="A12" s="129">
        <v>1915</v>
      </c>
      <c r="B12" s="81">
        <f>[1]compopeinc!R4</f>
        <v>0.41789527607815113</v>
      </c>
      <c r="C12" s="78">
        <f>[1]compopeinc!S4</f>
        <v>5.3098785302817191E-2</v>
      </c>
      <c r="D12" s="78">
        <f>[1]compopeinc!T4</f>
        <v>4.4903751388992864E-2</v>
      </c>
      <c r="E12" s="78">
        <f>[1]compopeinc!U4</f>
        <v>4.5679430955477704E-2</v>
      </c>
      <c r="F12" s="78">
        <f>[1]compopeinc!V4</f>
        <v>5.9941528321522379E-2</v>
      </c>
      <c r="G12" s="78">
        <f>[1]compopeinc!W4</f>
        <v>8.0929718945687667E-4</v>
      </c>
      <c r="H12" s="78">
        <f>[1]compopeinc!X4</f>
        <v>9.9176526614586688E-2</v>
      </c>
      <c r="I12" s="82">
        <f>[1]compopeinc!Y4</f>
        <v>0.11428595630529739</v>
      </c>
      <c r="J12" s="77">
        <f>[1]compopeinc!Z4</f>
        <v>0.31240400985250982</v>
      </c>
      <c r="K12" s="78">
        <f>[1]compopeinc!AA4</f>
        <v>5.3081661631511193E-2</v>
      </c>
      <c r="L12" s="78">
        <f>[1]compopeinc!AB4</f>
        <v>3.2864134939997437E-2</v>
      </c>
      <c r="M12" s="78">
        <f>[1]compopeinc!AC4</f>
        <v>3.1794119581204393E-2</v>
      </c>
      <c r="N12" s="78">
        <f>[1]compopeinc!AD4</f>
        <v>5.2789771779187318E-2</v>
      </c>
      <c r="O12" s="78">
        <f>[1]compopeinc!AE4</f>
        <v>3.8799217162630798E-4</v>
      </c>
      <c r="P12" s="78">
        <f>[1]compopeinc!AF4</f>
        <v>4.1102636290633647E-2</v>
      </c>
      <c r="Q12" s="78">
        <f>[1]compopeinc!AG4</f>
        <v>0.10038369345834955</v>
      </c>
      <c r="R12" s="83">
        <f>[1]compopeinc!AH4</f>
        <v>0.18561572181849847</v>
      </c>
      <c r="S12" s="78">
        <f>[1]compopeinc!AI4</f>
        <v>5.311511034540365E-2</v>
      </c>
      <c r="T12" s="78">
        <f>[1]compopeinc!AJ4</f>
        <v>2.0972112593357958E-2</v>
      </c>
      <c r="U12" s="78">
        <f>[1]compopeinc!AK4</f>
        <v>1.5225908527263141E-2</v>
      </c>
      <c r="V12" s="78">
        <f>[1]compopeinc!AL4</f>
        <v>2.7350034642252778E-2</v>
      </c>
      <c r="W12" s="78">
        <f>[1]compopeinc!AM4</f>
        <v>5.2313679440608219E-5</v>
      </c>
      <c r="X12" s="78">
        <f>[1]compopeinc!AN4</f>
        <v>1.6580269509719327E-2</v>
      </c>
      <c r="Y12" s="82">
        <f>[1]compopeinc!AO4</f>
        <v>5.2319972521060992E-2</v>
      </c>
      <c r="Z12" s="130"/>
      <c r="AB12" s="131"/>
      <c r="AC12" s="131"/>
      <c r="AD12" s="131"/>
    </row>
    <row r="13" spans="1:33" ht="15.75">
      <c r="A13" s="129">
        <v>1916</v>
      </c>
      <c r="B13" s="84">
        <f>[1]compopeinc!R5</f>
        <v>0.43956271755152099</v>
      </c>
      <c r="C13" s="85">
        <f>[1]compopeinc!S5</f>
        <v>7.9556201259566542E-2</v>
      </c>
      <c r="D13" s="85">
        <f>[1]compopeinc!T5</f>
        <v>4.3152133722511012E-2</v>
      </c>
      <c r="E13" s="85">
        <f>[1]compopeinc!U5</f>
        <v>4.5229511222946522E-2</v>
      </c>
      <c r="F13" s="85">
        <f>[1]compopeinc!V5</f>
        <v>5.4923618066309368E-2</v>
      </c>
      <c r="G13" s="85">
        <f>[1]compopeinc!W5</f>
        <v>8.2064415226145966E-4</v>
      </c>
      <c r="H13" s="85">
        <f>[1]compopeinc!X5</f>
        <v>0.10896935716297597</v>
      </c>
      <c r="I13" s="86">
        <f>[1]compopeinc!Y5</f>
        <v>0.10691125196495009</v>
      </c>
      <c r="J13" s="77">
        <f>[1]compopeinc!Z5</f>
        <v>0.33766157915341416</v>
      </c>
      <c r="K13" s="78">
        <f>[1]compopeinc!AA5</f>
        <v>8.2909770701706312E-2</v>
      </c>
      <c r="L13" s="78">
        <f>[1]compopeinc!AB5</f>
        <v>3.2025702371016741E-2</v>
      </c>
      <c r="M13" s="78">
        <f>[1]compopeinc!AC5</f>
        <v>3.2289722466414171E-2</v>
      </c>
      <c r="N13" s="78">
        <f>[1]compopeinc!AD5</f>
        <v>4.879502779560959E-2</v>
      </c>
      <c r="O13" s="78">
        <f>[1]compopeinc!AE5</f>
        <v>3.952661384573624E-4</v>
      </c>
      <c r="P13" s="78">
        <f>[1]compopeinc!AF5</f>
        <v>4.6545935976473711E-2</v>
      </c>
      <c r="Q13" s="78">
        <f>[1]compopeinc!AG5</f>
        <v>9.4700153703736328E-2</v>
      </c>
      <c r="R13" s="83">
        <f>[1]compopeinc!AH5</f>
        <v>0.20500280314511432</v>
      </c>
      <c r="S13" s="87">
        <f>[1]compopeinc!AI5</f>
        <v>7.1144207219963951E-2</v>
      </c>
      <c r="T13" s="87">
        <f>[1]compopeinc!AJ5</f>
        <v>2.1348432569192586E-2</v>
      </c>
      <c r="U13" s="87">
        <f>[1]compopeinc!AK5</f>
        <v>1.6224474532643578E-2</v>
      </c>
      <c r="V13" s="87">
        <f>[1]compopeinc!AL5</f>
        <v>2.6131676531014374E-2</v>
      </c>
      <c r="W13" s="87">
        <f>[1]compopeinc!AM5</f>
        <v>5.5165221636043494E-5</v>
      </c>
      <c r="X13" s="87">
        <f>[1]compopeinc!AN5</f>
        <v>1.9140258190546707E-2</v>
      </c>
      <c r="Y13" s="88">
        <f>[1]compopeinc!AO5</f>
        <v>5.0958588880117096E-2</v>
      </c>
      <c r="Z13" s="130"/>
      <c r="AB13" s="131"/>
      <c r="AC13" s="131"/>
      <c r="AD13" s="131"/>
    </row>
    <row r="14" spans="1:33" ht="15.75">
      <c r="A14" s="129">
        <v>1917</v>
      </c>
      <c r="B14" s="89">
        <f>[1]compopeinc!R6</f>
        <v>0.44513363948129281</v>
      </c>
      <c r="C14" s="78">
        <f>[1]compopeinc!S6</f>
        <v>9.1248209313806644E-2</v>
      </c>
      <c r="D14" s="78">
        <f>[1]compopeinc!T6</f>
        <v>4.2031141298155238E-2</v>
      </c>
      <c r="E14" s="78">
        <f>[1]compopeinc!U6</f>
        <v>4.4303881890314444E-2</v>
      </c>
      <c r="F14" s="78">
        <f>[1]compopeinc!V6</f>
        <v>5.5795945291564099E-2</v>
      </c>
      <c r="G14" s="78">
        <f>[1]compopeinc!W6</f>
        <v>8.088956773045497E-4</v>
      </c>
      <c r="H14" s="78">
        <f>[1]compopeinc!X6</f>
        <v>0.10050717040522446</v>
      </c>
      <c r="I14" s="82">
        <f>[1]compopeinc!Y6</f>
        <v>0.11043839560492333</v>
      </c>
      <c r="J14" s="77">
        <f>[1]compopeinc!Z6</f>
        <v>0.34483260638495711</v>
      </c>
      <c r="K14" s="78">
        <f>[1]compopeinc!AA6</f>
        <v>9.3379315758753509E-2</v>
      </c>
      <c r="L14" s="78">
        <f>[1]compopeinc!AB6</f>
        <v>3.1135279361650416E-2</v>
      </c>
      <c r="M14" s="78">
        <f>[1]compopeinc!AC6</f>
        <v>3.1893459914812482E-2</v>
      </c>
      <c r="N14" s="78">
        <f>[1]compopeinc!AD6</f>
        <v>4.91539702842217E-2</v>
      </c>
      <c r="O14" s="78">
        <f>[1]compopeinc!AE6</f>
        <v>3.9083598919028033E-4</v>
      </c>
      <c r="P14" s="78">
        <f>[1]compopeinc!AF6</f>
        <v>4.1849148012249142E-2</v>
      </c>
      <c r="Q14" s="78">
        <f>[1]compopeinc!AG6</f>
        <v>9.7030597064079627E-2</v>
      </c>
      <c r="R14" s="83">
        <f>[1]compopeinc!AH6</f>
        <v>0.20007599296406786</v>
      </c>
      <c r="S14" s="78">
        <f>[1]compopeinc!AI6</f>
        <v>8.7294647555003241E-2</v>
      </c>
      <c r="T14" s="78">
        <f>[1]compopeinc!AJ6</f>
        <v>2.5474279669018034E-2</v>
      </c>
      <c r="U14" s="78">
        <f>[1]compopeinc!AK6</f>
        <v>1.2297795430186524E-2</v>
      </c>
      <c r="V14" s="78">
        <f>[1]compopeinc!AL6</f>
        <v>1.6798812469744757E-2</v>
      </c>
      <c r="W14" s="78">
        <f>[1]compopeinc!AM6</f>
        <v>5.8306838447356514E-5</v>
      </c>
      <c r="X14" s="78">
        <f>[1]compopeinc!AN6</f>
        <v>2.3708234615783197E-2</v>
      </c>
      <c r="Y14" s="82">
        <f>[1]compopeinc!AO6</f>
        <v>3.4443916385884774E-2</v>
      </c>
      <c r="Z14" s="130"/>
      <c r="AB14" s="131"/>
      <c r="AC14" s="131"/>
      <c r="AD14" s="131"/>
    </row>
    <row r="15" spans="1:33" ht="15.75">
      <c r="A15" s="129">
        <v>1918</v>
      </c>
      <c r="B15" s="81">
        <f>[1]compopeinc!R7</f>
        <v>0.43408333065322452</v>
      </c>
      <c r="C15" s="78">
        <f>[1]compopeinc!S7</f>
        <v>9.8492090798547094E-2</v>
      </c>
      <c r="D15" s="78">
        <f>[1]compopeinc!T7</f>
        <v>4.2682120091664659E-2</v>
      </c>
      <c r="E15" s="78">
        <f>[1]compopeinc!U7</f>
        <v>4.0196936204575671E-2</v>
      </c>
      <c r="F15" s="78">
        <f>[1]compopeinc!V7</f>
        <v>5.0681239567430432E-2</v>
      </c>
      <c r="G15" s="78">
        <f>[1]compopeinc!W7</f>
        <v>8.4187580376586285E-4</v>
      </c>
      <c r="H15" s="78">
        <f>[1]compopeinc!X7</f>
        <v>0.10099341497640747</v>
      </c>
      <c r="I15" s="82">
        <f>[1]compopeinc!Y7</f>
        <v>0.10019565321083326</v>
      </c>
      <c r="J15" s="77">
        <f>[1]compopeinc!Z7</f>
        <v>0.3369515006843154</v>
      </c>
      <c r="K15" s="78">
        <f>[1]compopeinc!AA7</f>
        <v>9.5387158151946316E-2</v>
      </c>
      <c r="L15" s="78">
        <f>[1]compopeinc!AB7</f>
        <v>3.6218866624790062E-2</v>
      </c>
      <c r="M15" s="78">
        <f>[1]compopeinc!AC7</f>
        <v>2.7470493118818481E-2</v>
      </c>
      <c r="N15" s="78">
        <f>[1]compopeinc!AD7</f>
        <v>4.0336525930163118E-2</v>
      </c>
      <c r="O15" s="78">
        <f>[1]compopeinc!AE7</f>
        <v>4.1338435519671344E-4</v>
      </c>
      <c r="P15" s="78">
        <f>[1]compopeinc!AF7</f>
        <v>5.677778028579987E-2</v>
      </c>
      <c r="Q15" s="78">
        <f>[1]compopeinc!AG7</f>
        <v>8.0347292217600785E-2</v>
      </c>
      <c r="R15" s="83">
        <f>[1]compopeinc!AH7</f>
        <v>0.18980511103861877</v>
      </c>
      <c r="S15" s="78">
        <f>[1]compopeinc!AI7</f>
        <v>7.9884912621749002E-2</v>
      </c>
      <c r="T15" s="78">
        <f>[1]compopeinc!AJ7</f>
        <v>2.2969563203095192E-2</v>
      </c>
      <c r="U15" s="78">
        <f>[1]compopeinc!AK7</f>
        <v>1.0942254637827853E-2</v>
      </c>
      <c r="V15" s="78">
        <f>[1]compopeinc!AL7</f>
        <v>1.6792510191457929E-2</v>
      </c>
      <c r="W15" s="78">
        <f>[1]compopeinc!AM7</f>
        <v>6.1144980775772916E-5</v>
      </c>
      <c r="X15" s="78">
        <f>[1]compopeinc!AN7</f>
        <v>2.5055299514713972E-2</v>
      </c>
      <c r="Y15" s="82">
        <f>[1]compopeinc!AO7</f>
        <v>3.4099425888999037E-2</v>
      </c>
      <c r="Z15" s="130"/>
      <c r="AB15" s="131"/>
      <c r="AC15" s="131"/>
      <c r="AD15" s="131"/>
    </row>
    <row r="16" spans="1:33" ht="15.75">
      <c r="A16" s="132">
        <v>1919</v>
      </c>
      <c r="B16" s="91">
        <f>[1]compopeinc!R8</f>
        <v>0.45215976560950216</v>
      </c>
      <c r="C16" s="92">
        <f>[1]compopeinc!S8</f>
        <v>0.104430951788577</v>
      </c>
      <c r="D16" s="92">
        <f>[1]compopeinc!T8</f>
        <v>4.8118693545942171E-2</v>
      </c>
      <c r="E16" s="92">
        <f>[1]compopeinc!U8</f>
        <v>3.8765937456570893E-2</v>
      </c>
      <c r="F16" s="92">
        <f>[1]compopeinc!V8</f>
        <v>5.4560507255003304E-2</v>
      </c>
      <c r="G16" s="92">
        <f>[1]compopeinc!W8</f>
        <v>8.3756904288113693E-4</v>
      </c>
      <c r="H16" s="92">
        <f>[1]compopeinc!X8</f>
        <v>9.6615235954340115E-2</v>
      </c>
      <c r="I16" s="93">
        <f>[1]compopeinc!Y8</f>
        <v>0.10883087056618755</v>
      </c>
      <c r="J16" s="94">
        <f>[1]compopeinc!Z8</f>
        <v>0.36201905259002204</v>
      </c>
      <c r="K16" s="92">
        <f>[1]compopeinc!AA8</f>
        <v>0.10161294698281317</v>
      </c>
      <c r="L16" s="92">
        <f>[1]compopeinc!AB8</f>
        <v>4.2712620363389256E-2</v>
      </c>
      <c r="M16" s="92">
        <f>[1]compopeinc!AC8</f>
        <v>2.7289307513853226E-2</v>
      </c>
      <c r="N16" s="92">
        <f>[1]compopeinc!AD8</f>
        <v>4.4830336845289101E-2</v>
      </c>
      <c r="O16" s="92">
        <f>[1]compopeinc!AE8</f>
        <v>4.1632462196826165E-4</v>
      </c>
      <c r="P16" s="92">
        <f>[1]compopeinc!AF8</f>
        <v>5.5221687806776922E-2</v>
      </c>
      <c r="Q16" s="92">
        <f>[1]compopeinc!AG8</f>
        <v>8.9935828455932093E-2</v>
      </c>
      <c r="R16" s="95">
        <f>[1]compopeinc!AH8</f>
        <v>0.2097589063097218</v>
      </c>
      <c r="S16" s="92">
        <f>[1]compopeinc!AI8</f>
        <v>8.3604264880406884E-2</v>
      </c>
      <c r="T16" s="92">
        <f>[1]compopeinc!AJ8</f>
        <v>2.8213145254998191E-2</v>
      </c>
      <c r="U16" s="92">
        <f>[1]compopeinc!AK8</f>
        <v>1.0891529901966393E-2</v>
      </c>
      <c r="V16" s="92">
        <f>[1]compopeinc!AL8</f>
        <v>2.0587777619838252E-2</v>
      </c>
      <c r="W16" s="92">
        <f>[1]compopeinc!AM8</f>
        <v>6.4455756673725215E-5</v>
      </c>
      <c r="X16" s="92">
        <f>[1]compopeinc!AN8</f>
        <v>2.4537208223441718E-2</v>
      </c>
      <c r="Y16" s="93">
        <f>[1]compopeinc!AO8</f>
        <v>4.1860524672396641E-2</v>
      </c>
      <c r="Z16" s="130"/>
      <c r="AB16" s="131"/>
      <c r="AC16" s="131"/>
      <c r="AD16" s="131"/>
    </row>
    <row r="17" spans="1:30" ht="15.75">
      <c r="A17" s="129">
        <v>1920</v>
      </c>
      <c r="B17" s="81">
        <f>[1]compopeinc!R9</f>
        <v>0.43163920773258513</v>
      </c>
      <c r="C17" s="78">
        <f>[1]compopeinc!S9</f>
        <v>9.6844248390286283E-2</v>
      </c>
      <c r="D17" s="78">
        <f>[1]compopeinc!T9</f>
        <v>4.6706647821742608E-2</v>
      </c>
      <c r="E17" s="78">
        <f>[1]compopeinc!U9</f>
        <v>3.4585240438995725E-2</v>
      </c>
      <c r="F17" s="78">
        <f>[1]compopeinc!V9</f>
        <v>4.8788038854264887E-2</v>
      </c>
      <c r="G17" s="78">
        <f>[1]compopeinc!W9</f>
        <v>8.6329053121908343E-4</v>
      </c>
      <c r="H17" s="78">
        <f>[1]compopeinc!X9</f>
        <v>0.10416166914020457</v>
      </c>
      <c r="I17" s="82">
        <f>[1]compopeinc!Y9</f>
        <v>9.9690072555872034E-2</v>
      </c>
      <c r="J17" s="77">
        <f>[1]compopeinc!Z9</f>
        <v>0.33505919923469257</v>
      </c>
      <c r="K17" s="78">
        <f>[1]compopeinc!AA9</f>
        <v>9.2487505212269741E-2</v>
      </c>
      <c r="L17" s="78">
        <f>[1]compopeinc!AB9</f>
        <v>3.8141544602326403E-2</v>
      </c>
      <c r="M17" s="78">
        <f>[1]compopeinc!AC9</f>
        <v>2.4211927752408716E-2</v>
      </c>
      <c r="N17" s="78">
        <f>[1]compopeinc!AD9</f>
        <v>3.9067310169390697E-2</v>
      </c>
      <c r="O17" s="78">
        <f>[1]compopeinc!AE9</f>
        <v>4.304671601833988E-4</v>
      </c>
      <c r="P17" s="78">
        <f>[1]compopeinc!AF9</f>
        <v>6.042694223330343E-2</v>
      </c>
      <c r="Q17" s="78">
        <f>[1]compopeinc!AG9</f>
        <v>8.0293502104810288E-2</v>
      </c>
      <c r="R17" s="83">
        <f>[1]compopeinc!AH9</f>
        <v>0.18388482555051233</v>
      </c>
      <c r="S17" s="78">
        <f>[1]compopeinc!AI9</f>
        <v>7.3285471174208611E-2</v>
      </c>
      <c r="T17" s="78">
        <f>[1]compopeinc!AJ9</f>
        <v>2.2202223193442009E-2</v>
      </c>
      <c r="U17" s="78">
        <f>[1]compopeinc!AK9</f>
        <v>1.0095323738649711E-2</v>
      </c>
      <c r="V17" s="78">
        <f>[1]compopeinc!AL9</f>
        <v>1.7257026247426817E-2</v>
      </c>
      <c r="W17" s="78">
        <f>[1]compopeinc!AM9</f>
        <v>6.6652860988002463E-5</v>
      </c>
      <c r="X17" s="78">
        <f>[1]compopeinc!AN9</f>
        <v>2.5033322745031623E-2</v>
      </c>
      <c r="Y17" s="82">
        <f>[1]compopeinc!AO9</f>
        <v>3.5944805590765586E-2</v>
      </c>
      <c r="Z17" s="130"/>
      <c r="AB17" s="131"/>
      <c r="AC17" s="131"/>
      <c r="AD17" s="131"/>
    </row>
    <row r="18" spans="1:30" ht="15.75">
      <c r="A18" s="129">
        <v>1921</v>
      </c>
      <c r="B18" s="81">
        <f>[1]compopeinc!R10</f>
        <v>0.46135360231727585</v>
      </c>
      <c r="C18" s="78">
        <f>[1]compopeinc!S10</f>
        <v>7.106436841883744E-2</v>
      </c>
      <c r="D18" s="78">
        <f>[1]compopeinc!T10</f>
        <v>5.6850695098767015E-2</v>
      </c>
      <c r="E18" s="78">
        <f>[1]compopeinc!U10</f>
        <v>4.2598278900879444E-2</v>
      </c>
      <c r="F18" s="78">
        <f>[1]compopeinc!V10</f>
        <v>4.875558232396271E-2</v>
      </c>
      <c r="G18" s="78">
        <f>[1]compopeinc!W10</f>
        <v>9.4864705217839968E-4</v>
      </c>
      <c r="H18" s="78">
        <f>[1]compopeinc!X10</f>
        <v>0.14638871181066992</v>
      </c>
      <c r="I18" s="82">
        <f>[1]compopeinc!Y10</f>
        <v>9.474731871198086E-2</v>
      </c>
      <c r="J18" s="77">
        <f>[1]compopeinc!Z10</f>
        <v>0.34566559712053918</v>
      </c>
      <c r="K18" s="78">
        <f>[1]compopeinc!AA10</f>
        <v>7.0448954074746883E-2</v>
      </c>
      <c r="L18" s="78">
        <f>[1]compopeinc!AB10</f>
        <v>4.7263684052948653E-2</v>
      </c>
      <c r="M18" s="78">
        <f>[1]compopeinc!AC10</f>
        <v>2.9372459833706292E-2</v>
      </c>
      <c r="N18" s="78">
        <f>[1]compopeinc!AD10</f>
        <v>3.9428629410695575E-2</v>
      </c>
      <c r="O18" s="78">
        <f>[1]compopeinc!AE10</f>
        <v>4.8319465977341098E-4</v>
      </c>
      <c r="P18" s="78">
        <f>[1]compopeinc!AF10</f>
        <v>8.1735191452241285E-2</v>
      </c>
      <c r="Q18" s="78">
        <f>[1]compopeinc!AG10</f>
        <v>7.6933483636427047E-2</v>
      </c>
      <c r="R18" s="83">
        <f>[1]compopeinc!AH10</f>
        <v>0.18051743895541059</v>
      </c>
      <c r="S18" s="78">
        <f>[1]compopeinc!AI10</f>
        <v>5.7861820627641343E-2</v>
      </c>
      <c r="T18" s="78">
        <f>[1]compopeinc!AJ10</f>
        <v>2.653854796686627E-2</v>
      </c>
      <c r="U18" s="78">
        <f>[1]compopeinc!AK10</f>
        <v>1.2276960866026832E-2</v>
      </c>
      <c r="V18" s="78">
        <f>[1]compopeinc!AL10</f>
        <v>1.7522177345698921E-2</v>
      </c>
      <c r="W18" s="78">
        <f>[1]compopeinc!AM10</f>
        <v>8.4052926763212275E-5</v>
      </c>
      <c r="X18" s="78">
        <f>[1]compopeinc!AN10</f>
        <v>3.1612352283649038E-2</v>
      </c>
      <c r="Y18" s="82">
        <f>[1]compopeinc!AO10</f>
        <v>3.4621526938764982E-2</v>
      </c>
      <c r="Z18" s="130"/>
      <c r="AB18" s="131"/>
      <c r="AC18" s="131"/>
      <c r="AD18" s="131"/>
    </row>
    <row r="19" spans="1:30" ht="15.75">
      <c r="A19" s="129">
        <v>1922</v>
      </c>
      <c r="B19" s="81">
        <f>[1]compopeinc!R11</f>
        <v>0.45146211544662962</v>
      </c>
      <c r="C19" s="78">
        <f>[1]compopeinc!S11</f>
        <v>5.5844179007740274E-2</v>
      </c>
      <c r="D19" s="78">
        <f>[1]compopeinc!T11</f>
        <v>5.9751030804712134E-2</v>
      </c>
      <c r="E19" s="78">
        <f>[1]compopeinc!U11</f>
        <v>4.7533195609866248E-2</v>
      </c>
      <c r="F19" s="78">
        <f>[1]compopeinc!V11</f>
        <v>5.0051246265566222E-2</v>
      </c>
      <c r="G19" s="78">
        <f>[1]compopeinc!W11</f>
        <v>9.6251018559236903E-4</v>
      </c>
      <c r="H19" s="78">
        <f>[1]compopeinc!X11</f>
        <v>0.13891500135251672</v>
      </c>
      <c r="I19" s="82">
        <f>[1]compopeinc!Y11</f>
        <v>9.8404952220635653E-2</v>
      </c>
      <c r="J19" s="77">
        <f>[1]compopeinc!Z11</f>
        <v>0.3381089378998724</v>
      </c>
      <c r="K19" s="78">
        <f>[1]compopeinc!AA11</f>
        <v>5.4315513224695154E-2</v>
      </c>
      <c r="L19" s="78">
        <f>[1]compopeinc!AB11</f>
        <v>5.0279300611948866E-2</v>
      </c>
      <c r="M19" s="78">
        <f>[1]compopeinc!AC11</f>
        <v>3.429923542492793E-2</v>
      </c>
      <c r="N19" s="78">
        <f>[1]compopeinc!AD11</f>
        <v>4.0249678503766893E-2</v>
      </c>
      <c r="O19" s="78">
        <f>[1]compopeinc!AE11</f>
        <v>4.9176835153567596E-4</v>
      </c>
      <c r="P19" s="78">
        <f>[1]compopeinc!AF11</f>
        <v>7.8907097134753412E-2</v>
      </c>
      <c r="Q19" s="78">
        <f>[1]compopeinc!AG11</f>
        <v>7.9566344648244469E-2</v>
      </c>
      <c r="R19" s="83">
        <f>[1]compopeinc!AH11</f>
        <v>0.17549775583946514</v>
      </c>
      <c r="S19" s="78">
        <f>[1]compopeinc!AI11</f>
        <v>4.5470335974850784E-2</v>
      </c>
      <c r="T19" s="78">
        <f>[1]compopeinc!AJ11</f>
        <v>2.9835436184233399E-2</v>
      </c>
      <c r="U19" s="78">
        <f>[1]compopeinc!AK11</f>
        <v>1.7067017851027835E-2</v>
      </c>
      <c r="V19" s="78">
        <f>[1]compopeinc!AL11</f>
        <v>1.7446993041659635E-2</v>
      </c>
      <c r="W19" s="78">
        <f>[1]compopeinc!AM11</f>
        <v>8.5155024882063336E-5</v>
      </c>
      <c r="X19" s="78">
        <f>[1]compopeinc!AN11</f>
        <v>3.0575453730785018E-2</v>
      </c>
      <c r="Y19" s="82">
        <f>[1]compopeinc!AO11</f>
        <v>3.5017364032026412E-2</v>
      </c>
      <c r="Z19" s="130"/>
      <c r="AB19" s="131"/>
      <c r="AC19" s="131"/>
      <c r="AD19" s="131"/>
    </row>
    <row r="20" spans="1:30" ht="15.75">
      <c r="A20" s="129">
        <v>1923</v>
      </c>
      <c r="B20" s="81">
        <f>[1]compopeinc!R12</f>
        <v>0.42839535953507224</v>
      </c>
      <c r="C20" s="78">
        <f>[1]compopeinc!S12</f>
        <v>9.3255523365547377E-2</v>
      </c>
      <c r="D20" s="78">
        <f>[1]compopeinc!T12</f>
        <v>5.1274940643100779E-2</v>
      </c>
      <c r="E20" s="78">
        <f>[1]compopeinc!U12</f>
        <v>4.1029979644248947E-2</v>
      </c>
      <c r="F20" s="78">
        <f>[1]compopeinc!V12</f>
        <v>4.6624620781801615E-2</v>
      </c>
      <c r="G20" s="78">
        <f>[1]compopeinc!W12</f>
        <v>9.6107599262898425E-4</v>
      </c>
      <c r="H20" s="78">
        <f>[1]compopeinc!X12</f>
        <v>0.1041500289562961</v>
      </c>
      <c r="I20" s="82">
        <f>[1]compopeinc!Y12</f>
        <v>9.1099190151448434E-2</v>
      </c>
      <c r="J20" s="77">
        <f>[1]compopeinc!Z12</f>
        <v>0.32234607591876302</v>
      </c>
      <c r="K20" s="78">
        <f>[1]compopeinc!AA12</f>
        <v>8.8560608755725384E-2</v>
      </c>
      <c r="L20" s="78">
        <f>[1]compopeinc!AB12</f>
        <v>4.0496128490442242E-2</v>
      </c>
      <c r="M20" s="78">
        <f>[1]compopeinc!AC12</f>
        <v>2.7425890770630474E-2</v>
      </c>
      <c r="N20" s="78">
        <f>[1]compopeinc!AD12</f>
        <v>3.5179591474833481E-2</v>
      </c>
      <c r="O20" s="78">
        <f>[1]compopeinc!AE12</f>
        <v>4.9825201579880131E-4</v>
      </c>
      <c r="P20" s="78">
        <f>[1]compopeinc!AF12</f>
        <v>6.0509977488161115E-2</v>
      </c>
      <c r="Q20" s="78">
        <f>[1]compopeinc!AG12</f>
        <v>6.967562692317153E-2</v>
      </c>
      <c r="R20" s="83">
        <f>[1]compopeinc!AH12</f>
        <v>0.16980572497463867</v>
      </c>
      <c r="S20" s="78">
        <f>[1]compopeinc!AI12</f>
        <v>7.223661231465954E-2</v>
      </c>
      <c r="T20" s="78">
        <f>[1]compopeinc!AJ12</f>
        <v>2.0855352221862331E-2</v>
      </c>
      <c r="U20" s="78">
        <f>[1]compopeinc!AK12</f>
        <v>1.1545752678391061E-2</v>
      </c>
      <c r="V20" s="78">
        <f>[1]compopeinc!AL12</f>
        <v>1.1713908384372954E-2</v>
      </c>
      <c r="W20" s="78">
        <f>[1]compopeinc!AM12</f>
        <v>9.2253479663267438E-5</v>
      </c>
      <c r="X20" s="78">
        <f>[1]compopeinc!AN12</f>
        <v>2.9203764038955315E-2</v>
      </c>
      <c r="Y20" s="82">
        <f>[1]compopeinc!AO12</f>
        <v>2.4158081856734188E-2</v>
      </c>
      <c r="Z20" s="130"/>
      <c r="AB20" s="131"/>
      <c r="AC20" s="131"/>
      <c r="AD20" s="131"/>
    </row>
    <row r="21" spans="1:30" ht="15.75">
      <c r="A21" s="129">
        <v>1924</v>
      </c>
      <c r="B21" s="81">
        <f>[1]compopeinc!R13</f>
        <v>0.44975376232222025</v>
      </c>
      <c r="C21" s="78">
        <f>[1]compopeinc!S13</f>
        <v>8.5284914582461915E-2</v>
      </c>
      <c r="D21" s="78">
        <f>[1]compopeinc!T13</f>
        <v>5.5921634954013526E-2</v>
      </c>
      <c r="E21" s="78">
        <f>[1]compopeinc!U13</f>
        <v>4.6441377164149596E-2</v>
      </c>
      <c r="F21" s="78">
        <f>[1]compopeinc!V13</f>
        <v>5.0747850155439138E-2</v>
      </c>
      <c r="G21" s="78">
        <f>[1]compopeinc!W13</f>
        <v>1.0507540357983956E-3</v>
      </c>
      <c r="H21" s="78">
        <f>[1]compopeinc!X13</f>
        <v>0.1114524485144766</v>
      </c>
      <c r="I21" s="82">
        <f>[1]compopeinc!Y13</f>
        <v>9.8854782915881068E-2</v>
      </c>
      <c r="J21" s="77">
        <f>[1]compopeinc!Z13</f>
        <v>0.33602440555893387</v>
      </c>
      <c r="K21" s="78">
        <f>[1]compopeinc!AA13</f>
        <v>8.0417325871840806E-2</v>
      </c>
      <c r="L21" s="78">
        <f>[1]compopeinc!AB13</f>
        <v>4.3701418585767447E-2</v>
      </c>
      <c r="M21" s="78">
        <f>[1]compopeinc!AC13</f>
        <v>3.0674678548590836E-2</v>
      </c>
      <c r="N21" s="78">
        <f>[1]compopeinc!AD13</f>
        <v>3.8005852053345862E-2</v>
      </c>
      <c r="O21" s="78">
        <f>[1]compopeinc!AE13</f>
        <v>5.6836455667194131E-4</v>
      </c>
      <c r="P21" s="78">
        <f>[1]compopeinc!AF13</f>
        <v>6.749495388383335E-2</v>
      </c>
      <c r="Q21" s="78">
        <f>[1]compopeinc!AG13</f>
        <v>7.5161812058883573E-2</v>
      </c>
      <c r="R21" s="83">
        <f>[1]compopeinc!AH13</f>
        <v>0.17660680883201291</v>
      </c>
      <c r="S21" s="78">
        <f>[1]compopeinc!AI13</f>
        <v>6.7232350308390504E-2</v>
      </c>
      <c r="T21" s="78">
        <f>[1]compopeinc!AJ13</f>
        <v>2.286643016799526E-2</v>
      </c>
      <c r="U21" s="78">
        <f>[1]compopeinc!AK13</f>
        <v>1.1958571253109016E-2</v>
      </c>
      <c r="V21" s="78">
        <f>[1]compopeinc!AL13</f>
        <v>1.3946769498502581E-2</v>
      </c>
      <c r="W21" s="78">
        <f>[1]compopeinc!AM13</f>
        <v>1.204090205347878E-4</v>
      </c>
      <c r="X21" s="78">
        <f>[1]compopeinc!AN13</f>
        <v>3.204354745523065E-2</v>
      </c>
      <c r="Y21" s="82">
        <f>[1]compopeinc!AO13</f>
        <v>2.8438731128250062E-2</v>
      </c>
      <c r="Z21" s="130"/>
      <c r="AB21" s="131"/>
      <c r="AC21" s="131"/>
      <c r="AD21" s="131"/>
    </row>
    <row r="22" spans="1:30" ht="15.75">
      <c r="A22" s="129">
        <v>1925</v>
      </c>
      <c r="B22" s="81">
        <f>[1]compopeinc!R14</f>
        <v>0.46757056666069985</v>
      </c>
      <c r="C22" s="78">
        <f>[1]compopeinc!S14</f>
        <v>9.9292165063753296E-2</v>
      </c>
      <c r="D22" s="78">
        <f>[1]compopeinc!T14</f>
        <v>5.6679247571864308E-2</v>
      </c>
      <c r="E22" s="78">
        <f>[1]compopeinc!U14</f>
        <v>4.6873486327472284E-2</v>
      </c>
      <c r="F22" s="78">
        <f>[1]compopeinc!V14</f>
        <v>5.3233049682208988E-2</v>
      </c>
      <c r="G22" s="78">
        <f>[1]compopeinc!W14</f>
        <v>1.1051374407382588E-3</v>
      </c>
      <c r="H22" s="78">
        <f>[1]compopeinc!X14</f>
        <v>0.1066318299491627</v>
      </c>
      <c r="I22" s="82">
        <f>[1]compopeinc!Y14</f>
        <v>0.10375565062549993</v>
      </c>
      <c r="J22" s="77">
        <f>[1]compopeinc!Z14</f>
        <v>0.36158830638361755</v>
      </c>
      <c r="K22" s="78">
        <f>[1]compopeinc!AA14</f>
        <v>9.4061173431492423E-2</v>
      </c>
      <c r="L22" s="78">
        <f>[1]compopeinc!AB14</f>
        <v>4.4917787119515329E-2</v>
      </c>
      <c r="M22" s="78">
        <f>[1]compopeinc!AC14</f>
        <v>3.1299775107638081E-2</v>
      </c>
      <c r="N22" s="78">
        <f>[1]compopeinc!AD14</f>
        <v>4.0520278728762245E-2</v>
      </c>
      <c r="O22" s="78">
        <f>[1]compopeinc!AE14</f>
        <v>6.2213466754710949E-4</v>
      </c>
      <c r="P22" s="78">
        <f>[1]compopeinc!AF14</f>
        <v>7.0012400084106599E-2</v>
      </c>
      <c r="Q22" s="78">
        <f>[1]compopeinc!AG14</f>
        <v>8.0154757244555661E-2</v>
      </c>
      <c r="R22" s="83">
        <f>[1]compopeinc!AH14</f>
        <v>0.2002357588492035</v>
      </c>
      <c r="S22" s="78">
        <f>[1]compopeinc!AI14</f>
        <v>7.8702557666786202E-2</v>
      </c>
      <c r="T22" s="78">
        <f>[1]compopeinc!AJ14</f>
        <v>2.5505868785772164E-2</v>
      </c>
      <c r="U22" s="78">
        <f>[1]compopeinc!AK14</f>
        <v>1.343373103492862E-2</v>
      </c>
      <c r="V22" s="78">
        <f>[1]compopeinc!AL14</f>
        <v>1.6747121329438973E-2</v>
      </c>
      <c r="W22" s="78">
        <f>[1]compopeinc!AM14</f>
        <v>1.4032064612924674E-4</v>
      </c>
      <c r="X22" s="78">
        <f>[1]compopeinc!AN14</f>
        <v>3.1865196894290834E-2</v>
      </c>
      <c r="Y22" s="82">
        <f>[1]compopeinc!AO14</f>
        <v>3.3840962491857494E-2</v>
      </c>
      <c r="Z22" s="130"/>
      <c r="AB22" s="131"/>
      <c r="AC22" s="131"/>
      <c r="AD22" s="131"/>
    </row>
    <row r="23" spans="1:30" ht="15.75">
      <c r="A23" s="129">
        <v>1926</v>
      </c>
      <c r="B23" s="81">
        <f>[1]compopeinc!R15</f>
        <v>0.47165996791543985</v>
      </c>
      <c r="C23" s="78">
        <f>[1]compopeinc!S15</f>
        <v>0.12367393692497</v>
      </c>
      <c r="D23" s="78">
        <f>[1]compopeinc!T15</f>
        <v>5.4814432601601792E-2</v>
      </c>
      <c r="E23" s="78">
        <f>[1]compopeinc!U15</f>
        <v>4.2188678342508695E-2</v>
      </c>
      <c r="F23" s="78">
        <f>[1]compopeinc!V15</f>
        <v>4.7987617681709338E-2</v>
      </c>
      <c r="G23" s="78">
        <f>[1]compopeinc!W15</f>
        <v>1.1508784167881718E-3</v>
      </c>
      <c r="H23" s="78">
        <f>[1]compopeinc!X15</f>
        <v>0.10632065170359091</v>
      </c>
      <c r="I23" s="82">
        <f>[1]compopeinc!Y15</f>
        <v>9.5523772244271013E-2</v>
      </c>
      <c r="J23" s="77">
        <f>[1]compopeinc!Z15</f>
        <v>0.37176856623767435</v>
      </c>
      <c r="K23" s="78">
        <f>[1]compopeinc!AA15</f>
        <v>0.11690851743965001</v>
      </c>
      <c r="L23" s="78">
        <f>[1]compopeinc!AB15</f>
        <v>4.365041423038208E-2</v>
      </c>
      <c r="M23" s="78">
        <f>[1]compopeinc!AC15</f>
        <v>2.8259172850427096E-2</v>
      </c>
      <c r="N23" s="78">
        <f>[1]compopeinc!AD15</f>
        <v>3.6998478508853794E-2</v>
      </c>
      <c r="O23" s="78">
        <f>[1]compopeinc!AE15</f>
        <v>6.6024091378271235E-4</v>
      </c>
      <c r="P23" s="78">
        <f>[1]compopeinc!AF15</f>
        <v>7.0656468803737452E-2</v>
      </c>
      <c r="Q23" s="78">
        <f>[1]compopeinc!AG15</f>
        <v>7.4635273490841286E-2</v>
      </c>
      <c r="R23" s="83">
        <f>[1]compopeinc!AH15</f>
        <v>0.21386577694261216</v>
      </c>
      <c r="S23" s="78">
        <f>[1]compopeinc!AI15</f>
        <v>9.7879825376757115E-2</v>
      </c>
      <c r="T23" s="78">
        <f>[1]compopeinc!AJ15</f>
        <v>2.5214312313287319E-2</v>
      </c>
      <c r="U23" s="78">
        <f>[1]compopeinc!AK15</f>
        <v>1.2333534216985423E-2</v>
      </c>
      <c r="V23" s="78">
        <f>[1]compopeinc!AL15</f>
        <v>1.4995112765108022E-2</v>
      </c>
      <c r="W23" s="78">
        <f>[1]compopeinc!AM15</f>
        <v>1.5537759732934777E-4</v>
      </c>
      <c r="X23" s="78">
        <f>[1]compopeinc!AN15</f>
        <v>3.233996376795923E-2</v>
      </c>
      <c r="Y23" s="82">
        <f>[1]compopeinc!AO15</f>
        <v>3.0947650905185711E-2</v>
      </c>
      <c r="Z23" s="130"/>
      <c r="AB23" s="131"/>
      <c r="AC23" s="131"/>
      <c r="AD23" s="131"/>
    </row>
    <row r="24" spans="1:30" ht="15.75">
      <c r="A24" s="129">
        <v>1927</v>
      </c>
      <c r="B24" s="81">
        <f>[1]compopeinc!R16</f>
        <v>0.46520272066381879</v>
      </c>
      <c r="C24" s="78">
        <f>[1]compopeinc!S16</f>
        <v>0.10049836094494166</v>
      </c>
      <c r="D24" s="78">
        <f>[1]compopeinc!T16</f>
        <v>5.8753232401450237E-2</v>
      </c>
      <c r="E24" s="78">
        <f>[1]compopeinc!U16</f>
        <v>4.3067085756581303E-2</v>
      </c>
      <c r="F24" s="78">
        <f>[1]compopeinc!V16</f>
        <v>4.843102196243932E-2</v>
      </c>
      <c r="G24" s="78">
        <f>[1]compopeinc!W16</f>
        <v>1.2649132788235037E-3</v>
      </c>
      <c r="H24" s="78">
        <f>[1]compopeinc!X16</f>
        <v>0.11510031274722532</v>
      </c>
      <c r="I24" s="82">
        <f>[1]compopeinc!Y16</f>
        <v>9.8087793572357543E-2</v>
      </c>
      <c r="J24" s="77">
        <f>[1]compopeinc!Z16</f>
        <v>0.36375363678298211</v>
      </c>
      <c r="K24" s="78">
        <f>[1]compopeinc!AA16</f>
        <v>9.5147517340327142E-2</v>
      </c>
      <c r="L24" s="78">
        <f>[1]compopeinc!AB16</f>
        <v>4.7727194076991331E-2</v>
      </c>
      <c r="M24" s="78">
        <f>[1]compopeinc!AC16</f>
        <v>2.9520713678529254E-2</v>
      </c>
      <c r="N24" s="78">
        <f>[1]compopeinc!AD16</f>
        <v>3.7375676553786999E-2</v>
      </c>
      <c r="O24" s="78">
        <f>[1]compopeinc!AE16</f>
        <v>7.4101006930171146E-4</v>
      </c>
      <c r="P24" s="78">
        <f>[1]compopeinc!AF16</f>
        <v>7.6554021067179928E-2</v>
      </c>
      <c r="Q24" s="78">
        <f>[1]compopeinc!AG16</f>
        <v>7.6687503996865775E-2</v>
      </c>
      <c r="R24" s="83">
        <f>[1]compopeinc!AH16</f>
        <v>0.20482493777291233</v>
      </c>
      <c r="S24" s="78">
        <f>[1]compopeinc!AI16</f>
        <v>7.9757187445120045E-2</v>
      </c>
      <c r="T24" s="78">
        <f>[1]compopeinc!AJ16</f>
        <v>2.7765855908752541E-2</v>
      </c>
      <c r="U24" s="78">
        <f>[1]compopeinc!AK16</f>
        <v>1.3847012519575231E-2</v>
      </c>
      <c r="V24" s="78">
        <f>[1]compopeinc!AL16</f>
        <v>1.5792501969890047E-2</v>
      </c>
      <c r="W24" s="78">
        <f>[1]compopeinc!AM16</f>
        <v>1.8298367271925121E-4</v>
      </c>
      <c r="X24" s="78">
        <f>[1]compopeinc!AN16</f>
        <v>3.4444094076043853E-2</v>
      </c>
      <c r="Y24" s="82">
        <f>[1]compopeinc!AO16</f>
        <v>3.3035302180811375E-2</v>
      </c>
      <c r="Z24" s="130"/>
      <c r="AB24" s="131"/>
      <c r="AC24" s="131"/>
      <c r="AD24" s="131"/>
    </row>
    <row r="25" spans="1:30" ht="15.75">
      <c r="A25" s="129">
        <v>1928</v>
      </c>
      <c r="B25" s="81">
        <f>[1]compopeinc!R17</f>
        <v>0.47668772442828106</v>
      </c>
      <c r="C25" s="78">
        <f>[1]compopeinc!S17</f>
        <v>0.10102426193821562</v>
      </c>
      <c r="D25" s="78">
        <f>[1]compopeinc!T17</f>
        <v>6.1386977668720616E-2</v>
      </c>
      <c r="E25" s="78">
        <f>[1]compopeinc!U17</f>
        <v>4.2863290874643224E-2</v>
      </c>
      <c r="F25" s="78">
        <f>[1]compopeinc!V17</f>
        <v>4.6819440212823873E-2</v>
      </c>
      <c r="G25" s="78">
        <f>[1]compopeinc!W17</f>
        <v>1.3663639810358077E-3</v>
      </c>
      <c r="H25" s="78">
        <f>[1]compopeinc!X17</f>
        <v>0.12741667432535994</v>
      </c>
      <c r="I25" s="82">
        <f>[1]compopeinc!Y17</f>
        <v>9.5810715427481874E-2</v>
      </c>
      <c r="J25" s="77">
        <f>[1]compopeinc!Z17</f>
        <v>0.37353762651020123</v>
      </c>
      <c r="K25" s="78">
        <f>[1]compopeinc!AA17</f>
        <v>9.614349052012422E-2</v>
      </c>
      <c r="L25" s="78">
        <f>[1]compopeinc!AB17</f>
        <v>5.006546802289339E-2</v>
      </c>
      <c r="M25" s="78">
        <f>[1]compopeinc!AC17</f>
        <v>3.0163315301893773E-2</v>
      </c>
      <c r="N25" s="78">
        <f>[1]compopeinc!AD17</f>
        <v>3.6533291318718887E-2</v>
      </c>
      <c r="O25" s="78">
        <f>[1]compopeinc!AE17</f>
        <v>8.1438468929536279E-4</v>
      </c>
      <c r="P25" s="78">
        <f>[1]compopeinc!AF17</f>
        <v>8.4207754907319035E-2</v>
      </c>
      <c r="Q25" s="78">
        <f>[1]compopeinc!AG17</f>
        <v>7.5609921749956593E-2</v>
      </c>
      <c r="R25" s="83">
        <f>[1]compopeinc!AH17</f>
        <v>0.21497150090110695</v>
      </c>
      <c r="S25" s="78">
        <f>[1]compopeinc!AI17</f>
        <v>8.0798076384866885E-2</v>
      </c>
      <c r="T25" s="78">
        <f>[1]compopeinc!AJ17</f>
        <v>3.0197249166494654E-2</v>
      </c>
      <c r="U25" s="78">
        <f>[1]compopeinc!AK17</f>
        <v>1.4874768483850774E-2</v>
      </c>
      <c r="V25" s="78">
        <f>[1]compopeinc!AL17</f>
        <v>1.7132039922795824E-2</v>
      </c>
      <c r="W25" s="78">
        <f>[1]compopeinc!AM17</f>
        <v>2.0773308794210866E-4</v>
      </c>
      <c r="X25" s="78">
        <f>[1]compopeinc!AN17</f>
        <v>3.5912042874392688E-2</v>
      </c>
      <c r="Y25" s="82">
        <f>[1]compopeinc!AO17</f>
        <v>3.5849590980763971E-2</v>
      </c>
      <c r="Z25" s="130"/>
      <c r="AB25" s="131"/>
      <c r="AC25" s="131"/>
      <c r="AD25" s="131"/>
    </row>
    <row r="26" spans="1:30" ht="15.75">
      <c r="A26" s="129">
        <v>1929</v>
      </c>
      <c r="B26" s="81">
        <f>[1]compopeinc!R18</f>
        <v>0.46359143218477999</v>
      </c>
      <c r="C26" s="78">
        <f>[1]compopeinc!S18</f>
        <v>0.11040159350386797</v>
      </c>
      <c r="D26" s="78">
        <f>[1]compopeinc!T18</f>
        <v>6.1398542937441986E-2</v>
      </c>
      <c r="E26" s="78">
        <f>[1]compopeinc!U18</f>
        <v>4.0748090134177684E-2</v>
      </c>
      <c r="F26" s="78">
        <f>[1]compopeinc!V18</f>
        <v>4.4001228421455277E-2</v>
      </c>
      <c r="G26" s="78">
        <f>[1]compopeinc!W18</f>
        <v>1.4571950397709978E-3</v>
      </c>
      <c r="H26" s="78">
        <f>[1]compopeinc!X18</f>
        <v>0.1134178391962231</v>
      </c>
      <c r="I26" s="82">
        <f>[1]compopeinc!Y18</f>
        <v>9.2166942951843023E-2</v>
      </c>
      <c r="J26" s="77">
        <f>[1]compopeinc!Z18</f>
        <v>0.36653483404000442</v>
      </c>
      <c r="K26" s="78">
        <f>[1]compopeinc!AA18</f>
        <v>0.10495719552975241</v>
      </c>
      <c r="L26" s="78">
        <f>[1]compopeinc!AB18</f>
        <v>5.0109020299033219E-2</v>
      </c>
      <c r="M26" s="78">
        <f>[1]compopeinc!AC18</f>
        <v>2.8359900971484345E-2</v>
      </c>
      <c r="N26" s="78">
        <f>[1]compopeinc!AD18</f>
        <v>3.4175467761174971E-2</v>
      </c>
      <c r="O26" s="78">
        <f>[1]compopeinc!AE18</f>
        <v>8.6758279473884503E-4</v>
      </c>
      <c r="P26" s="78">
        <f>[1]compopeinc!AF18</f>
        <v>7.5673978998615735E-2</v>
      </c>
      <c r="Q26" s="78">
        <f>[1]compopeinc!AG18</f>
        <v>7.2391687685205014E-2</v>
      </c>
      <c r="R26" s="83">
        <f>[1]compopeinc!AH18</f>
        <v>0.21244947637205563</v>
      </c>
      <c r="S26" s="78">
        <f>[1]compopeinc!AI18</f>
        <v>8.7856467687716433E-2</v>
      </c>
      <c r="T26" s="78">
        <f>[1]compopeinc!AJ18</f>
        <v>3.0219841282151605E-2</v>
      </c>
      <c r="U26" s="78">
        <f>[1]compopeinc!AK18</f>
        <v>1.3934879546227073E-2</v>
      </c>
      <c r="V26" s="78">
        <f>[1]compopeinc!AL18</f>
        <v>1.5334545314070656E-2</v>
      </c>
      <c r="W26" s="78">
        <f>[1]compopeinc!AM18</f>
        <v>2.1402792173061397E-4</v>
      </c>
      <c r="X26" s="78">
        <f>[1]compopeinc!AN18</f>
        <v>3.1968816169953646E-2</v>
      </c>
      <c r="Y26" s="82">
        <f>[1]compopeinc!AO18</f>
        <v>3.2920898450205613E-2</v>
      </c>
      <c r="Z26" s="130"/>
      <c r="AB26" s="131"/>
      <c r="AC26" s="131"/>
      <c r="AD26" s="131"/>
    </row>
    <row r="27" spans="1:30" ht="15.75">
      <c r="A27" s="133">
        <v>1930</v>
      </c>
      <c r="B27" s="97">
        <f>[1]compopeinc!R19</f>
        <v>0.45216352942067856</v>
      </c>
      <c r="C27" s="98">
        <f>[1]compopeinc!S19</f>
        <v>9.7964467254298901E-2</v>
      </c>
      <c r="D27" s="98">
        <f>[1]compopeinc!T19</f>
        <v>6.4882827974434482E-2</v>
      </c>
      <c r="E27" s="98">
        <f>[1]compopeinc!U19</f>
        <v>4.4660256228560791E-2</v>
      </c>
      <c r="F27" s="98">
        <f>[1]compopeinc!V19</f>
        <v>3.9258691940758421E-2</v>
      </c>
      <c r="G27" s="98">
        <f>[1]compopeinc!W19</f>
        <v>1.7099502894829962E-3</v>
      </c>
      <c r="H27" s="98">
        <f>[1]compopeinc!X19</f>
        <v>0.12458767880691707</v>
      </c>
      <c r="I27" s="99">
        <f>[1]compopeinc!Y19</f>
        <v>7.909965692622585E-2</v>
      </c>
      <c r="J27" s="100">
        <f>[1]compopeinc!Z19</f>
        <v>0.34107334674134598</v>
      </c>
      <c r="K27" s="98">
        <f>[1]compopeinc!AA19</f>
        <v>9.3148417706853046E-2</v>
      </c>
      <c r="L27" s="98">
        <f>[1]compopeinc!AB19</f>
        <v>4.9892595050092324E-2</v>
      </c>
      <c r="M27" s="98">
        <f>[1]compopeinc!AC19</f>
        <v>3.0439662961123475E-2</v>
      </c>
      <c r="N27" s="98">
        <f>[1]compopeinc!AD19</f>
        <v>2.8638961610860915E-2</v>
      </c>
      <c r="O27" s="98">
        <f>[1]compopeinc!AE19</f>
        <v>1.0252474869843105E-3</v>
      </c>
      <c r="P27" s="98">
        <f>[1]compopeinc!AF19</f>
        <v>7.923780764471193E-2</v>
      </c>
      <c r="Q27" s="98">
        <f>[1]compopeinc!AG19</f>
        <v>5.8690654280719949E-2</v>
      </c>
      <c r="R27" s="101">
        <f>[1]compopeinc!AH19</f>
        <v>0.18246597278934207</v>
      </c>
      <c r="S27" s="98">
        <f>[1]compopeinc!AI19</f>
        <v>7.3625819572268575E-2</v>
      </c>
      <c r="T27" s="98">
        <f>[1]compopeinc!AJ19</f>
        <v>2.6173582661503735E-2</v>
      </c>
      <c r="U27" s="98">
        <f>[1]compopeinc!AK19</f>
        <v>1.4070978918862682E-2</v>
      </c>
      <c r="V27" s="98">
        <f>[1]compopeinc!AL19</f>
        <v>1.1529769930655246E-2</v>
      </c>
      <c r="W27" s="98">
        <f>[1]compopeinc!AM19</f>
        <v>2.5858219546621449E-4</v>
      </c>
      <c r="X27" s="98">
        <f>[1]compopeinc!AN19</f>
        <v>3.269097674292868E-2</v>
      </c>
      <c r="Y27" s="99">
        <f>[1]compopeinc!AO19</f>
        <v>2.4116262767656962E-2</v>
      </c>
      <c r="Z27" s="130"/>
      <c r="AB27" s="131"/>
      <c r="AC27" s="131"/>
      <c r="AD27" s="131"/>
    </row>
    <row r="28" spans="1:30" ht="15.75">
      <c r="A28" s="129">
        <v>1931</v>
      </c>
      <c r="B28" s="81">
        <f>[1]compopeinc!R20</f>
        <v>0.44870222403060556</v>
      </c>
      <c r="C28" s="78">
        <f>[1]compopeinc!S20</f>
        <v>5.3583713377582665E-2</v>
      </c>
      <c r="D28" s="78">
        <f>[1]compopeinc!T20</f>
        <v>7.847037769899079E-2</v>
      </c>
      <c r="E28" s="78">
        <f>[1]compopeinc!U20</f>
        <v>5.282407219043779E-2</v>
      </c>
      <c r="F28" s="78">
        <f>[1]compopeinc!V20</f>
        <v>4.0676228329864283E-2</v>
      </c>
      <c r="G28" s="78">
        <f>[1]compopeinc!W20</f>
        <v>2.3417928536263442E-3</v>
      </c>
      <c r="H28" s="78">
        <f>[1]compopeinc!X20</f>
        <v>0.14352221676692684</v>
      </c>
      <c r="I28" s="82">
        <f>[1]compopeinc!Y20</f>
        <v>7.7283822813176847E-2</v>
      </c>
      <c r="J28" s="77">
        <f>[1]compopeinc!Z20</f>
        <v>0.31954131344486775</v>
      </c>
      <c r="K28" s="78">
        <f>[1]compopeinc!AA20</f>
        <v>5.1020812660074279E-2</v>
      </c>
      <c r="L28" s="78">
        <f>[1]compopeinc!AB20</f>
        <v>5.9516770944082475E-2</v>
      </c>
      <c r="M28" s="78">
        <f>[1]compopeinc!AC20</f>
        <v>3.4773673504349782E-2</v>
      </c>
      <c r="N28" s="78">
        <f>[1]compopeinc!AD20</f>
        <v>2.8866926344378378E-2</v>
      </c>
      <c r="O28" s="78">
        <f>[1]compopeinc!AE20</f>
        <v>1.4235051610749934E-3</v>
      </c>
      <c r="P28" s="78">
        <f>[1]compopeinc!AF20</f>
        <v>8.7955254935165067E-2</v>
      </c>
      <c r="Q28" s="78">
        <f>[1]compopeinc!AG20</f>
        <v>5.5984369895742715E-2</v>
      </c>
      <c r="R28" s="83">
        <f>[1]compopeinc!AH20</f>
        <v>0.15929486267538095</v>
      </c>
      <c r="S28" s="78">
        <f>[1]compopeinc!AI20</f>
        <v>4.567603280631588E-2</v>
      </c>
      <c r="T28" s="78">
        <f>[1]compopeinc!AJ20</f>
        <v>2.8606357305930349E-2</v>
      </c>
      <c r="U28" s="78">
        <f>[1]compopeinc!AK20</f>
        <v>1.4809635266483538E-2</v>
      </c>
      <c r="V28" s="78">
        <f>[1]compopeinc!AL20</f>
        <v>1.1248038859823622E-2</v>
      </c>
      <c r="W28" s="78">
        <f>[1]compopeinc!AM20</f>
        <v>3.7969983157689062E-4</v>
      </c>
      <c r="X28" s="78">
        <f>[1]compopeinc!AN20</f>
        <v>3.6234656266240416E-2</v>
      </c>
      <c r="Y28" s="82">
        <f>[1]compopeinc!AO20</f>
        <v>2.2340442339010252E-2</v>
      </c>
      <c r="Z28" s="130"/>
      <c r="AB28" s="131"/>
      <c r="AC28" s="131"/>
      <c r="AD28" s="131"/>
    </row>
    <row r="29" spans="1:30" ht="15.75">
      <c r="A29" s="129">
        <v>1932</v>
      </c>
      <c r="B29" s="81">
        <f>[1]compopeinc!R21</f>
        <v>0.46616497701662213</v>
      </c>
      <c r="C29" s="78">
        <f>[1]compopeinc!S21</f>
        <v>1.144055223008841E-2</v>
      </c>
      <c r="D29" s="78">
        <f>[1]compopeinc!T21</f>
        <v>9.6755836940734793E-2</v>
      </c>
      <c r="E29" s="78">
        <f>[1]compopeinc!U21</f>
        <v>6.4839766622578537E-2</v>
      </c>
      <c r="F29" s="78">
        <f>[1]compopeinc!V21</f>
        <v>4.2641333232306719E-2</v>
      </c>
      <c r="G29" s="78">
        <f>[1]compopeinc!W21</f>
        <v>3.2515848851003585E-3</v>
      </c>
      <c r="H29" s="78">
        <f>[1]compopeinc!X21</f>
        <v>0.17749407921746735</v>
      </c>
      <c r="I29" s="82">
        <f>[1]compopeinc!Y21</f>
        <v>6.9741823888345988E-2</v>
      </c>
      <c r="J29" s="77">
        <f>[1]compopeinc!Z21</f>
        <v>0.33014230712663878</v>
      </c>
      <c r="K29" s="78">
        <f>[1]compopeinc!AA21</f>
        <v>1.0105299238379224E-2</v>
      </c>
      <c r="L29" s="78">
        <f>[1]compopeinc!AB21</f>
        <v>7.9158562868599888E-2</v>
      </c>
      <c r="M29" s="78">
        <f>[1]compopeinc!AC21</f>
        <v>4.6265231216659639E-2</v>
      </c>
      <c r="N29" s="78">
        <f>[1]compopeinc!AD21</f>
        <v>3.0998541480477357E-2</v>
      </c>
      <c r="O29" s="78">
        <f>[1]compopeinc!AE21</f>
        <v>2.0354396187604522E-3</v>
      </c>
      <c r="P29" s="78">
        <f>[1]compopeinc!AF21</f>
        <v>0.10994472091610748</v>
      </c>
      <c r="Q29" s="78">
        <f>[1]compopeinc!AG21</f>
        <v>5.1634511787654783E-2</v>
      </c>
      <c r="R29" s="83">
        <f>[1]compopeinc!AH21</f>
        <v>0.15794714249539346</v>
      </c>
      <c r="S29" s="78">
        <f>[1]compopeinc!AI21</f>
        <v>2.2993215888301863E-2</v>
      </c>
      <c r="T29" s="78">
        <f>[1]compopeinc!AJ21</f>
        <v>3.6806441309081402E-2</v>
      </c>
      <c r="U29" s="78">
        <f>[1]compopeinc!AK21</f>
        <v>1.9415080235325503E-2</v>
      </c>
      <c r="V29" s="78">
        <f>[1]compopeinc!AL21</f>
        <v>1.2364623795729002E-2</v>
      </c>
      <c r="W29" s="78">
        <f>[1]compopeinc!AM21</f>
        <v>5.887076907277473E-4</v>
      </c>
      <c r="X29" s="78">
        <f>[1]compopeinc!AN21</f>
        <v>4.471446242531673E-2</v>
      </c>
      <c r="Y29" s="82">
        <f>[1]compopeinc!AO21</f>
        <v>2.1064611150911232E-2</v>
      </c>
      <c r="Z29" s="130"/>
      <c r="AB29" s="131"/>
      <c r="AC29" s="131"/>
      <c r="AD29" s="131"/>
    </row>
    <row r="30" spans="1:30" ht="15.75">
      <c r="A30" s="129">
        <v>1933</v>
      </c>
      <c r="B30" s="81">
        <f>[1]compopeinc!R22</f>
        <v>0.46768139998518765</v>
      </c>
      <c r="C30" s="78">
        <f>[1]compopeinc!S22</f>
        <v>1.2823615988651759E-2</v>
      </c>
      <c r="D30" s="78">
        <f>[1]compopeinc!T22</f>
        <v>9.3537829358069979E-2</v>
      </c>
      <c r="E30" s="78">
        <f>[1]compopeinc!U22</f>
        <v>5.7422299383817592E-2</v>
      </c>
      <c r="F30" s="78">
        <f>[1]compopeinc!V22</f>
        <v>4.72694243487011E-2</v>
      </c>
      <c r="G30" s="78">
        <f>[1]compopeinc!W22</f>
        <v>3.2278347712492968E-3</v>
      </c>
      <c r="H30" s="78">
        <f>[1]compopeinc!X22</f>
        <v>0.17291965923784886</v>
      </c>
      <c r="I30" s="82">
        <f>[1]compopeinc!Y22</f>
        <v>8.048073689684912E-2</v>
      </c>
      <c r="J30" s="77">
        <f>[1]compopeinc!Z22</f>
        <v>0.34223117285826299</v>
      </c>
      <c r="K30" s="78">
        <f>[1]compopeinc!AA22</f>
        <v>1.097079560274093E-2</v>
      </c>
      <c r="L30" s="78">
        <f>[1]compopeinc!AB22</f>
        <v>7.7602376910738208E-2</v>
      </c>
      <c r="M30" s="78">
        <f>[1]compopeinc!AC22</f>
        <v>4.4707455987419556E-2</v>
      </c>
      <c r="N30" s="78">
        <f>[1]compopeinc!AD22</f>
        <v>3.5372496311977517E-2</v>
      </c>
      <c r="O30" s="78">
        <f>[1]compopeinc!AE22</f>
        <v>2.0920615297550806E-3</v>
      </c>
      <c r="P30" s="78">
        <f>[1]compopeinc!AF22</f>
        <v>0.11024843621708236</v>
      </c>
      <c r="Q30" s="78">
        <f>[1]compopeinc!AG22</f>
        <v>6.1237550298549409E-2</v>
      </c>
      <c r="R30" s="83">
        <f>[1]compopeinc!AH22</f>
        <v>0.17285710302187507</v>
      </c>
      <c r="S30" s="78">
        <f>[1]compopeinc!AI22</f>
        <v>2.7405796993464352E-2</v>
      </c>
      <c r="T30" s="78">
        <f>[1]compopeinc!AJ22</f>
        <v>3.8069658870530959E-2</v>
      </c>
      <c r="U30" s="78">
        <f>[1]compopeinc!AK22</f>
        <v>1.8615467597179625E-2</v>
      </c>
      <c r="V30" s="78">
        <f>[1]compopeinc!AL22</f>
        <v>1.4917743404547755E-2</v>
      </c>
      <c r="W30" s="78">
        <f>[1]compopeinc!AM22</f>
        <v>6.4078254688743671E-4</v>
      </c>
      <c r="X30" s="78">
        <f>[1]compopeinc!AN22</f>
        <v>4.6867044728450449E-2</v>
      </c>
      <c r="Y30" s="82">
        <f>[1]compopeinc!AO22</f>
        <v>2.6340608880814468E-2</v>
      </c>
      <c r="Z30" s="130"/>
      <c r="AB30" s="131"/>
      <c r="AC30" s="131"/>
      <c r="AD30" s="131"/>
    </row>
    <row r="31" spans="1:30" ht="15.75">
      <c r="A31" s="129">
        <v>1934</v>
      </c>
      <c r="B31" s="81">
        <f>[1]compopeinc!R23</f>
        <v>0.47853352738527749</v>
      </c>
      <c r="C31" s="78">
        <f>[1]compopeinc!S23</f>
        <v>5.0978422097827047E-2</v>
      </c>
      <c r="D31" s="78">
        <f>[1]compopeinc!T23</f>
        <v>8.1230593700845871E-2</v>
      </c>
      <c r="E31" s="78">
        <f>[1]compopeinc!U23</f>
        <v>4.2548141255416262E-2</v>
      </c>
      <c r="F31" s="78">
        <f>[1]compopeinc!V23</f>
        <v>4.2591655607805839E-2</v>
      </c>
      <c r="G31" s="78">
        <f>[1]compopeinc!W23</f>
        <v>3.1926978286753271E-3</v>
      </c>
      <c r="H31" s="78">
        <f>[1]compopeinc!X23</f>
        <v>0.17627435293122268</v>
      </c>
      <c r="I31" s="82">
        <f>[1]compopeinc!Y23</f>
        <v>8.1717663963484469E-2</v>
      </c>
      <c r="J31" s="77">
        <f>[1]compopeinc!Z23</f>
        <v>0.36522095312987013</v>
      </c>
      <c r="K31" s="78">
        <f>[1]compopeinc!AA23</f>
        <v>5.0887561244527556E-2</v>
      </c>
      <c r="L31" s="78">
        <f>[1]compopeinc!AB23</f>
        <v>7.164361428585872E-2</v>
      </c>
      <c r="M31" s="78">
        <f>[1]compopeinc!AC23</f>
        <v>3.4365948442438649E-2</v>
      </c>
      <c r="N31" s="78">
        <f>[1]compopeinc!AD23</f>
        <v>3.3240435093312391E-2</v>
      </c>
      <c r="O31" s="78">
        <f>[1]compopeinc!AE23</f>
        <v>2.0400262344240638E-3</v>
      </c>
      <c r="P31" s="78">
        <f>[1]compopeinc!AF23</f>
        <v>0.1085600644211948</v>
      </c>
      <c r="Q31" s="78">
        <f>[1]compopeinc!AG23</f>
        <v>6.4483303408113909E-2</v>
      </c>
      <c r="R31" s="83">
        <f>[1]compopeinc!AH23</f>
        <v>0.1737184159374574</v>
      </c>
      <c r="S31" s="78">
        <f>[1]compopeinc!AI23</f>
        <v>4.0819140421919579E-2</v>
      </c>
      <c r="T31" s="78">
        <f>[1]compopeinc!AJ23</f>
        <v>3.3104358464066154E-2</v>
      </c>
      <c r="U31" s="78">
        <f>[1]compopeinc!AK23</f>
        <v>1.4183510166919088E-2</v>
      </c>
      <c r="V31" s="78">
        <f>[1]compopeinc!AL23</f>
        <v>1.3651450470640676E-2</v>
      </c>
      <c r="W31" s="78">
        <f>[1]compopeinc!AM23</f>
        <v>6.1043372931675268E-4</v>
      </c>
      <c r="X31" s="78">
        <f>[1]compopeinc!AN23</f>
        <v>4.4295310702753637E-2</v>
      </c>
      <c r="Y31" s="82">
        <f>[1]compopeinc!AO23</f>
        <v>2.7054211981841554E-2</v>
      </c>
      <c r="Z31" s="130"/>
      <c r="AB31" s="131"/>
      <c r="AC31" s="131"/>
      <c r="AD31" s="131"/>
    </row>
    <row r="32" spans="1:30" ht="15.75">
      <c r="A32" s="129">
        <v>1935</v>
      </c>
      <c r="B32" s="81">
        <f>[1]compopeinc!R24</f>
        <v>0.47154554397049914</v>
      </c>
      <c r="C32" s="78">
        <f>[1]compopeinc!S24</f>
        <v>6.6855929512089379E-2</v>
      </c>
      <c r="D32" s="78">
        <f>[1]compopeinc!T24</f>
        <v>7.0729680529822592E-2</v>
      </c>
      <c r="E32" s="78">
        <f>[1]compopeinc!U24</f>
        <v>3.7638990587802276E-2</v>
      </c>
      <c r="F32" s="78">
        <f>[1]compopeinc!V24</f>
        <v>4.3097845089954706E-2</v>
      </c>
      <c r="G32" s="78">
        <f>[1]compopeinc!W24</f>
        <v>3.0104481705614658E-3</v>
      </c>
      <c r="H32" s="78">
        <f>[1]compopeinc!X24</f>
        <v>0.16108293977224392</v>
      </c>
      <c r="I32" s="82">
        <f>[1]compopeinc!Y24</f>
        <v>8.9129710308024884E-2</v>
      </c>
      <c r="J32" s="77">
        <f>[1]compopeinc!Z24</f>
        <v>0.35426416946696471</v>
      </c>
      <c r="K32" s="78">
        <f>[1]compopeinc!AA24</f>
        <v>6.5203308031404505E-2</v>
      </c>
      <c r="L32" s="78">
        <f>[1]compopeinc!AB24</f>
        <v>5.9176872716726649E-2</v>
      </c>
      <c r="M32" s="78">
        <f>[1]compopeinc!AC24</f>
        <v>2.9550938165979701E-2</v>
      </c>
      <c r="N32" s="78">
        <f>[1]compopeinc!AD24</f>
        <v>3.3399218823099493E-2</v>
      </c>
      <c r="O32" s="78">
        <f>[1]compopeinc!AE24</f>
        <v>1.9216156910363954E-3</v>
      </c>
      <c r="P32" s="78">
        <f>[1]compopeinc!AF24</f>
        <v>9.5274093517705577E-2</v>
      </c>
      <c r="Q32" s="78">
        <f>[1]compopeinc!AG24</f>
        <v>6.9738122521012455E-2</v>
      </c>
      <c r="R32" s="83">
        <f>[1]compopeinc!AH24</f>
        <v>0.17883908505637108</v>
      </c>
      <c r="S32" s="78">
        <f>[1]compopeinc!AI24</f>
        <v>5.3089435811506866E-2</v>
      </c>
      <c r="T32" s="78">
        <f>[1]compopeinc!AJ24</f>
        <v>2.7607709391088465E-2</v>
      </c>
      <c r="U32" s="78">
        <f>[1]compopeinc!AK24</f>
        <v>1.2727595149208008E-2</v>
      </c>
      <c r="V32" s="78">
        <f>[1]compopeinc!AL24</f>
        <v>1.4029347913428815E-2</v>
      </c>
      <c r="W32" s="78">
        <f>[1]compopeinc!AM24</f>
        <v>5.9271664689588058E-4</v>
      </c>
      <c r="X32" s="78">
        <f>[1]compopeinc!AN24</f>
        <v>4.0985499065169136E-2</v>
      </c>
      <c r="Y32" s="82">
        <f>[1]compopeinc!AO24</f>
        <v>2.9806781079073894E-2</v>
      </c>
      <c r="Z32" s="130"/>
      <c r="AB32" s="131"/>
      <c r="AC32" s="131"/>
      <c r="AD32" s="131"/>
    </row>
    <row r="33" spans="1:30" ht="15.75">
      <c r="A33" s="129">
        <v>1936</v>
      </c>
      <c r="B33" s="81">
        <f>[1]compopeinc!R25</f>
        <v>0.47667859024983567</v>
      </c>
      <c r="C33" s="78">
        <f>[1]compopeinc!S25</f>
        <v>9.1897210089585665E-2</v>
      </c>
      <c r="D33" s="78">
        <f>[1]compopeinc!T25</f>
        <v>5.9513633389015913E-2</v>
      </c>
      <c r="E33" s="78">
        <f>[1]compopeinc!U25</f>
        <v>3.407818663385645E-2</v>
      </c>
      <c r="F33" s="78">
        <f>[1]compopeinc!V25</f>
        <v>4.2536102406620029E-2</v>
      </c>
      <c r="G33" s="78">
        <f>[1]compopeinc!W25</f>
        <v>3.2156508106228601E-3</v>
      </c>
      <c r="H33" s="78">
        <f>[1]compopeinc!X25</f>
        <v>0.16013533430671528</v>
      </c>
      <c r="I33" s="82">
        <f>[1]compopeinc!Y25</f>
        <v>8.5302472613419472E-2</v>
      </c>
      <c r="J33" s="77">
        <f>[1]compopeinc!Z25</f>
        <v>0.36181019673878628</v>
      </c>
      <c r="K33" s="78">
        <f>[1]compopeinc!AA25</f>
        <v>8.985413033394847E-2</v>
      </c>
      <c r="L33" s="78">
        <f>[1]compopeinc!AB25</f>
        <v>4.787932197249601E-2</v>
      </c>
      <c r="M33" s="78">
        <f>[1]compopeinc!AC25</f>
        <v>2.6315442276044321E-2</v>
      </c>
      <c r="N33" s="78">
        <f>[1]compopeinc!AD25</f>
        <v>3.3659725937099018E-2</v>
      </c>
      <c r="O33" s="78">
        <f>[1]compopeinc!AE25</f>
        <v>1.9472543043574683E-3</v>
      </c>
      <c r="P33" s="78">
        <f>[1]compopeinc!AF25</f>
        <v>9.399796820796201E-2</v>
      </c>
      <c r="Q33" s="78">
        <f>[1]compopeinc!AG25</f>
        <v>6.8156353706878919E-2</v>
      </c>
      <c r="R33" s="83">
        <f>[1]compopeinc!AH25</f>
        <v>0.19775370842321649</v>
      </c>
      <c r="S33" s="78">
        <f>[1]compopeinc!AI25</f>
        <v>7.5443257904406397E-2</v>
      </c>
      <c r="T33" s="78">
        <f>[1]compopeinc!AJ25</f>
        <v>2.2111903580167458E-2</v>
      </c>
      <c r="U33" s="78">
        <f>[1]compopeinc!AK25</f>
        <v>1.1474731235344156E-2</v>
      </c>
      <c r="V33" s="78">
        <f>[1]compopeinc!AL25</f>
        <v>1.5388097662264266E-2</v>
      </c>
      <c r="W33" s="78">
        <f>[1]compopeinc!AM25</f>
        <v>5.540819589969772E-4</v>
      </c>
      <c r="X33" s="78">
        <f>[1]compopeinc!AN25</f>
        <v>4.120337820459672E-2</v>
      </c>
      <c r="Y33" s="82">
        <f>[1]compopeinc!AO25</f>
        <v>3.1578257877440487E-2</v>
      </c>
      <c r="Z33" s="130"/>
      <c r="AB33" s="131"/>
      <c r="AC33" s="131"/>
      <c r="AD33" s="131"/>
    </row>
    <row r="34" spans="1:30" ht="15.75">
      <c r="A34" s="129">
        <v>1937</v>
      </c>
      <c r="B34" s="81">
        <f>[1]compopeinc!R26</f>
        <v>0.46410925125451036</v>
      </c>
      <c r="C34" s="78">
        <f>[1]compopeinc!S26</f>
        <v>8.9649032731249703E-2</v>
      </c>
      <c r="D34" s="78">
        <f>[1]compopeinc!T26</f>
        <v>5.3799212086245725E-2</v>
      </c>
      <c r="E34" s="78">
        <f>[1]compopeinc!U26</f>
        <v>2.862677823702537E-2</v>
      </c>
      <c r="F34" s="78">
        <f>[1]compopeinc!V26</f>
        <v>4.0888241871148027E-2</v>
      </c>
      <c r="G34" s="78">
        <f>[1]compopeinc!W26</f>
        <v>4.5172220825979558E-3</v>
      </c>
      <c r="H34" s="78">
        <f>[1]compopeinc!X26</f>
        <v>0.16246223905648413</v>
      </c>
      <c r="I34" s="82">
        <f>[1]compopeinc!Y26</f>
        <v>8.416652518975945E-2</v>
      </c>
      <c r="J34" s="77">
        <f>[1]compopeinc!Z26</f>
        <v>0.35170067824120188</v>
      </c>
      <c r="K34" s="78">
        <f>[1]compopeinc!AA26</f>
        <v>8.8362608860901679E-2</v>
      </c>
      <c r="L34" s="78">
        <f>[1]compopeinc!AB26</f>
        <v>4.1572067104555889E-2</v>
      </c>
      <c r="M34" s="78">
        <f>[1]compopeinc!AC26</f>
        <v>1.9749378825423908E-2</v>
      </c>
      <c r="N34" s="78">
        <f>[1]compopeinc!AD26</f>
        <v>3.1247768164755566E-2</v>
      </c>
      <c r="O34" s="78">
        <f>[1]compopeinc!AE26</f>
        <v>2.5554696030076992E-3</v>
      </c>
      <c r="P34" s="78">
        <f>[1]compopeinc!AF26</f>
        <v>0.10300920941282693</v>
      </c>
      <c r="Q34" s="78">
        <f>[1]compopeinc!AG26</f>
        <v>6.5204176269730102E-2</v>
      </c>
      <c r="R34" s="83">
        <f>[1]compopeinc!AH26</f>
        <v>0.19478864553662517</v>
      </c>
      <c r="S34" s="78">
        <f>[1]compopeinc!AI26</f>
        <v>7.699942516453695E-2</v>
      </c>
      <c r="T34" s="78">
        <f>[1]compopeinc!AJ26</f>
        <v>2.5128337833610848E-2</v>
      </c>
      <c r="U34" s="78">
        <f>[1]compopeinc!AK26</f>
        <v>1.0846161413636155E-2</v>
      </c>
      <c r="V34" s="78">
        <f>[1]compopeinc!AL26</f>
        <v>1.4091143367843043E-2</v>
      </c>
      <c r="W34" s="78">
        <f>[1]compopeinc!AM26</f>
        <v>5.647566605551334E-4</v>
      </c>
      <c r="X34" s="78">
        <f>[1]compopeinc!AN26</f>
        <v>3.7370917185278053E-2</v>
      </c>
      <c r="Y34" s="82">
        <f>[1]compopeinc!AO26</f>
        <v>2.9787903911164985E-2</v>
      </c>
      <c r="Z34" s="130"/>
      <c r="AB34" s="131"/>
      <c r="AC34" s="131"/>
      <c r="AD34" s="131"/>
    </row>
    <row r="35" spans="1:30" ht="15.75">
      <c r="A35" s="129">
        <v>1938</v>
      </c>
      <c r="B35" s="81">
        <f>[1]compopeinc!R27</f>
        <v>0.46201918103065254</v>
      </c>
      <c r="C35" s="78">
        <f>[1]compopeinc!S27</f>
        <v>6.9935795298883385E-2</v>
      </c>
      <c r="D35" s="78">
        <f>[1]compopeinc!T27</f>
        <v>5.7305956319115288E-2</v>
      </c>
      <c r="E35" s="78">
        <f>[1]compopeinc!U27</f>
        <v>3.4717249800747377E-2</v>
      </c>
      <c r="F35" s="78">
        <f>[1]compopeinc!V27</f>
        <v>4.1415694785386085E-2</v>
      </c>
      <c r="G35" s="78">
        <f>[1]compopeinc!W27</f>
        <v>5.510035793982359E-3</v>
      </c>
      <c r="H35" s="78">
        <f>[1]compopeinc!X27</f>
        <v>0.17052367381068689</v>
      </c>
      <c r="I35" s="82">
        <f>[1]compopeinc!Y27</f>
        <v>8.2610775221851118E-2</v>
      </c>
      <c r="J35" s="77">
        <f>[1]compopeinc!Z27</f>
        <v>0.33763576036613457</v>
      </c>
      <c r="K35" s="78">
        <f>[1]compopeinc!AA27</f>
        <v>6.7402974779688263E-2</v>
      </c>
      <c r="L35" s="78">
        <f>[1]compopeinc!AB27</f>
        <v>4.3411585581051189E-2</v>
      </c>
      <c r="M35" s="78">
        <f>[1]compopeinc!AC27</f>
        <v>2.3183720858186221E-2</v>
      </c>
      <c r="N35" s="78">
        <f>[1]compopeinc!AD27</f>
        <v>3.0836503145015095E-2</v>
      </c>
      <c r="O35" s="78">
        <f>[1]compopeinc!AE27</f>
        <v>3.3180421356126828E-3</v>
      </c>
      <c r="P35" s="78">
        <f>[1]compopeinc!AF27</f>
        <v>0.10684886861503845</v>
      </c>
      <c r="Q35" s="78">
        <f>[1]compopeinc!AG27</f>
        <v>6.263406525154272E-2</v>
      </c>
      <c r="R35" s="83">
        <f>[1]compopeinc!AH27</f>
        <v>0.17486797332751736</v>
      </c>
      <c r="S35" s="78">
        <f>[1]compopeinc!AI27</f>
        <v>5.6486143811734411E-2</v>
      </c>
      <c r="T35" s="78">
        <f>[1]compopeinc!AJ27</f>
        <v>2.4896711368689598E-2</v>
      </c>
      <c r="U35" s="78">
        <f>[1]compopeinc!AK27</f>
        <v>1.1791418322358676E-2</v>
      </c>
      <c r="V35" s="78">
        <f>[1]compopeinc!AL27</f>
        <v>1.369343538043916E-2</v>
      </c>
      <c r="W35" s="78">
        <f>[1]compopeinc!AM27</f>
        <v>8.2742162616476517E-4</v>
      </c>
      <c r="X35" s="78">
        <f>[1]compopeinc!AN27</f>
        <v>3.8918342666547395E-2</v>
      </c>
      <c r="Y35" s="82">
        <f>[1]compopeinc!AO27</f>
        <v>2.8254500151583335E-2</v>
      </c>
      <c r="Z35" s="130"/>
      <c r="AB35" s="131"/>
      <c r="AC35" s="131"/>
      <c r="AD35" s="131"/>
    </row>
    <row r="36" spans="1:30" ht="15.75">
      <c r="A36" s="132">
        <v>1939</v>
      </c>
      <c r="B36" s="91">
        <f>[1]compopeinc!R28</f>
        <v>0.47669704146122416</v>
      </c>
      <c r="C36" s="92">
        <f>[1]compopeinc!S28</f>
        <v>8.3430832796342391E-2</v>
      </c>
      <c r="D36" s="92">
        <f>[1]compopeinc!T28</f>
        <v>5.3732716174574265E-2</v>
      </c>
      <c r="E36" s="92">
        <f>[1]compopeinc!U28</f>
        <v>3.2203939553237665E-2</v>
      </c>
      <c r="F36" s="92">
        <f>[1]compopeinc!V28</f>
        <v>4.0499159699563046E-2</v>
      </c>
      <c r="G36" s="92">
        <f>[1]compopeinc!W28</f>
        <v>5.52471447316117E-3</v>
      </c>
      <c r="H36" s="92">
        <f>[1]compopeinc!X28</f>
        <v>0.17822104551543699</v>
      </c>
      <c r="I36" s="93">
        <f>[1]compopeinc!Y28</f>
        <v>8.308463324890869E-2</v>
      </c>
      <c r="J36" s="94">
        <f>[1]compopeinc!Z28</f>
        <v>0.35353800488047299</v>
      </c>
      <c r="K36" s="92">
        <f>[1]compopeinc!AA28</f>
        <v>8.0765430533701596E-2</v>
      </c>
      <c r="L36" s="92">
        <f>[1]compopeinc!AB28</f>
        <v>4.2224425919714911E-2</v>
      </c>
      <c r="M36" s="92">
        <f>[1]compopeinc!AC28</f>
        <v>2.2454706195184203E-2</v>
      </c>
      <c r="N36" s="92">
        <f>[1]compopeinc!AD28</f>
        <v>3.1309939740579953E-2</v>
      </c>
      <c r="O36" s="92">
        <f>[1]compopeinc!AE28</f>
        <v>3.3346474217631826E-3</v>
      </c>
      <c r="P36" s="92">
        <f>[1]compopeinc!AF28</f>
        <v>0.10828707373570469</v>
      </c>
      <c r="Q36" s="92">
        <f>[1]compopeinc!AG28</f>
        <v>6.5161781333824456E-2</v>
      </c>
      <c r="R36" s="95">
        <f>[1]compopeinc!AH28</f>
        <v>0.18803249177410469</v>
      </c>
      <c r="S36" s="92">
        <f>[1]compopeinc!AI28</f>
        <v>6.7502155038745654E-2</v>
      </c>
      <c r="T36" s="92">
        <f>[1]compopeinc!AJ28</f>
        <v>2.4890973518997089E-2</v>
      </c>
      <c r="U36" s="92">
        <f>[1]compopeinc!AK28</f>
        <v>1.1720978023881085E-2</v>
      </c>
      <c r="V36" s="92">
        <f>[1]compopeinc!AL28</f>
        <v>1.4482494911429491E-2</v>
      </c>
      <c r="W36" s="92">
        <f>[1]compopeinc!AM28</f>
        <v>8.356765023953156E-4</v>
      </c>
      <c r="X36" s="92">
        <f>[1]compopeinc!AN28</f>
        <v>3.803170782963456E-2</v>
      </c>
      <c r="Y36" s="93">
        <f>[1]compopeinc!AO28</f>
        <v>3.0568505949021479E-2</v>
      </c>
      <c r="Z36" s="130"/>
      <c r="AB36" s="131"/>
      <c r="AC36" s="131"/>
      <c r="AD36" s="131"/>
    </row>
    <row r="37" spans="1:30" ht="15.75">
      <c r="A37" s="129">
        <v>1940</v>
      </c>
      <c r="B37" s="81">
        <f>[1]compopeinc!R29</f>
        <v>0.47816756336875788</v>
      </c>
      <c r="C37" s="78">
        <f>[1]compopeinc!S29</f>
        <v>0.11089600977656548</v>
      </c>
      <c r="D37" s="78">
        <f>[1]compopeinc!T29</f>
        <v>3.6618443674519906E-2</v>
      </c>
      <c r="E37" s="78">
        <f>[1]compopeinc!U29</f>
        <v>2.4767422083241532E-2</v>
      </c>
      <c r="F37" s="78">
        <f>[1]compopeinc!V29</f>
        <v>3.9242317505942023E-2</v>
      </c>
      <c r="G37" s="78">
        <f>[1]compopeinc!W29</f>
        <v>5.3848876121094019E-3</v>
      </c>
      <c r="H37" s="78">
        <f>[1]compopeinc!X29</f>
        <v>0.1809448244087668</v>
      </c>
      <c r="I37" s="82">
        <f>[1]compopeinc!Y29</f>
        <v>8.0313658307612626E-2</v>
      </c>
      <c r="J37" s="77">
        <f>[1]compopeinc!Z29</f>
        <v>0.36098241116513025</v>
      </c>
      <c r="K37" s="78">
        <f>[1]compopeinc!AA29</f>
        <v>0.10753236648825222</v>
      </c>
      <c r="L37" s="78">
        <f>[1]compopeinc!AB29</f>
        <v>3.0134215896882609E-2</v>
      </c>
      <c r="M37" s="78">
        <f>[1]compopeinc!AC29</f>
        <v>1.7524150777179757E-2</v>
      </c>
      <c r="N37" s="78">
        <f>[1]compopeinc!AD29</f>
        <v>3.1860923099143297E-2</v>
      </c>
      <c r="O37" s="78">
        <f>[1]compopeinc!AE29</f>
        <v>3.2647624363531954E-3</v>
      </c>
      <c r="P37" s="78">
        <f>[1]compopeinc!AF29</f>
        <v>0.10489992166440104</v>
      </c>
      <c r="Q37" s="78">
        <f>[1]compopeinc!AG29</f>
        <v>6.5766070802918103E-2</v>
      </c>
      <c r="R37" s="83">
        <f>[1]compopeinc!AH29</f>
        <v>0.20136953285549564</v>
      </c>
      <c r="S37" s="78">
        <f>[1]compopeinc!AI29</f>
        <v>8.9988724661704919E-2</v>
      </c>
      <c r="T37" s="78">
        <f>[1]compopeinc!AJ29</f>
        <v>1.6079955101531734E-2</v>
      </c>
      <c r="U37" s="78">
        <f>[1]compopeinc!AK29</f>
        <v>8.8854900680958825E-3</v>
      </c>
      <c r="V37" s="78">
        <f>[1]compopeinc!AL29</f>
        <v>1.5126399551148114E-2</v>
      </c>
      <c r="W37" s="78">
        <f>[1]compopeinc!AM29</f>
        <v>8.580644292489405E-4</v>
      </c>
      <c r="X37" s="78">
        <f>[1]compopeinc!AN29</f>
        <v>3.8797574364979354E-2</v>
      </c>
      <c r="Y37" s="82">
        <f>[1]compopeinc!AO29</f>
        <v>3.1633324678786691E-2</v>
      </c>
      <c r="Z37" s="130"/>
      <c r="AB37" s="131"/>
      <c r="AC37" s="131"/>
      <c r="AD37" s="131"/>
    </row>
    <row r="38" spans="1:30" ht="15.75">
      <c r="A38" s="129">
        <v>1941</v>
      </c>
      <c r="B38" s="81">
        <f>[1]compopeinc!R30</f>
        <v>0.46335638538764329</v>
      </c>
      <c r="C38" s="78">
        <f>[1]compopeinc!S30</f>
        <v>0.13310742711064688</v>
      </c>
      <c r="D38" s="78">
        <f>[1]compopeinc!T30</f>
        <v>2.5310949127415709E-2</v>
      </c>
      <c r="E38" s="78">
        <f>[1]compopeinc!U30</f>
        <v>1.7831869937423431E-2</v>
      </c>
      <c r="F38" s="78">
        <f>[1]compopeinc!V30</f>
        <v>4.4208848863315157E-2</v>
      </c>
      <c r="G38" s="78">
        <f>[1]compopeinc!W30</f>
        <v>4.7061023862759749E-3</v>
      </c>
      <c r="H38" s="78">
        <f>[1]compopeinc!X30</f>
        <v>0.14914737064288808</v>
      </c>
      <c r="I38" s="82">
        <f>[1]compopeinc!Y30</f>
        <v>8.9043817319678017E-2</v>
      </c>
      <c r="J38" s="77">
        <f>[1]compopeinc!Z30</f>
        <v>0.35945934729506618</v>
      </c>
      <c r="K38" s="78">
        <f>[1]compopeinc!AA30</f>
        <v>0.12850909097683932</v>
      </c>
      <c r="L38" s="78">
        <f>[1]compopeinc!AB30</f>
        <v>2.0964388329591861E-2</v>
      </c>
      <c r="M38" s="78">
        <f>[1]compopeinc!AC30</f>
        <v>1.2576537707985343E-2</v>
      </c>
      <c r="N38" s="78">
        <f>[1]compopeinc!AD30</f>
        <v>3.6613595543171583E-2</v>
      </c>
      <c r="O38" s="78">
        <f>[1]compopeinc!AE30</f>
        <v>2.7240204949707746E-3</v>
      </c>
      <c r="P38" s="78">
        <f>[1]compopeinc!AF30</f>
        <v>8.3665317238066861E-2</v>
      </c>
      <c r="Q38" s="78">
        <f>[1]compopeinc!AG30</f>
        <v>7.4406397004440489E-2</v>
      </c>
      <c r="R38" s="83">
        <f>[1]compopeinc!AH30</f>
        <v>0.2127036012685409</v>
      </c>
      <c r="S38" s="78">
        <f>[1]compopeinc!AI30</f>
        <v>0.10421881234454371</v>
      </c>
      <c r="T38" s="78">
        <f>[1]compopeinc!AJ30</f>
        <v>9.6730904879432089E-3</v>
      </c>
      <c r="U38" s="78">
        <f>[1]compopeinc!AK30</f>
        <v>5.714841765177967E-3</v>
      </c>
      <c r="V38" s="78">
        <f>[1]compopeinc!AL30</f>
        <v>1.9125707676345884E-2</v>
      </c>
      <c r="W38" s="78">
        <f>[1]compopeinc!AM30</f>
        <v>6.693652077153163E-4</v>
      </c>
      <c r="X38" s="78">
        <f>[1]compopeinc!AN30</f>
        <v>3.4040911904625638E-2</v>
      </c>
      <c r="Y38" s="82">
        <f>[1]compopeinc!AO30</f>
        <v>3.9260871882189165E-2</v>
      </c>
      <c r="Z38" s="130"/>
      <c r="AB38" s="131"/>
      <c r="AC38" s="131"/>
      <c r="AD38" s="131"/>
    </row>
    <row r="39" spans="1:30" ht="15.75">
      <c r="A39" s="129">
        <v>1942</v>
      </c>
      <c r="B39" s="81">
        <f>[1]compopeinc!R31</f>
        <v>0.41817156805682676</v>
      </c>
      <c r="C39" s="78">
        <f>[1]compopeinc!S31</f>
        <v>0.13576320293012664</v>
      </c>
      <c r="D39" s="78">
        <f>[1]compopeinc!T31</f>
        <v>1.6003478747924745E-2</v>
      </c>
      <c r="E39" s="78">
        <f>[1]compopeinc!U31</f>
        <v>1.5198061964380121E-2</v>
      </c>
      <c r="F39" s="78">
        <f>[1]compopeinc!V31</f>
        <v>4.3050474017928192E-2</v>
      </c>
      <c r="G39" s="78">
        <f>[1]compopeinc!W31</f>
        <v>3.7660352172511858E-3</v>
      </c>
      <c r="H39" s="78">
        <f>[1]compopeinc!X31</f>
        <v>0.11398362273995644</v>
      </c>
      <c r="I39" s="82">
        <f>[1]compopeinc!Y31</f>
        <v>9.0406692439259459E-2</v>
      </c>
      <c r="J39" s="77">
        <f>[1]compopeinc!Z31</f>
        <v>0.33140023719909201</v>
      </c>
      <c r="K39" s="78">
        <f>[1]compopeinc!AA31</f>
        <v>0.1302914524429728</v>
      </c>
      <c r="L39" s="78">
        <f>[1]compopeinc!AB31</f>
        <v>1.3405914843557029E-2</v>
      </c>
      <c r="M39" s="78">
        <f>[1]compopeinc!AC31</f>
        <v>9.7406267219790447E-3</v>
      </c>
      <c r="N39" s="78">
        <f>[1]compopeinc!AD31</f>
        <v>3.549111850879693E-2</v>
      </c>
      <c r="O39" s="78">
        <f>[1]compopeinc!AE31</f>
        <v>2.1585123321594029E-3</v>
      </c>
      <c r="P39" s="78">
        <f>[1]compopeinc!AF31</f>
        <v>6.5112752387910103E-2</v>
      </c>
      <c r="Q39" s="78">
        <f>[1]compopeinc!AG31</f>
        <v>7.5199859961716686E-2</v>
      </c>
      <c r="R39" s="83">
        <f>[1]compopeinc!AH31</f>
        <v>0.20460832287687669</v>
      </c>
      <c r="S39" s="78">
        <f>[1]compopeinc!AI31</f>
        <v>0.10698988441480481</v>
      </c>
      <c r="T39" s="78">
        <f>[1]compopeinc!AJ31</f>
        <v>6.5148531284334715E-3</v>
      </c>
      <c r="U39" s="78">
        <f>[1]compopeinc!AK31</f>
        <v>4.3750896476780947E-3</v>
      </c>
      <c r="V39" s="78">
        <f>[1]compopeinc!AL31</f>
        <v>1.9726293762778346E-2</v>
      </c>
      <c r="W39" s="78">
        <f>[1]compopeinc!AM31</f>
        <v>4.7420705376592371E-4</v>
      </c>
      <c r="X39" s="78">
        <f>[1]compopeinc!AN31</f>
        <v>2.4518674008654911E-2</v>
      </c>
      <c r="Y39" s="82">
        <f>[1]compopeinc!AO31</f>
        <v>4.2009320860761153E-2</v>
      </c>
      <c r="Z39" s="130"/>
      <c r="AB39" s="131"/>
      <c r="AC39" s="131"/>
      <c r="AD39" s="131"/>
    </row>
    <row r="40" spans="1:30" ht="15.75">
      <c r="A40" s="129">
        <v>1943</v>
      </c>
      <c r="B40" s="81">
        <f>[1]compopeinc!R32</f>
        <v>0.38698601787133513</v>
      </c>
      <c r="C40" s="78">
        <f>[1]compopeinc!S32</f>
        <v>0.13315877233255977</v>
      </c>
      <c r="D40" s="78">
        <f>[1]compopeinc!T32</f>
        <v>1.2703679099622778E-2</v>
      </c>
      <c r="E40" s="78">
        <f>[1]compopeinc!U32</f>
        <v>1.3599954253893008E-2</v>
      </c>
      <c r="F40" s="78">
        <f>[1]compopeinc!V32</f>
        <v>4.2590659774224396E-2</v>
      </c>
      <c r="G40" s="78">
        <f>[1]compopeinc!W32</f>
        <v>3.5091231317216144E-3</v>
      </c>
      <c r="H40" s="78">
        <f>[1]compopeinc!X32</f>
        <v>9.1007914786543631E-2</v>
      </c>
      <c r="I40" s="82">
        <f>[1]compopeinc!Y32</f>
        <v>9.0415914492769936E-2</v>
      </c>
      <c r="J40" s="77">
        <f>[1]compopeinc!Z32</f>
        <v>0.30892962526039269</v>
      </c>
      <c r="K40" s="78">
        <f>[1]compopeinc!AA32</f>
        <v>0.12703835200487054</v>
      </c>
      <c r="L40" s="78">
        <f>[1]compopeinc!AB32</f>
        <v>1.0869555766386943E-2</v>
      </c>
      <c r="M40" s="78">
        <f>[1]compopeinc!AC32</f>
        <v>8.5097051179533374E-3</v>
      </c>
      <c r="N40" s="78">
        <f>[1]compopeinc!AD32</f>
        <v>3.5833561740785391E-2</v>
      </c>
      <c r="O40" s="78">
        <f>[1]compopeinc!AE32</f>
        <v>1.855706081954516E-3</v>
      </c>
      <c r="P40" s="78">
        <f>[1]compopeinc!AF32</f>
        <v>4.8062509262968865E-2</v>
      </c>
      <c r="Q40" s="78">
        <f>[1]compopeinc!AG32</f>
        <v>7.6760235285473002E-2</v>
      </c>
      <c r="R40" s="83">
        <f>[1]compopeinc!AH32</f>
        <v>0.18891836583799451</v>
      </c>
      <c r="S40" s="78">
        <f>[1]compopeinc!AI32</f>
        <v>0.10040178734986113</v>
      </c>
      <c r="T40" s="78">
        <f>[1]compopeinc!AJ32</f>
        <v>5.6221971531741546E-3</v>
      </c>
      <c r="U40" s="78">
        <f>[1]compopeinc!AK32</f>
        <v>3.5453088206882743E-3</v>
      </c>
      <c r="V40" s="78">
        <f>[1]compopeinc!AL32</f>
        <v>2.0152713155292885E-2</v>
      </c>
      <c r="W40" s="78">
        <f>[1]compopeinc!AM32</f>
        <v>3.1191177336584278E-4</v>
      </c>
      <c r="X40" s="78">
        <f>[1]compopeinc!AN32</f>
        <v>1.5384983826125154E-2</v>
      </c>
      <c r="Y40" s="82">
        <f>[1]compopeinc!AO32</f>
        <v>4.3499463759487066E-2</v>
      </c>
      <c r="Z40" s="130"/>
      <c r="AB40" s="131"/>
      <c r="AC40" s="131"/>
      <c r="AD40" s="131"/>
    </row>
    <row r="41" spans="1:30" ht="15.75">
      <c r="A41" s="129">
        <v>1944</v>
      </c>
      <c r="B41" s="81">
        <f>[1]compopeinc!R33</f>
        <v>0.36225553469377775</v>
      </c>
      <c r="C41" s="78">
        <f>[1]compopeinc!S33</f>
        <v>0.12182279607538359</v>
      </c>
      <c r="D41" s="78">
        <f>[1]compopeinc!T33</f>
        <v>1.3479917337079343E-2</v>
      </c>
      <c r="E41" s="78">
        <f>[1]compopeinc!U33</f>
        <v>1.1598122590321587E-2</v>
      </c>
      <c r="F41" s="78">
        <f>[1]compopeinc!V33</f>
        <v>3.2629844544365974E-2</v>
      </c>
      <c r="G41" s="78">
        <f>[1]compopeinc!W33</f>
        <v>3.7778174274135084E-3</v>
      </c>
      <c r="H41" s="78">
        <f>[1]compopeinc!X33</f>
        <v>0.10604185513143714</v>
      </c>
      <c r="I41" s="82">
        <f>[1]compopeinc!Y33</f>
        <v>7.2905181587776521E-2</v>
      </c>
      <c r="J41" s="77">
        <f>[1]compopeinc!Z33</f>
        <v>0.27697964332391517</v>
      </c>
      <c r="K41" s="78">
        <f>[1]compopeinc!AA33</f>
        <v>0.11548096498133716</v>
      </c>
      <c r="L41" s="78">
        <f>[1]compopeinc!AB33</f>
        <v>1.164802146834946E-2</v>
      </c>
      <c r="M41" s="78">
        <f>[1]compopeinc!AC33</f>
        <v>7.6557552932506739E-3</v>
      </c>
      <c r="N41" s="78">
        <f>[1]compopeinc!AD33</f>
        <v>2.7878864230063579E-2</v>
      </c>
      <c r="O41" s="78">
        <f>[1]compopeinc!AE33</f>
        <v>1.9231295466685477E-3</v>
      </c>
      <c r="P41" s="78">
        <f>[1]compopeinc!AF33</f>
        <v>5.0032389927068571E-2</v>
      </c>
      <c r="Q41" s="78">
        <f>[1]compopeinc!AG33</f>
        <v>6.2360517877177127E-2</v>
      </c>
      <c r="R41" s="83">
        <f>[1]compopeinc!AH33</f>
        <v>0.15882017165910767</v>
      </c>
      <c r="S41" s="78">
        <f>[1]compopeinc!AI33</f>
        <v>8.7544155503530868E-2</v>
      </c>
      <c r="T41" s="78">
        <f>[1]compopeinc!AJ33</f>
        <v>6.1418016336376221E-3</v>
      </c>
      <c r="U41" s="78">
        <f>[1]compopeinc!AK33</f>
        <v>3.1381821947853404E-3</v>
      </c>
      <c r="V41" s="78">
        <f>[1]compopeinc!AL33</f>
        <v>1.4280184283317494E-2</v>
      </c>
      <c r="W41" s="78">
        <f>[1]compopeinc!AM33</f>
        <v>2.9831175653836201E-4</v>
      </c>
      <c r="X41" s="78">
        <f>[1]compopeinc!AN33</f>
        <v>1.5220700820030018E-2</v>
      </c>
      <c r="Y41" s="82">
        <f>[1]compopeinc!AO33</f>
        <v>3.2196835467268023E-2</v>
      </c>
      <c r="Z41" s="130"/>
      <c r="AB41" s="131"/>
      <c r="AC41" s="131"/>
      <c r="AD41" s="131"/>
    </row>
    <row r="42" spans="1:30" ht="15.75">
      <c r="A42" s="129">
        <v>1945</v>
      </c>
      <c r="B42" s="81">
        <f>[1]compopeinc!R34</f>
        <v>0.35626640827452544</v>
      </c>
      <c r="C42" s="78">
        <f>[1]compopeinc!S34</f>
        <v>0.10094168096298248</v>
      </c>
      <c r="D42" s="78">
        <f>[1]compopeinc!T34</f>
        <v>1.5151547836329288E-2</v>
      </c>
      <c r="E42" s="78">
        <f>[1]compopeinc!U34</f>
        <v>1.2071111931665351E-2</v>
      </c>
      <c r="F42" s="78">
        <f>[1]compopeinc!V34</f>
        <v>3.715870377161358E-2</v>
      </c>
      <c r="G42" s="78">
        <f>[1]compopeinc!W34</f>
        <v>3.8474764531585479E-3</v>
      </c>
      <c r="H42" s="78">
        <f>[1]compopeinc!X34</f>
        <v>0.10417330506671096</v>
      </c>
      <c r="I42" s="82">
        <f>[1]compopeinc!Y34</f>
        <v>8.292258225206528E-2</v>
      </c>
      <c r="J42" s="77">
        <f>[1]compopeinc!Z34</f>
        <v>0.27162953860278533</v>
      </c>
      <c r="K42" s="78">
        <f>[1]compopeinc!AA34</f>
        <v>9.5150009259134388E-2</v>
      </c>
      <c r="L42" s="78">
        <f>[1]compopeinc!AB34</f>
        <v>1.3636099927394433E-2</v>
      </c>
      <c r="M42" s="78">
        <f>[1]compopeinc!AC34</f>
        <v>8.0141641202291398E-3</v>
      </c>
      <c r="N42" s="78">
        <f>[1]compopeinc!AD34</f>
        <v>3.202047859466399E-2</v>
      </c>
      <c r="O42" s="78">
        <f>[1]compopeinc!AE34</f>
        <v>2.0840113313033439E-3</v>
      </c>
      <c r="P42" s="78">
        <f>[1]compopeinc!AF34</f>
        <v>4.9031500457733398E-2</v>
      </c>
      <c r="Q42" s="78">
        <f>[1]compopeinc!AG34</f>
        <v>7.1693274912326646E-2</v>
      </c>
      <c r="R42" s="83">
        <f>[1]compopeinc!AH34</f>
        <v>0.14870370629375584</v>
      </c>
      <c r="S42" s="78">
        <f>[1]compopeinc!AI34</f>
        <v>6.9276151972394867E-2</v>
      </c>
      <c r="T42" s="78">
        <f>[1]compopeinc!AJ34</f>
        <v>7.5944238296644009E-3</v>
      </c>
      <c r="U42" s="78">
        <f>[1]compopeinc!AK34</f>
        <v>3.2290720305160436E-3</v>
      </c>
      <c r="V42" s="78">
        <f>[1]compopeinc!AL34</f>
        <v>1.5964767653021333E-2</v>
      </c>
      <c r="W42" s="78">
        <f>[1]compopeinc!AM34</f>
        <v>3.8971539795252413E-4</v>
      </c>
      <c r="X42" s="78">
        <f>[1]compopeinc!AN34</f>
        <v>1.6043326098214353E-2</v>
      </c>
      <c r="Y42" s="82">
        <f>[1]compopeinc!AO34</f>
        <v>3.620624931199231E-2</v>
      </c>
      <c r="Z42" s="130"/>
      <c r="AB42" s="131"/>
      <c r="AC42" s="131"/>
      <c r="AD42" s="131"/>
    </row>
    <row r="43" spans="1:30" ht="15.75">
      <c r="A43" s="129">
        <v>1946</v>
      </c>
      <c r="B43" s="81">
        <f>[1]compopeinc!R35</f>
        <v>0.37125986181311937</v>
      </c>
      <c r="C43" s="78">
        <f>[1]compopeinc!S35</f>
        <v>9.1599758283893523E-2</v>
      </c>
      <c r="D43" s="78">
        <f>[1]compopeinc!T35</f>
        <v>1.3664683438176162E-2</v>
      </c>
      <c r="E43" s="78">
        <f>[1]compopeinc!U35</f>
        <v>1.2580962602148011E-2</v>
      </c>
      <c r="F43" s="78">
        <f>[1]compopeinc!V35</f>
        <v>4.4937651094741064E-2</v>
      </c>
      <c r="G43" s="78">
        <f>[1]compopeinc!W35</f>
        <v>3.8294310570417675E-3</v>
      </c>
      <c r="H43" s="78">
        <f>[1]compopeinc!X35</f>
        <v>0.10464053030891377</v>
      </c>
      <c r="I43" s="82">
        <f>[1]compopeinc!Y35</f>
        <v>0.10000684502820506</v>
      </c>
      <c r="J43" s="77">
        <f>[1]compopeinc!Z35</f>
        <v>0.28445192944475706</v>
      </c>
      <c r="K43" s="78">
        <f>[1]compopeinc!AA35</f>
        <v>8.5520913448282179E-2</v>
      </c>
      <c r="L43" s="78">
        <f>[1]compopeinc!AB35</f>
        <v>1.2123812245796404E-2</v>
      </c>
      <c r="M43" s="78">
        <f>[1]compopeinc!AC35</f>
        <v>8.4732967583463856E-3</v>
      </c>
      <c r="N43" s="78">
        <f>[1]compopeinc!AD35</f>
        <v>3.7950236973776148E-2</v>
      </c>
      <c r="O43" s="78">
        <f>[1]compopeinc!AE35</f>
        <v>2.5330493834264185E-3</v>
      </c>
      <c r="P43" s="78">
        <f>[1]compopeinc!AF35</f>
        <v>5.2786335665547211E-2</v>
      </c>
      <c r="Q43" s="78">
        <f>[1]compopeinc!AG35</f>
        <v>8.5064284969582307E-2</v>
      </c>
      <c r="R43" s="83">
        <f>[1]compopeinc!AH35</f>
        <v>0.14723075280834466</v>
      </c>
      <c r="S43" s="78">
        <f>[1]compopeinc!AI35</f>
        <v>6.0770943993990155E-2</v>
      </c>
      <c r="T43" s="78">
        <f>[1]compopeinc!AJ35</f>
        <v>6.1740104082991763E-3</v>
      </c>
      <c r="U43" s="78">
        <f>[1]compopeinc!AK35</f>
        <v>3.4662544250192925E-3</v>
      </c>
      <c r="V43" s="78">
        <f>[1]compopeinc!AL35</f>
        <v>1.7094549265879833E-2</v>
      </c>
      <c r="W43" s="78">
        <f>[1]compopeinc!AM35</f>
        <v>6.9957513898269322E-4</v>
      </c>
      <c r="X43" s="78">
        <f>[1]compopeinc!AN35</f>
        <v>1.9922907016401255E-2</v>
      </c>
      <c r="Y43" s="82">
        <f>[1]compopeinc!AO35</f>
        <v>3.9102512559772283E-2</v>
      </c>
      <c r="Z43" s="130"/>
      <c r="AB43" s="131"/>
      <c r="AC43" s="131"/>
      <c r="AD43" s="131"/>
    </row>
    <row r="44" spans="1:30" ht="15.75">
      <c r="A44" s="129">
        <v>1947</v>
      </c>
      <c r="B44" s="81">
        <f>[1]compopeinc!R36</f>
        <v>0.37151100364247414</v>
      </c>
      <c r="C44" s="78">
        <f>[1]compopeinc!S36</f>
        <v>0.11306234071822373</v>
      </c>
      <c r="D44" s="78">
        <f>[1]compopeinc!T36</f>
        <v>1.3790416151131047E-2</v>
      </c>
      <c r="E44" s="78">
        <f>[1]compopeinc!U36</f>
        <v>1.1651567082329726E-2</v>
      </c>
      <c r="F44" s="78">
        <f>[1]compopeinc!V36</f>
        <v>4.2347069342455822E-2</v>
      </c>
      <c r="G44" s="78">
        <f>[1]compopeinc!W36</f>
        <v>4.3947121562511234E-3</v>
      </c>
      <c r="H44" s="78">
        <f>[1]compopeinc!X36</f>
        <v>9.79661363890484E-2</v>
      </c>
      <c r="I44" s="82">
        <f>[1]compopeinc!Y36</f>
        <v>8.8298761803034281E-2</v>
      </c>
      <c r="J44" s="77">
        <f>[1]compopeinc!Z36</f>
        <v>0.28881607154841354</v>
      </c>
      <c r="K44" s="78">
        <f>[1]compopeinc!AA36</f>
        <v>0.1067793223411977</v>
      </c>
      <c r="L44" s="78">
        <f>[1]compopeinc!AB36</f>
        <v>1.20025262851157E-2</v>
      </c>
      <c r="M44" s="78">
        <f>[1]compopeinc!AC36</f>
        <v>7.9505828279857471E-3</v>
      </c>
      <c r="N44" s="78">
        <f>[1]compopeinc!AD36</f>
        <v>3.542865769630487E-2</v>
      </c>
      <c r="O44" s="78">
        <f>[1]compopeinc!AE36</f>
        <v>2.5770881193697176E-3</v>
      </c>
      <c r="P44" s="78">
        <f>[1]compopeinc!AF36</f>
        <v>4.9543644474503122E-2</v>
      </c>
      <c r="Q44" s="78">
        <f>[1]compopeinc!AG36</f>
        <v>7.4534249803936761E-2</v>
      </c>
      <c r="R44" s="83">
        <f>[1]compopeinc!AH36</f>
        <v>0.15536960995145038</v>
      </c>
      <c r="S44" s="78">
        <f>[1]compopeinc!AI36</f>
        <v>7.8989656050200904E-2</v>
      </c>
      <c r="T44" s="78">
        <f>[1]compopeinc!AJ36</f>
        <v>5.7701475949208606E-3</v>
      </c>
      <c r="U44" s="78">
        <f>[1]compopeinc!AK36</f>
        <v>3.3305353879233032E-3</v>
      </c>
      <c r="V44" s="78">
        <f>[1]compopeinc!AL36</f>
        <v>1.4985169228819354E-2</v>
      </c>
      <c r="W44" s="78">
        <f>[1]compopeinc!AM36</f>
        <v>5.852505830257099E-4</v>
      </c>
      <c r="X44" s="78">
        <f>[1]compopeinc!AN36</f>
        <v>1.9352042188331441E-2</v>
      </c>
      <c r="Y44" s="82">
        <f>[1]compopeinc!AO36</f>
        <v>3.2356808918228827E-2</v>
      </c>
      <c r="Z44" s="130"/>
      <c r="AB44" s="131"/>
      <c r="AC44" s="131"/>
      <c r="AD44" s="131"/>
    </row>
    <row r="45" spans="1:30" ht="15.75">
      <c r="A45" s="129">
        <v>1948</v>
      </c>
      <c r="B45" s="81">
        <f>[1]compopeinc!R37</f>
        <v>0.39045004599235256</v>
      </c>
      <c r="C45" s="78">
        <f>[1]compopeinc!S37</f>
        <v>0.12774344267396262</v>
      </c>
      <c r="D45" s="78">
        <f>[1]compopeinc!T37</f>
        <v>1.2054849674879997E-2</v>
      </c>
      <c r="E45" s="78">
        <f>[1]compopeinc!U37</f>
        <v>1.1227670978765106E-2</v>
      </c>
      <c r="F45" s="78">
        <f>[1]compopeinc!V37</f>
        <v>4.0219105089332588E-2</v>
      </c>
      <c r="G45" s="78">
        <f>[1]compopeinc!W37</f>
        <v>4.5364712870257229E-3</v>
      </c>
      <c r="H45" s="78">
        <f>[1]compopeinc!X37</f>
        <v>0.10984985740853385</v>
      </c>
      <c r="I45" s="82">
        <f>[1]compopeinc!Y37</f>
        <v>8.4818648879852646E-2</v>
      </c>
      <c r="J45" s="77">
        <f>[1]compopeinc!Z37</f>
        <v>0.30390016786813157</v>
      </c>
      <c r="K45" s="78">
        <f>[1]compopeinc!AA37</f>
        <v>0.12127671244955196</v>
      </c>
      <c r="L45" s="78">
        <f>[1]compopeinc!AB37</f>
        <v>1.0292648597960285E-2</v>
      </c>
      <c r="M45" s="78">
        <f>[1]compopeinc!AC37</f>
        <v>7.6374860043146673E-3</v>
      </c>
      <c r="N45" s="78">
        <f>[1]compopeinc!AD37</f>
        <v>3.3706522159104788E-2</v>
      </c>
      <c r="O45" s="78">
        <f>[1]compopeinc!AE37</f>
        <v>2.5857317460769788E-3</v>
      </c>
      <c r="P45" s="78">
        <f>[1]compopeinc!AF37</f>
        <v>5.6874533111158976E-2</v>
      </c>
      <c r="Q45" s="78">
        <f>[1]compopeinc!AG37</f>
        <v>7.1526533799963918E-2</v>
      </c>
      <c r="R45" s="83">
        <f>[1]compopeinc!AH37</f>
        <v>0.16815388624900554</v>
      </c>
      <c r="S45" s="78">
        <f>[1]compopeinc!AI37</f>
        <v>9.1920161583517887E-2</v>
      </c>
      <c r="T45" s="78">
        <f>[1]compopeinc!AJ37</f>
        <v>4.9186310519823643E-3</v>
      </c>
      <c r="U45" s="78">
        <f>[1]compopeinc!AK37</f>
        <v>3.3411028571901256E-3</v>
      </c>
      <c r="V45" s="78">
        <f>[1]compopeinc!AL37</f>
        <v>1.4769152652469518E-2</v>
      </c>
      <c r="W45" s="78">
        <f>[1]compopeinc!AM37</f>
        <v>5.561475786641434E-4</v>
      </c>
      <c r="X45" s="78">
        <f>[1]compopeinc!AN37</f>
        <v>2.0632512978905539E-2</v>
      </c>
      <c r="Y45" s="82">
        <f>[1]compopeinc!AO37</f>
        <v>3.2016177546275969E-2</v>
      </c>
      <c r="Z45" s="130"/>
      <c r="AB45" s="131"/>
      <c r="AC45" s="131"/>
      <c r="AD45" s="131"/>
    </row>
    <row r="46" spans="1:30" ht="15.75">
      <c r="A46" s="129">
        <v>1949</v>
      </c>
      <c r="B46" s="81">
        <f>[1]compopeinc!R38</f>
        <v>0.38466821936758977</v>
      </c>
      <c r="C46" s="78">
        <f>[1]compopeinc!S38</f>
        <v>0.12345866725890194</v>
      </c>
      <c r="D46" s="78">
        <f>[1]compopeinc!T38</f>
        <v>1.3093513718495767E-2</v>
      </c>
      <c r="E46" s="78">
        <f>[1]compopeinc!U38</f>
        <v>1.2626656420794169E-2</v>
      </c>
      <c r="F46" s="78">
        <f>[1]compopeinc!V38</f>
        <v>3.5642723938634012E-2</v>
      </c>
      <c r="G46" s="78">
        <f>[1]compopeinc!W38</f>
        <v>4.9652339308816221E-3</v>
      </c>
      <c r="H46" s="78">
        <f>[1]compopeinc!X38</f>
        <v>0.12160228218622542</v>
      </c>
      <c r="I46" s="82">
        <f>[1]compopeinc!Y38</f>
        <v>7.3279141913656823E-2</v>
      </c>
      <c r="J46" s="77">
        <f>[1]compopeinc!Z38</f>
        <v>0.29445190363986035</v>
      </c>
      <c r="K46" s="78">
        <f>[1]compopeinc!AA38</f>
        <v>0.11726625785080481</v>
      </c>
      <c r="L46" s="78">
        <f>[1]compopeinc!AB38</f>
        <v>1.0630329817653906E-2</v>
      </c>
      <c r="M46" s="78">
        <f>[1]compopeinc!AC38</f>
        <v>8.4804455593317576E-3</v>
      </c>
      <c r="N46" s="78">
        <f>[1]compopeinc!AD38</f>
        <v>2.9399181787335887E-2</v>
      </c>
      <c r="O46" s="78">
        <f>[1]compopeinc!AE38</f>
        <v>3.053767253433955E-3</v>
      </c>
      <c r="P46" s="78">
        <f>[1]compopeinc!AF38</f>
        <v>6.4795387855214034E-2</v>
      </c>
      <c r="Q46" s="78">
        <f>[1]compopeinc!AG38</f>
        <v>6.0826533516086141E-2</v>
      </c>
      <c r="R46" s="83">
        <f>[1]compopeinc!AH38</f>
        <v>0.16185604925099062</v>
      </c>
      <c r="S46" s="78">
        <f>[1]compopeinc!AI38</f>
        <v>9.0586140552651087E-2</v>
      </c>
      <c r="T46" s="78">
        <f>[1]compopeinc!AJ38</f>
        <v>5.1364993767241329E-3</v>
      </c>
      <c r="U46" s="78">
        <f>[1]compopeinc!AK38</f>
        <v>3.6595591578508584E-3</v>
      </c>
      <c r="V46" s="78">
        <f>[1]compopeinc!AL38</f>
        <v>1.2681459557686835E-2</v>
      </c>
      <c r="W46" s="78">
        <f>[1]compopeinc!AM38</f>
        <v>7.5284333590923489E-4</v>
      </c>
      <c r="X46" s="78">
        <f>[1]compopeinc!AN38</f>
        <v>2.2236276427664025E-2</v>
      </c>
      <c r="Y46" s="82">
        <f>[1]compopeinc!AO38</f>
        <v>2.6803270842504424E-2</v>
      </c>
      <c r="Z46" s="130"/>
      <c r="AB46" s="131"/>
      <c r="AC46" s="131"/>
      <c r="AD46" s="131"/>
    </row>
    <row r="47" spans="1:30" ht="15.75">
      <c r="A47" s="133">
        <v>1950</v>
      </c>
      <c r="B47" s="97">
        <f>[1]compopeinc!R39</f>
        <v>0.39272962567418079</v>
      </c>
      <c r="C47" s="98">
        <f>[1]compopeinc!S39</f>
        <v>0.13397997923485652</v>
      </c>
      <c r="D47" s="98">
        <f>[1]compopeinc!T39</f>
        <v>1.323752109640813E-2</v>
      </c>
      <c r="E47" s="98">
        <f>[1]compopeinc!U39</f>
        <v>1.2730339073442433E-2</v>
      </c>
      <c r="F47" s="98">
        <f>[1]compopeinc!V39</f>
        <v>3.5114494453967249E-2</v>
      </c>
      <c r="G47" s="98">
        <f>[1]compopeinc!W39</f>
        <v>5.6370023444182304E-3</v>
      </c>
      <c r="H47" s="98">
        <f>[1]compopeinc!X39</f>
        <v>0.11973732023764372</v>
      </c>
      <c r="I47" s="99">
        <f>[1]compopeinc!Y39</f>
        <v>7.2292969233444471E-2</v>
      </c>
      <c r="J47" s="100">
        <f>[1]compopeinc!Z39</f>
        <v>0.30481075185023415</v>
      </c>
      <c r="K47" s="98">
        <f>[1]compopeinc!AA39</f>
        <v>0.12612978745162809</v>
      </c>
      <c r="L47" s="98">
        <f>[1]compopeinc!AB39</f>
        <v>1.1262718004840593E-2</v>
      </c>
      <c r="M47" s="98">
        <f>[1]compopeinc!AC39</f>
        <v>8.6480863871759156E-3</v>
      </c>
      <c r="N47" s="98">
        <f>[1]compopeinc!AD39</f>
        <v>2.9653570508180231E-2</v>
      </c>
      <c r="O47" s="98">
        <f>[1]compopeinc!AE39</f>
        <v>3.2546674692923655E-3</v>
      </c>
      <c r="P47" s="98">
        <f>[1]compopeinc!AF39</f>
        <v>6.4467252317181672E-2</v>
      </c>
      <c r="Q47" s="98">
        <f>[1]compopeinc!AG39</f>
        <v>6.1394669711935086E-2</v>
      </c>
      <c r="R47" s="101">
        <f>[1]compopeinc!AH39</f>
        <v>0.17287068874579342</v>
      </c>
      <c r="S47" s="98">
        <f>[1]compopeinc!AI39</f>
        <v>9.866378453476693E-2</v>
      </c>
      <c r="T47" s="98">
        <f>[1]compopeinc!AJ39</f>
        <v>5.4456226098265068E-3</v>
      </c>
      <c r="U47" s="98">
        <f>[1]compopeinc!AK39</f>
        <v>3.8716331052865284E-3</v>
      </c>
      <c r="V47" s="98">
        <f>[1]compopeinc!AL39</f>
        <v>1.3728642773024482E-2</v>
      </c>
      <c r="W47" s="98">
        <f>[1]compopeinc!AM39</f>
        <v>7.0982397241590783E-4</v>
      </c>
      <c r="X47" s="98">
        <f>[1]compopeinc!AN39</f>
        <v>2.151777225081454E-2</v>
      </c>
      <c r="Y47" s="99">
        <f>[1]compopeinc!AO39</f>
        <v>2.8933409499658513E-2</v>
      </c>
      <c r="Z47" s="130"/>
      <c r="AB47" s="131"/>
      <c r="AC47" s="131"/>
      <c r="AD47" s="131"/>
    </row>
    <row r="48" spans="1:30" ht="15.75">
      <c r="A48" s="129">
        <v>1951</v>
      </c>
      <c r="B48" s="81">
        <f>[1]compopeinc!R40</f>
        <v>0.38155736897091591</v>
      </c>
      <c r="C48" s="78">
        <f>[1]compopeinc!S40</f>
        <v>0.13136570141329643</v>
      </c>
      <c r="D48" s="78">
        <f>[1]compopeinc!T40</f>
        <v>1.2349229319678842E-2</v>
      </c>
      <c r="E48" s="78">
        <f>[1]compopeinc!U40</f>
        <v>1.220809548234854E-2</v>
      </c>
      <c r="F48" s="78">
        <f>[1]compopeinc!V40</f>
        <v>3.4598454051076338E-2</v>
      </c>
      <c r="G48" s="78">
        <f>[1]compopeinc!W40</f>
        <v>5.9612390761070583E-3</v>
      </c>
      <c r="H48" s="78">
        <f>[1]compopeinc!X40</f>
        <v>0.11303681149152857</v>
      </c>
      <c r="I48" s="82">
        <f>[1]compopeinc!Y40</f>
        <v>7.2037838136880222E-2</v>
      </c>
      <c r="J48" s="77">
        <f>[1]compopeinc!Z40</f>
        <v>0.29541523636722417</v>
      </c>
      <c r="K48" s="78">
        <f>[1]compopeinc!AA40</f>
        <v>0.12478490392374932</v>
      </c>
      <c r="L48" s="78">
        <f>[1]compopeinc!AB40</f>
        <v>1.0476277278967083E-2</v>
      </c>
      <c r="M48" s="78">
        <f>[1]compopeinc!AC40</f>
        <v>8.1897969056226594E-3</v>
      </c>
      <c r="N48" s="78">
        <f>[1]compopeinc!AD40</f>
        <v>2.9153459563817222E-2</v>
      </c>
      <c r="O48" s="78">
        <f>[1]compopeinc!AE40</f>
        <v>3.3613674209924593E-3</v>
      </c>
      <c r="P48" s="78">
        <f>[1]compopeinc!AF40</f>
        <v>5.8321082483089363E-2</v>
      </c>
      <c r="Q48" s="78">
        <f>[1]compopeinc!AG40</f>
        <v>6.1128348790986033E-2</v>
      </c>
      <c r="R48" s="83">
        <f>[1]compopeinc!AH40</f>
        <v>0.16596793964449996</v>
      </c>
      <c r="S48" s="78">
        <f>[1]compopeinc!AI40</f>
        <v>9.5993820563320287E-2</v>
      </c>
      <c r="T48" s="78">
        <f>[1]compopeinc!AJ40</f>
        <v>4.6279466608299237E-3</v>
      </c>
      <c r="U48" s="78">
        <f>[1]compopeinc!AK40</f>
        <v>3.535213095628697E-3</v>
      </c>
      <c r="V48" s="78">
        <f>[1]compopeinc!AL40</f>
        <v>1.328859311826136E-2</v>
      </c>
      <c r="W48" s="78">
        <f>[1]compopeinc!AM40</f>
        <v>6.9539921507387448E-4</v>
      </c>
      <c r="X48" s="78">
        <f>[1]compopeinc!AN40</f>
        <v>1.9383771868596078E-2</v>
      </c>
      <c r="Y48" s="82">
        <f>[1]compopeinc!AO40</f>
        <v>2.8443195122789793E-2</v>
      </c>
      <c r="Z48" s="130"/>
      <c r="AB48" s="131"/>
      <c r="AC48" s="131"/>
      <c r="AD48" s="131"/>
    </row>
    <row r="49" spans="1:30" ht="15.75">
      <c r="A49" s="129">
        <v>1952</v>
      </c>
      <c r="B49" s="81">
        <f>[1]compopeinc!R41</f>
        <v>0.36875478335780171</v>
      </c>
      <c r="C49" s="78">
        <f>[1]compopeinc!S41</f>
        <v>0.12026042333666188</v>
      </c>
      <c r="D49" s="78">
        <f>[1]compopeinc!T41</f>
        <v>1.2932019908537883E-2</v>
      </c>
      <c r="E49" s="78">
        <f>[1]compopeinc!U41</f>
        <v>1.2900826330804241E-2</v>
      </c>
      <c r="F49" s="78">
        <f>[1]compopeinc!V41</f>
        <v>3.3998527676001929E-2</v>
      </c>
      <c r="G49" s="78">
        <f>[1]compopeinc!W41</f>
        <v>6.2702776147765997E-3</v>
      </c>
      <c r="H49" s="78">
        <f>[1]compopeinc!X41</f>
        <v>0.11264357876714255</v>
      </c>
      <c r="I49" s="82">
        <f>[1]compopeinc!Y41</f>
        <v>6.9749129723876716E-2</v>
      </c>
      <c r="J49" s="77">
        <f>[1]compopeinc!Z41</f>
        <v>0.28208593687947059</v>
      </c>
      <c r="K49" s="78">
        <f>[1]compopeinc!AA41</f>
        <v>0.11358932026353993</v>
      </c>
      <c r="L49" s="78">
        <f>[1]compopeinc!AB41</f>
        <v>1.1124287187055E-2</v>
      </c>
      <c r="M49" s="78">
        <f>[1]compopeinc!AC41</f>
        <v>8.5027817654919676E-3</v>
      </c>
      <c r="N49" s="78">
        <f>[1]compopeinc!AD41</f>
        <v>2.832256725808667E-2</v>
      </c>
      <c r="O49" s="78">
        <f>[1]compopeinc!AE41</f>
        <v>3.627763495116793E-3</v>
      </c>
      <c r="P49" s="78">
        <f>[1]compopeinc!AF41</f>
        <v>5.83065731769934E-2</v>
      </c>
      <c r="Q49" s="78">
        <f>[1]compopeinc!AG41</f>
        <v>5.8612643733186885E-2</v>
      </c>
      <c r="R49" s="83">
        <f>[1]compopeinc!AH41</f>
        <v>0.15544230471236103</v>
      </c>
      <c r="S49" s="78">
        <f>[1]compopeinc!AI41</f>
        <v>8.7860134173382232E-2</v>
      </c>
      <c r="T49" s="78">
        <f>[1]compopeinc!AJ41</f>
        <v>5.3668759168207271E-3</v>
      </c>
      <c r="U49" s="78">
        <f>[1]compopeinc!AK41</f>
        <v>3.6919703507914156E-3</v>
      </c>
      <c r="V49" s="78">
        <f>[1]compopeinc!AL41</f>
        <v>1.2977071379263697E-2</v>
      </c>
      <c r="W49" s="78">
        <f>[1]compopeinc!AM41</f>
        <v>7.7097529098879764E-4</v>
      </c>
      <c r="X49" s="78">
        <f>[1]compopeinc!AN41</f>
        <v>1.7370218393680234E-2</v>
      </c>
      <c r="Y49" s="82">
        <f>[1]compopeinc!AO41</f>
        <v>2.740505920743393E-2</v>
      </c>
      <c r="Z49" s="130"/>
      <c r="AB49" s="131"/>
      <c r="AC49" s="131"/>
      <c r="AD49" s="131"/>
    </row>
    <row r="50" spans="1:30" ht="15.75">
      <c r="A50" s="129">
        <v>1953</v>
      </c>
      <c r="B50" s="81">
        <f>[1]compopeinc!R42</f>
        <v>0.35927097186730056</v>
      </c>
      <c r="C50" s="78">
        <f>[1]compopeinc!S42</f>
        <v>0.11665968485398151</v>
      </c>
      <c r="D50" s="78">
        <f>[1]compopeinc!T42</f>
        <v>1.3434397036811742E-2</v>
      </c>
      <c r="E50" s="78">
        <f>[1]compopeinc!U42</f>
        <v>1.368938123553726E-2</v>
      </c>
      <c r="F50" s="78">
        <f>[1]compopeinc!V42</f>
        <v>3.1315512587254436E-2</v>
      </c>
      <c r="G50" s="78">
        <f>[1]compopeinc!W42</f>
        <v>6.6408142198825723E-3</v>
      </c>
      <c r="H50" s="78">
        <f>[1]compopeinc!X42</f>
        <v>0.11469648008594002</v>
      </c>
      <c r="I50" s="82">
        <f>[1]compopeinc!Y42</f>
        <v>6.2834701847892901E-2</v>
      </c>
      <c r="J50" s="77">
        <f>[1]compopeinc!Z42</f>
        <v>0.27127625972865793</v>
      </c>
      <c r="K50" s="78">
        <f>[1]compopeinc!AA42</f>
        <v>0.11028772896449734</v>
      </c>
      <c r="L50" s="78">
        <f>[1]compopeinc!AB42</f>
        <v>1.1228286399153267E-2</v>
      </c>
      <c r="M50" s="78">
        <f>[1]compopeinc!AC42</f>
        <v>8.9817789526088192E-3</v>
      </c>
      <c r="N50" s="78">
        <f>[1]compopeinc!AD42</f>
        <v>2.6032411766960386E-2</v>
      </c>
      <c r="O50" s="78">
        <f>[1]compopeinc!AE42</f>
        <v>3.962167450518906E-3</v>
      </c>
      <c r="P50" s="78">
        <f>[1]compopeinc!AF42</f>
        <v>5.8135487567839546E-2</v>
      </c>
      <c r="Q50" s="78">
        <f>[1]compopeinc!AG42</f>
        <v>5.2648398627079658E-2</v>
      </c>
      <c r="R50" s="83">
        <f>[1]compopeinc!AH42</f>
        <v>0.14689772989512812</v>
      </c>
      <c r="S50" s="78">
        <f>[1]compopeinc!AI42</f>
        <v>8.4475125359299783E-2</v>
      </c>
      <c r="T50" s="78">
        <f>[1]compopeinc!AJ42</f>
        <v>5.3112103333999251E-3</v>
      </c>
      <c r="U50" s="78">
        <f>[1]compopeinc!AK42</f>
        <v>3.7086531262209388E-3</v>
      </c>
      <c r="V50" s="78">
        <f>[1]compopeinc!AL42</f>
        <v>1.1502225454637255E-2</v>
      </c>
      <c r="W50" s="78">
        <f>[1]compopeinc!AM42</f>
        <v>8.9315240122225716E-4</v>
      </c>
      <c r="X50" s="78">
        <f>[1]compopeinc!AN42</f>
        <v>1.7208369251220896E-2</v>
      </c>
      <c r="Y50" s="82">
        <f>[1]compopeinc!AO42</f>
        <v>2.3798993969127106E-2</v>
      </c>
      <c r="Z50" s="130"/>
      <c r="AB50" s="131"/>
      <c r="AC50" s="131"/>
      <c r="AD50" s="131"/>
    </row>
    <row r="51" spans="1:30" ht="15.75">
      <c r="A51" s="129">
        <v>1954</v>
      </c>
      <c r="B51" s="81">
        <f>[1]compopeinc!R43</f>
        <v>0.36257186453707396</v>
      </c>
      <c r="C51" s="78">
        <f>[1]compopeinc!S43</f>
        <v>0.1139441106499304</v>
      </c>
      <c r="D51" s="78">
        <f>[1]compopeinc!T43</f>
        <v>1.2900346930461342E-2</v>
      </c>
      <c r="E51" s="78">
        <f>[1]compopeinc!U43</f>
        <v>1.7266849496409852E-2</v>
      </c>
      <c r="F51" s="78">
        <f>[1]compopeinc!V43</f>
        <v>3.1816785127643701E-2</v>
      </c>
      <c r="G51" s="78">
        <f>[1]compopeinc!W43</f>
        <v>7.4225173004135361E-3</v>
      </c>
      <c r="H51" s="78">
        <f>[1]compopeinc!X43</f>
        <v>0.11576098316052287</v>
      </c>
      <c r="I51" s="82">
        <f>[1]compopeinc!Y43</f>
        <v>6.34602718716923E-2</v>
      </c>
      <c r="J51" s="77">
        <f>[1]compopeinc!Z43</f>
        <v>0.27250500437677572</v>
      </c>
      <c r="K51" s="78">
        <f>[1]compopeinc!AA43</f>
        <v>0.10814695504334523</v>
      </c>
      <c r="L51" s="78">
        <f>[1]compopeinc!AB43</f>
        <v>9.916397921333758E-3</v>
      </c>
      <c r="M51" s="78">
        <f>[1]compopeinc!AC43</f>
        <v>1.1397308355539535E-2</v>
      </c>
      <c r="N51" s="78">
        <f>[1]compopeinc!AD43</f>
        <v>2.5495216909708879E-2</v>
      </c>
      <c r="O51" s="78">
        <f>[1]compopeinc!AE43</f>
        <v>4.6570536704901551E-3</v>
      </c>
      <c r="P51" s="78">
        <f>[1]compopeinc!AF43</f>
        <v>6.1365278914975778E-2</v>
      </c>
      <c r="Q51" s="78">
        <f>[1]compopeinc!AG43</f>
        <v>5.1526793561382407E-2</v>
      </c>
      <c r="R51" s="83">
        <f>[1]compopeinc!AH43</f>
        <v>0.14641546731391647</v>
      </c>
      <c r="S51" s="78">
        <f>[1]compopeinc!AI43</f>
        <v>8.1552142043491649E-2</v>
      </c>
      <c r="T51" s="78">
        <f>[1]compopeinc!AJ43</f>
        <v>5.9865976466431173E-3</v>
      </c>
      <c r="U51" s="78">
        <f>[1]compopeinc!AK43</f>
        <v>4.8027799692216084E-3</v>
      </c>
      <c r="V51" s="78">
        <f>[1]compopeinc!AL43</f>
        <v>1.1578558640652534E-2</v>
      </c>
      <c r="W51" s="78">
        <f>[1]compopeinc!AM43</f>
        <v>1.1319922906390491E-3</v>
      </c>
      <c r="X51" s="78">
        <f>[1]compopeinc!AN43</f>
        <v>1.7475977591196418E-2</v>
      </c>
      <c r="Y51" s="82">
        <f>[1]compopeinc!AO43</f>
        <v>2.3887419132072114E-2</v>
      </c>
      <c r="Z51" s="130"/>
      <c r="AB51" s="131"/>
      <c r="AC51" s="131"/>
      <c r="AD51" s="131"/>
    </row>
    <row r="52" spans="1:30" ht="15.75">
      <c r="A52" s="129">
        <v>1955</v>
      </c>
      <c r="B52" s="81">
        <f>[1]compopeinc!R44</f>
        <v>0.37065817405790241</v>
      </c>
      <c r="C52" s="78">
        <f>[1]compopeinc!S44</f>
        <v>0.13159083569389315</v>
      </c>
      <c r="D52" s="78">
        <f>[1]compopeinc!T44</f>
        <v>1.2552113430638934E-2</v>
      </c>
      <c r="E52" s="78">
        <f>[1]compopeinc!U44</f>
        <v>1.5338144309687874E-2</v>
      </c>
      <c r="F52" s="78">
        <f>[1]compopeinc!V44</f>
        <v>3.0152331192609922E-2</v>
      </c>
      <c r="G52" s="78">
        <f>[1]compopeinc!W44</f>
        <v>8.1018290769858826E-3</v>
      </c>
      <c r="H52" s="78">
        <f>[1]compopeinc!X44</f>
        <v>0.11252564793795949</v>
      </c>
      <c r="I52" s="82">
        <f>[1]compopeinc!Y44</f>
        <v>6.039727241612719E-2</v>
      </c>
      <c r="J52" s="77">
        <f>[1]compopeinc!Z44</f>
        <v>0.28105825007208113</v>
      </c>
      <c r="K52" s="78">
        <f>[1]compopeinc!AA44</f>
        <v>0.12260795166369402</v>
      </c>
      <c r="L52" s="78">
        <f>[1]compopeinc!AB44</f>
        <v>9.3150424096364749E-3</v>
      </c>
      <c r="M52" s="78">
        <f>[1]compopeinc!AC44</f>
        <v>9.7232718670230717E-3</v>
      </c>
      <c r="N52" s="78">
        <f>[1]compopeinc!AD44</f>
        <v>2.3838920421507554E-2</v>
      </c>
      <c r="O52" s="78">
        <f>[1]compopeinc!AE44</f>
        <v>5.0764926182495966E-3</v>
      </c>
      <c r="P52" s="78">
        <f>[1]compopeinc!AF44</f>
        <v>6.1983840433879216E-2</v>
      </c>
      <c r="Q52" s="78">
        <f>[1]compopeinc!AG44</f>
        <v>4.851273065809112E-2</v>
      </c>
      <c r="R52" s="83">
        <f>[1]compopeinc!AH44</f>
        <v>0.15479503131521369</v>
      </c>
      <c r="S52" s="78">
        <f>[1]compopeinc!AI44</f>
        <v>9.4376942701159316E-2</v>
      </c>
      <c r="T52" s="78">
        <f>[1]compopeinc!AJ44</f>
        <v>5.629902953385198E-3</v>
      </c>
      <c r="U52" s="78">
        <f>[1]compopeinc!AK44</f>
        <v>3.5894380972735142E-3</v>
      </c>
      <c r="V52" s="78">
        <f>[1]compopeinc!AL44</f>
        <v>1.0984636387805126E-2</v>
      </c>
      <c r="W52" s="78">
        <f>[1]compopeinc!AM44</f>
        <v>1.197045722451428E-3</v>
      </c>
      <c r="X52" s="78">
        <f>[1]compopeinc!AN44</f>
        <v>1.6223902446834099E-2</v>
      </c>
      <c r="Y52" s="82">
        <f>[1]compopeinc!AO44</f>
        <v>2.2793163006305024E-2</v>
      </c>
      <c r="Z52" s="130"/>
      <c r="AB52" s="131"/>
      <c r="AC52" s="131"/>
      <c r="AD52" s="131"/>
    </row>
    <row r="53" spans="1:30" ht="15.75">
      <c r="A53" s="129">
        <v>1956</v>
      </c>
      <c r="B53" s="81">
        <f>[1]compopeinc!R45</f>
        <v>0.36168514283682013</v>
      </c>
      <c r="C53" s="78">
        <f>[1]compopeinc!S45</f>
        <v>0.12189586108246048</v>
      </c>
      <c r="D53" s="78">
        <f>[1]compopeinc!T45</f>
        <v>1.2980273695580387E-2</v>
      </c>
      <c r="E53" s="78">
        <f>[1]compopeinc!U45</f>
        <v>1.5824336196003298E-2</v>
      </c>
      <c r="F53" s="78">
        <f>[1]compopeinc!V45</f>
        <v>2.9286716165235819E-2</v>
      </c>
      <c r="G53" s="78">
        <f>[1]compopeinc!W45</f>
        <v>8.7723140212639886E-3</v>
      </c>
      <c r="H53" s="78">
        <f>[1]compopeinc!X45</f>
        <v>0.11366579483046037</v>
      </c>
      <c r="I53" s="82">
        <f>[1]compopeinc!Y45</f>
        <v>5.9259846845815818E-2</v>
      </c>
      <c r="J53" s="77">
        <f>[1]compopeinc!Z45</f>
        <v>0.27256369229474181</v>
      </c>
      <c r="K53" s="78">
        <f>[1]compopeinc!AA45</f>
        <v>0.11396750017187116</v>
      </c>
      <c r="L53" s="78">
        <f>[1]compopeinc!AB45</f>
        <v>1.0967502510454887E-2</v>
      </c>
      <c r="M53" s="78">
        <f>[1]compopeinc!AC45</f>
        <v>1.011146657859534E-2</v>
      </c>
      <c r="N53" s="78">
        <f>[1]compopeinc!AD45</f>
        <v>2.3352135667070076E-2</v>
      </c>
      <c r="O53" s="78">
        <f>[1]compopeinc!AE45</f>
        <v>5.4710739537767606E-3</v>
      </c>
      <c r="P53" s="78">
        <f>[1]compopeinc!AF45</f>
        <v>6.0715653934169785E-2</v>
      </c>
      <c r="Q53" s="78">
        <f>[1]compopeinc!AG45</f>
        <v>4.7978359478803766E-2</v>
      </c>
      <c r="R53" s="83">
        <f>[1]compopeinc!AH45</f>
        <v>0.14635813685198981</v>
      </c>
      <c r="S53" s="78">
        <f>[1]compopeinc!AI45</f>
        <v>8.7760498615462743E-2</v>
      </c>
      <c r="T53" s="78">
        <f>[1]compopeinc!AJ45</f>
        <v>5.7889376634879383E-3</v>
      </c>
      <c r="U53" s="78">
        <f>[1]compopeinc!AK45</f>
        <v>4.1807165065337309E-3</v>
      </c>
      <c r="V53" s="78">
        <f>[1]compopeinc!AL45</f>
        <v>9.9193970724968071E-3</v>
      </c>
      <c r="W53" s="78">
        <f>[1]compopeinc!AM45</f>
        <v>1.2933850488314222E-3</v>
      </c>
      <c r="X53" s="78">
        <f>[1]compopeinc!AN45</f>
        <v>1.6466344380516688E-2</v>
      </c>
      <c r="Y53" s="82">
        <f>[1]compopeinc!AO45</f>
        <v>2.09488575646605E-2</v>
      </c>
      <c r="Z53" s="130"/>
      <c r="AB53" s="131"/>
      <c r="AC53" s="131"/>
      <c r="AD53" s="131"/>
    </row>
    <row r="54" spans="1:30" ht="15.75">
      <c r="A54" s="129">
        <v>1957</v>
      </c>
      <c r="B54" s="81">
        <f>[1]compopeinc!R46</f>
        <v>0.36092704847959062</v>
      </c>
      <c r="C54" s="78">
        <f>[1]compopeinc!S46</f>
        <v>0.11764933054374599</v>
      </c>
      <c r="D54" s="78">
        <f>[1]compopeinc!T46</f>
        <v>1.6371173096804387E-2</v>
      </c>
      <c r="E54" s="78">
        <f>[1]compopeinc!U46</f>
        <v>1.5229055268092014E-2</v>
      </c>
      <c r="F54" s="78">
        <f>[1]compopeinc!V46</f>
        <v>2.8999909630420664E-2</v>
      </c>
      <c r="G54" s="78">
        <f>[1]compopeinc!W46</f>
        <v>9.6603562749429366E-3</v>
      </c>
      <c r="H54" s="78">
        <f>[1]compopeinc!X46</f>
        <v>0.11465232574784541</v>
      </c>
      <c r="I54" s="82">
        <f>[1]compopeinc!Y46</f>
        <v>5.8364897917739092E-2</v>
      </c>
      <c r="J54" s="77">
        <f>[1]compopeinc!Z46</f>
        <v>0.27186759593306214</v>
      </c>
      <c r="K54" s="78">
        <f>[1]compopeinc!AA46</f>
        <v>0.11122817486803838</v>
      </c>
      <c r="L54" s="78">
        <f>[1]compopeinc!AB46</f>
        <v>1.3779873927718447E-2</v>
      </c>
      <c r="M54" s="78">
        <f>[1]compopeinc!AC46</f>
        <v>1.0335346281480111E-2</v>
      </c>
      <c r="N54" s="78">
        <f>[1]compopeinc!AD46</f>
        <v>2.4093542491276876E-2</v>
      </c>
      <c r="O54" s="78">
        <f>[1]compopeinc!AE46</f>
        <v>6.0604913537217441E-3</v>
      </c>
      <c r="P54" s="78">
        <f>[1]compopeinc!AF46</f>
        <v>5.7344156081565754E-2</v>
      </c>
      <c r="Q54" s="78">
        <f>[1]compopeinc!AG46</f>
        <v>4.902601092926083E-2</v>
      </c>
      <c r="R54" s="83">
        <f>[1]compopeinc!AH46</f>
        <v>0.14330121649336838</v>
      </c>
      <c r="S54" s="78">
        <f>[1]compopeinc!AI46</f>
        <v>8.3379125096732412E-2</v>
      </c>
      <c r="T54" s="78">
        <f>[1]compopeinc!AJ46</f>
        <v>5.8224480537361302E-3</v>
      </c>
      <c r="U54" s="78">
        <f>[1]compopeinc!AK46</f>
        <v>4.2644240277788696E-3</v>
      </c>
      <c r="V54" s="78">
        <f>[1]compopeinc!AL46</f>
        <v>1.0240326918502733E-2</v>
      </c>
      <c r="W54" s="78">
        <f>[1]compopeinc!AM46</f>
        <v>1.4849658424020251E-3</v>
      </c>
      <c r="X54" s="78">
        <f>[1]compopeinc!AN46</f>
        <v>1.6632074648285759E-2</v>
      </c>
      <c r="Y54" s="82">
        <f>[1]compopeinc!AO46</f>
        <v>2.1477851905930479E-2</v>
      </c>
      <c r="Z54" s="130"/>
      <c r="AB54" s="131"/>
      <c r="AC54" s="131"/>
      <c r="AD54" s="131"/>
    </row>
    <row r="55" spans="1:30" ht="15.75">
      <c r="A55" s="129">
        <v>1958</v>
      </c>
      <c r="B55" s="81">
        <f>[1]compopeinc!R47</f>
        <v>0.35920612077770847</v>
      </c>
      <c r="C55" s="78">
        <f>[1]compopeinc!S47</f>
        <v>0.10568054792864037</v>
      </c>
      <c r="D55" s="78">
        <f>[1]compopeinc!T47</f>
        <v>1.7789014235970478E-2</v>
      </c>
      <c r="E55" s="78">
        <f>[1]compopeinc!U47</f>
        <v>1.6476996211812762E-2</v>
      </c>
      <c r="F55" s="78">
        <f>[1]compopeinc!V47</f>
        <v>2.9019151738499064E-2</v>
      </c>
      <c r="G55" s="78">
        <f>[1]compopeinc!W47</f>
        <v>1.0139905880987107E-2</v>
      </c>
      <c r="H55" s="78">
        <f>[1]compopeinc!X47</f>
        <v>0.12127155680865784</v>
      </c>
      <c r="I55" s="82">
        <f>[1]compopeinc!Y47</f>
        <v>5.8828947973140873E-2</v>
      </c>
      <c r="J55" s="77">
        <f>[1]compopeinc!Z47</f>
        <v>0.26594384514086139</v>
      </c>
      <c r="K55" s="78">
        <f>[1]compopeinc!AA47</f>
        <v>0.10009525453820127</v>
      </c>
      <c r="L55" s="78">
        <f>[1]compopeinc!AB47</f>
        <v>1.4798112007880242E-2</v>
      </c>
      <c r="M55" s="78">
        <f>[1]compopeinc!AC47</f>
        <v>1.1276289776491012E-2</v>
      </c>
      <c r="N55" s="78">
        <f>[1]compopeinc!AD47</f>
        <v>2.3883952408726539E-2</v>
      </c>
      <c r="O55" s="78">
        <f>[1]compopeinc!AE47</f>
        <v>6.7405854553278166E-3</v>
      </c>
      <c r="P55" s="78">
        <f>[1]compopeinc!AF47</f>
        <v>6.0229590663171316E-2</v>
      </c>
      <c r="Q55" s="78">
        <f>[1]compopeinc!AG47</f>
        <v>4.892006029106314E-2</v>
      </c>
      <c r="R55" s="83">
        <f>[1]compopeinc!AH47</f>
        <v>0.13449912226535374</v>
      </c>
      <c r="S55" s="78">
        <f>[1]compopeinc!AI47</f>
        <v>7.3724071185345394E-2</v>
      </c>
      <c r="T55" s="78">
        <f>[1]compopeinc!AJ47</f>
        <v>6.4087850233802588E-3</v>
      </c>
      <c r="U55" s="78">
        <f>[1]compopeinc!AK47</f>
        <v>4.718355496167499E-3</v>
      </c>
      <c r="V55" s="78">
        <f>[1]compopeinc!AL47</f>
        <v>9.9891429475629564E-3</v>
      </c>
      <c r="W55" s="78">
        <f>[1]compopeinc!AM47</f>
        <v>1.8021054654172638E-3</v>
      </c>
      <c r="X55" s="78">
        <f>[1]compopeinc!AN47</f>
        <v>1.677160509998742E-2</v>
      </c>
      <c r="Y55" s="82">
        <f>[1]compopeinc!AO47</f>
        <v>2.1085057047492944E-2</v>
      </c>
      <c r="Z55" s="130"/>
      <c r="AB55" s="131"/>
      <c r="AC55" s="131"/>
      <c r="AD55" s="131"/>
    </row>
    <row r="56" spans="1:30" ht="15.75">
      <c r="A56" s="132">
        <v>1959</v>
      </c>
      <c r="B56" s="91">
        <f>[1]compopeinc!R48</f>
        <v>0.36507938193446149</v>
      </c>
      <c r="C56" s="92">
        <f>[1]compopeinc!S48</f>
        <v>0.12089914176835466</v>
      </c>
      <c r="D56" s="92">
        <f>[1]compopeinc!T48</f>
        <v>1.6567376596166548E-2</v>
      </c>
      <c r="E56" s="92">
        <f>[1]compopeinc!U48</f>
        <v>1.6706714642951166E-2</v>
      </c>
      <c r="F56" s="92">
        <f>[1]compopeinc!V48</f>
        <v>2.7840400052539606E-2</v>
      </c>
      <c r="G56" s="92">
        <f>[1]compopeinc!W48</f>
        <v>1.1362796973667481E-2</v>
      </c>
      <c r="H56" s="92">
        <f>[1]compopeinc!X48</f>
        <v>0.1165748683713938</v>
      </c>
      <c r="I56" s="93">
        <f>[1]compopeinc!Y48</f>
        <v>5.5128083529388285E-2</v>
      </c>
      <c r="J56" s="94">
        <f>[1]compopeinc!Z48</f>
        <v>0.27296403031256827</v>
      </c>
      <c r="K56" s="92">
        <f>[1]compopeinc!AA48</f>
        <v>0.11502429916613997</v>
      </c>
      <c r="L56" s="92">
        <f>[1]compopeinc!AB48</f>
        <v>1.3559584448065305E-2</v>
      </c>
      <c r="M56" s="92">
        <f>[1]compopeinc!AC48</f>
        <v>1.1461082253528489E-2</v>
      </c>
      <c r="N56" s="92">
        <f>[1]compopeinc!AD48</f>
        <v>2.3271444825138654E-2</v>
      </c>
      <c r="O56" s="92">
        <f>[1]compopeinc!AE48</f>
        <v>7.3029509070377252E-3</v>
      </c>
      <c r="P56" s="92">
        <f>[1]compopeinc!AF48</f>
        <v>5.5763012719112298E-2</v>
      </c>
      <c r="Q56" s="92">
        <f>[1]compopeinc!AG48</f>
        <v>4.6581655993545877E-2</v>
      </c>
      <c r="R56" s="95">
        <f>[1]compopeinc!AH48</f>
        <v>0.14195281186241263</v>
      </c>
      <c r="S56" s="92">
        <f>[1]compopeinc!AI48</f>
        <v>8.3601272986832287E-2</v>
      </c>
      <c r="T56" s="92">
        <f>[1]compopeinc!AJ48</f>
        <v>5.4891200334000086E-3</v>
      </c>
      <c r="U56" s="92">
        <f>[1]compopeinc!AK48</f>
        <v>4.7442571165409644E-3</v>
      </c>
      <c r="V56" s="92">
        <f>[1]compopeinc!AL48</f>
        <v>9.8760443471338378E-3</v>
      </c>
      <c r="W56" s="92">
        <f>[1]compopeinc!AM48</f>
        <v>1.8692631616373898E-3</v>
      </c>
      <c r="X56" s="92">
        <f>[1]compopeinc!AN48</f>
        <v>1.594701281795205E-2</v>
      </c>
      <c r="Y56" s="93">
        <f>[1]compopeinc!AO48</f>
        <v>2.0425841398916053E-2</v>
      </c>
      <c r="Z56" s="130"/>
      <c r="AB56" s="131"/>
      <c r="AC56" s="131"/>
      <c r="AD56" s="131"/>
    </row>
    <row r="57" spans="1:30" ht="15.75">
      <c r="A57" s="129">
        <v>1960</v>
      </c>
      <c r="B57" s="81">
        <f>[1]compopeinc!R49</f>
        <v>0.35849125454353059</v>
      </c>
      <c r="C57" s="78">
        <f>[1]compopeinc!S49</f>
        <v>0.11471704511024174</v>
      </c>
      <c r="D57" s="78">
        <f>[1]compopeinc!T49</f>
        <v>1.8045622945242208E-2</v>
      </c>
      <c r="E57" s="78">
        <f>[1]compopeinc!U49</f>
        <v>1.8706526401282533E-2</v>
      </c>
      <c r="F57" s="78">
        <f>[1]compopeinc!V49</f>
        <v>2.5870014649175481E-2</v>
      </c>
      <c r="G57" s="78">
        <f>[1]compopeinc!W49</f>
        <v>1.2603949800038041E-2</v>
      </c>
      <c r="H57" s="78">
        <f>[1]compopeinc!X49</f>
        <v>0.11785974665677701</v>
      </c>
      <c r="I57" s="82">
        <f>[1]compopeinc!Y49</f>
        <v>5.0688348980773665E-2</v>
      </c>
      <c r="J57" s="77">
        <f>[1]compopeinc!Z49</f>
        <v>0.26424075613218945</v>
      </c>
      <c r="K57" s="78">
        <f>[1]compopeinc!AA49</f>
        <v>0.10864177335041315</v>
      </c>
      <c r="L57" s="78">
        <f>[1]compopeinc!AB49</f>
        <v>1.4670298076742427E-2</v>
      </c>
      <c r="M57" s="78">
        <f>[1]compopeinc!AC49</f>
        <v>1.3313731598178754E-2</v>
      </c>
      <c r="N57" s="78">
        <f>[1]compopeinc!AD49</f>
        <v>2.1486605893472906E-2</v>
      </c>
      <c r="O57" s="78">
        <f>[1]compopeinc!AE49</f>
        <v>8.0062214545283499E-3</v>
      </c>
      <c r="P57" s="78">
        <f>[1]compopeinc!AF49</f>
        <v>5.5551611384707371E-2</v>
      </c>
      <c r="Q57" s="78">
        <f>[1]compopeinc!AG49</f>
        <v>4.2570514374146537E-2</v>
      </c>
      <c r="R57" s="83">
        <f>[1]compopeinc!AH49</f>
        <v>0.13525690309199714</v>
      </c>
      <c r="S57" s="78">
        <f>[1]compopeinc!AI49</f>
        <v>7.9061822093886597E-2</v>
      </c>
      <c r="T57" s="78">
        <f>[1]compopeinc!AJ49</f>
        <v>5.780172476537406E-3</v>
      </c>
      <c r="U57" s="78">
        <f>[1]compopeinc!AK49</f>
        <v>5.8054955082005189E-3</v>
      </c>
      <c r="V57" s="78">
        <f>[1]compopeinc!AL49</f>
        <v>8.7496692412247466E-3</v>
      </c>
      <c r="W57" s="78">
        <f>[1]compopeinc!AM49</f>
        <v>2.0162845086255897E-3</v>
      </c>
      <c r="X57" s="78">
        <f>[1]compopeinc!AN49</f>
        <v>1.5843754304257822E-2</v>
      </c>
      <c r="Y57" s="82">
        <f>[1]compopeinc!AO49</f>
        <v>1.7999704959264434E-2</v>
      </c>
      <c r="Z57" s="130"/>
      <c r="AB57" s="131"/>
      <c r="AC57" s="131"/>
      <c r="AD57" s="131"/>
    </row>
    <row r="58" spans="1:30" ht="15.75">
      <c r="A58" s="129">
        <v>1961</v>
      </c>
      <c r="B58" s="81">
        <f>[1]compopeinc!R50</f>
        <v>0.36024426172355278</v>
      </c>
      <c r="C58" s="78">
        <f>[1]compopeinc!S50</f>
        <v>0.11198434980952544</v>
      </c>
      <c r="D58" s="78">
        <f>[1]compopeinc!T50</f>
        <v>1.8931346030312317E-2</v>
      </c>
      <c r="E58" s="78">
        <f>[1]compopeinc!U50</f>
        <v>1.9162714101957797E-2</v>
      </c>
      <c r="F58" s="78">
        <f>[1]compopeinc!V50</f>
        <v>2.5269170041666168E-2</v>
      </c>
      <c r="G58" s="78">
        <f>[1]compopeinc!W50</f>
        <v>1.3248467527465956E-2</v>
      </c>
      <c r="H58" s="78">
        <f>[1]compopeinc!X50</f>
        <v>0.12092045279850015</v>
      </c>
      <c r="I58" s="82">
        <f>[1]compopeinc!Y50</f>
        <v>5.0727761414124752E-2</v>
      </c>
      <c r="J58" s="77">
        <f>[1]compopeinc!Z50</f>
        <v>0.26535463615686672</v>
      </c>
      <c r="K58" s="78">
        <f>[1]compopeinc!AA50</f>
        <v>0.10462229506751926</v>
      </c>
      <c r="L58" s="78">
        <f>[1]compopeinc!AB50</f>
        <v>1.4756867829372437E-2</v>
      </c>
      <c r="M58" s="78">
        <f>[1]compopeinc!AC50</f>
        <v>1.3168669740115557E-2</v>
      </c>
      <c r="N58" s="78">
        <f>[1]compopeinc!AD50</f>
        <v>2.0681016220997408E-2</v>
      </c>
      <c r="O58" s="78">
        <f>[1]compopeinc!AE50</f>
        <v>8.7391915579070993E-3</v>
      </c>
      <c r="P58" s="78">
        <f>[1]compopeinc!AF50</f>
        <v>6.1314938479910798E-2</v>
      </c>
      <c r="Q58" s="78">
        <f>[1]compopeinc!AG50</f>
        <v>4.2071657261044053E-2</v>
      </c>
      <c r="R58" s="83">
        <f>[1]compopeinc!AH50</f>
        <v>0.13367229906344938</v>
      </c>
      <c r="S58" s="78">
        <f>[1]compopeinc!AI50</f>
        <v>7.7857074548603467E-2</v>
      </c>
      <c r="T58" s="78">
        <f>[1]compopeinc!AJ50</f>
        <v>5.5914917095514494E-3</v>
      </c>
      <c r="U58" s="78">
        <f>[1]compopeinc!AK50</f>
        <v>5.6103876078029908E-3</v>
      </c>
      <c r="V58" s="78">
        <f>[1]compopeinc!AL50</f>
        <v>8.669125735206654E-3</v>
      </c>
      <c r="W58" s="78">
        <f>[1]compopeinc!AM50</f>
        <v>2.2486372240040861E-3</v>
      </c>
      <c r="X58" s="78">
        <f>[1]compopeinc!AN50</f>
        <v>1.5477612004553491E-2</v>
      </c>
      <c r="Y58" s="82">
        <f>[1]compopeinc!AO50</f>
        <v>1.8217970233727218E-2</v>
      </c>
      <c r="Z58" s="130"/>
      <c r="AB58" s="131"/>
      <c r="AC58" s="131"/>
      <c r="AD58" s="131"/>
    </row>
    <row r="59" spans="1:30" ht="15.75">
      <c r="A59" s="134">
        <v>1962</v>
      </c>
      <c r="B59" s="81">
        <f>[1]compopeinc!R51</f>
        <v>0.36224448680877686</v>
      </c>
      <c r="C59" s="104">
        <f>[1]compopeinc!S51</f>
        <v>0.11398879088220326</v>
      </c>
      <c r="D59" s="104">
        <f>[1]compopeinc!T51</f>
        <v>2.0144691947573502E-2</v>
      </c>
      <c r="E59" s="104">
        <f>[1]compopeinc!U51</f>
        <v>1.9870753450902393E-2</v>
      </c>
      <c r="F59" s="104">
        <f>[1]compopeinc!V51</f>
        <v>2.3539613481566194E-2</v>
      </c>
      <c r="G59" s="104">
        <f>[1]compopeinc!W51</f>
        <v>1.2405351248219461E-2</v>
      </c>
      <c r="H59" s="104">
        <f>[1]compopeinc!X51</f>
        <v>0.12192371359475024</v>
      </c>
      <c r="I59" s="135">
        <f>[1]compopeinc!Y51</f>
        <v>5.037158121308493E-2</v>
      </c>
      <c r="J59" s="103">
        <f>[1]compopeinc!Z51</f>
        <v>0.26631519198417664</v>
      </c>
      <c r="K59" s="104">
        <f>[1]compopeinc!AA51</f>
        <v>0.10642460525594871</v>
      </c>
      <c r="L59" s="104">
        <f>[1]compopeinc!AB51</f>
        <v>1.5280457108573443E-2</v>
      </c>
      <c r="M59" s="104">
        <f>[1]compopeinc!AC51</f>
        <v>1.3637790152289678E-2</v>
      </c>
      <c r="N59" s="104">
        <f>[1]compopeinc!AD51</f>
        <v>1.9373907998775992E-2</v>
      </c>
      <c r="O59" s="104">
        <f>[1]compopeinc!AE51</f>
        <v>7.9638632852376944E-3</v>
      </c>
      <c r="P59" s="104">
        <f>[1]compopeinc!AF51</f>
        <v>6.1600628805200959E-2</v>
      </c>
      <c r="Q59" s="104">
        <f>[1]compopeinc!AG51</f>
        <v>4.2033925234870234E-2</v>
      </c>
      <c r="R59" s="83">
        <f>[1]compopeinc!AH51</f>
        <v>0.13373741507530212</v>
      </c>
      <c r="S59" s="87">
        <f>[1]compopeinc!AI51</f>
        <v>7.9063773781776606E-2</v>
      </c>
      <c r="T59" s="87">
        <f>[1]compopeinc!AJ51</f>
        <v>5.5408951808215128E-3</v>
      </c>
      <c r="U59" s="87">
        <f>[1]compopeinc!AK51</f>
        <v>5.9193868393758679E-3</v>
      </c>
      <c r="V59" s="87">
        <f>[1]compopeinc!AL51</f>
        <v>8.0429752990361699E-3</v>
      </c>
      <c r="W59" s="87">
        <f>[1]compopeinc!AM51</f>
        <v>1.8457513882595984E-3</v>
      </c>
      <c r="X59" s="87">
        <f>[1]compopeinc!AN51</f>
        <v>1.5290025912995137E-2</v>
      </c>
      <c r="Y59" s="88">
        <f>[1]compopeinc!AO51</f>
        <v>1.8034600244093521E-2</v>
      </c>
      <c r="Z59" s="130"/>
      <c r="AB59" s="131"/>
      <c r="AC59" s="131"/>
      <c r="AD59" s="131"/>
    </row>
    <row r="60" spans="1:30" ht="15.75">
      <c r="A60" s="134">
        <v>1963</v>
      </c>
      <c r="B60" s="81">
        <f>[1]compopeinc!R52</f>
        <v>0.36707518994808197</v>
      </c>
      <c r="C60" s="104">
        <f>[1]compopeinc!S52</f>
        <v>0.11755492171349323</v>
      </c>
      <c r="D60" s="104">
        <f>[1]compopeinc!T52</f>
        <v>2.0377598845950258E-2</v>
      </c>
      <c r="E60" s="104">
        <f>[1]compopeinc!U52</f>
        <v>1.9694018430316002E-2</v>
      </c>
      <c r="F60" s="104">
        <f>[1]compopeinc!V52</f>
        <v>2.3161794321415203E-2</v>
      </c>
      <c r="G60" s="104">
        <f>[1]compopeinc!W52</f>
        <v>1.6810396168454748E-2</v>
      </c>
      <c r="H60" s="104">
        <f>[1]compopeinc!X52</f>
        <v>0.11960329965328804</v>
      </c>
      <c r="I60" s="135">
        <f>[1]compopeinc!Y52</f>
        <v>4.987316064268995E-2</v>
      </c>
      <c r="J60" s="103">
        <f>[1]compopeinc!Z52</f>
        <v>0.27015472948551178</v>
      </c>
      <c r="K60" s="104">
        <f>[1]compopeinc!AA52</f>
        <v>0.10972061039262196</v>
      </c>
      <c r="L60" s="104">
        <f>[1]compopeinc!AB52</f>
        <v>1.5137484983939312E-2</v>
      </c>
      <c r="M60" s="104">
        <f>[1]compopeinc!AC52</f>
        <v>1.3511721990513845E-2</v>
      </c>
      <c r="N60" s="104">
        <f>[1]compopeinc!AD52</f>
        <v>1.8965007146316642E-2</v>
      </c>
      <c r="O60" s="104">
        <f>[1]compopeinc!AE52</f>
        <v>1.0982380402681669E-2</v>
      </c>
      <c r="P60" s="104">
        <f>[1]compopeinc!AF52</f>
        <v>6.0397045931785111E-2</v>
      </c>
      <c r="Q60" s="104">
        <f>[1]compopeinc!AG52</f>
        <v>4.1440474585125467E-2</v>
      </c>
      <c r="R60" s="83">
        <f>[1]compopeinc!AH52</f>
        <v>0.13555745780467987</v>
      </c>
      <c r="S60" s="87">
        <f>[1]compopeinc!AI52</f>
        <v>8.1319564753412121E-2</v>
      </c>
      <c r="T60" s="87">
        <f>[1]compopeinc!AJ52</f>
        <v>5.0482652686822064E-3</v>
      </c>
      <c r="U60" s="87">
        <f>[1]compopeinc!AK52</f>
        <v>5.516158069200635E-3</v>
      </c>
      <c r="V60" s="87">
        <f>[1]compopeinc!AL52</f>
        <v>7.9225830048506828E-3</v>
      </c>
      <c r="W60" s="87">
        <f>[1]compopeinc!AM52</f>
        <v>2.8923124360812381E-3</v>
      </c>
      <c r="X60" s="87">
        <f>[1]compopeinc!AN52</f>
        <v>1.4928004774983586E-2</v>
      </c>
      <c r="Y60" s="88">
        <f>[1]compopeinc!AO52</f>
        <v>1.7930567293495406E-2</v>
      </c>
      <c r="Z60" s="130"/>
      <c r="AB60" s="131"/>
      <c r="AC60" s="131"/>
      <c r="AD60" s="131"/>
    </row>
    <row r="61" spans="1:30" ht="15.75">
      <c r="A61" s="134">
        <v>1964</v>
      </c>
      <c r="B61" s="81">
        <f>[1]compopeinc!R53</f>
        <v>0.37190589308738708</v>
      </c>
      <c r="C61" s="104">
        <f>[1]compopeinc!S53</f>
        <v>0.12110537443277193</v>
      </c>
      <c r="D61" s="104">
        <f>[1]compopeinc!T53</f>
        <v>2.0610495302541693E-2</v>
      </c>
      <c r="E61" s="104">
        <f>[1]compopeinc!U53</f>
        <v>1.9519722056681024E-2</v>
      </c>
      <c r="F61" s="104">
        <f>[1]compopeinc!V53</f>
        <v>2.278795524577017E-2</v>
      </c>
      <c r="G61" s="104">
        <f>[1]compopeinc!W53</f>
        <v>2.1195233049746756E-2</v>
      </c>
      <c r="H61" s="104">
        <f>[1]compopeinc!X53</f>
        <v>0.11730633805871504</v>
      </c>
      <c r="I61" s="135">
        <f>[1]compopeinc!Y53</f>
        <v>4.9380765587811688E-2</v>
      </c>
      <c r="J61" s="103">
        <f>[1]compopeinc!Z53</f>
        <v>0.27399426698684692</v>
      </c>
      <c r="K61" s="104">
        <f>[1]compopeinc!AA53</f>
        <v>0.11300288945270714</v>
      </c>
      <c r="L61" s="104">
        <f>[1]compopeinc!AB53</f>
        <v>1.4996727210733144E-2</v>
      </c>
      <c r="M61" s="104">
        <f>[1]compopeinc!AC53</f>
        <v>1.3387515434485454E-2</v>
      </c>
      <c r="N61" s="104">
        <f>[1]compopeinc!AD53</f>
        <v>1.8560267993324463E-2</v>
      </c>
      <c r="O61" s="104">
        <f>[1]compopeinc!AE53</f>
        <v>1.3986700476209065E-2</v>
      </c>
      <c r="P61" s="104">
        <f>[1]compopeinc!AF53</f>
        <v>5.9206217305931078E-2</v>
      </c>
      <c r="Q61" s="104">
        <f>[1]compopeinc!AG53</f>
        <v>4.085395510027974E-2</v>
      </c>
      <c r="R61" s="83">
        <f>[1]compopeinc!AH53</f>
        <v>0.13737750053405762</v>
      </c>
      <c r="S61" s="87">
        <f>[1]compopeinc!AI53</f>
        <v>8.3567291997772783E-2</v>
      </c>
      <c r="T61" s="87">
        <f>[1]compopeinc!AJ53</f>
        <v>4.5589348830602124E-3</v>
      </c>
      <c r="U61" s="87">
        <f>[1]compopeinc!AK53</f>
        <v>5.115702000781857E-3</v>
      </c>
      <c r="V61" s="87">
        <f>[1]compopeinc!AL53</f>
        <v>7.8034352026949659E-3</v>
      </c>
      <c r="W61" s="87">
        <f>[1]compopeinc!AM53</f>
        <v>3.934657544012855E-3</v>
      </c>
      <c r="X61" s="87">
        <f>[1]compopeinc!AN53</f>
        <v>1.4569251057828232E-2</v>
      </c>
      <c r="Y61" s="88">
        <f>[1]compopeinc!AO53</f>
        <v>1.7828229856354575E-2</v>
      </c>
      <c r="Z61" s="130"/>
      <c r="AB61" s="131"/>
      <c r="AC61" s="131"/>
      <c r="AD61" s="131"/>
    </row>
    <row r="62" spans="1:30" ht="15.75">
      <c r="A62" s="134">
        <v>1965</v>
      </c>
      <c r="B62" s="81">
        <f>[1]compopeinc!R54</f>
        <v>0.36873914301395416</v>
      </c>
      <c r="C62" s="104">
        <f>[1]compopeinc!S54</f>
        <v>0.12085560114931444</v>
      </c>
      <c r="D62" s="104">
        <f>[1]compopeinc!T54</f>
        <v>2.0088591995861996E-2</v>
      </c>
      <c r="E62" s="104">
        <f>[1]compopeinc!U54</f>
        <v>1.8530723182050783E-2</v>
      </c>
      <c r="F62" s="104">
        <f>[1]compopeinc!V54</f>
        <v>2.2505734458404786E-2</v>
      </c>
      <c r="G62" s="104">
        <f>[1]compopeinc!W54</f>
        <v>2.1908412339425365E-2</v>
      </c>
      <c r="H62" s="104">
        <f>[1]compopeinc!X54</f>
        <v>0.11616156022806615</v>
      </c>
      <c r="I62" s="135">
        <f>[1]compopeinc!Y54</f>
        <v>4.8688509857200753E-2</v>
      </c>
      <c r="J62" s="103">
        <f>[1]compopeinc!Z54</f>
        <v>0.27138657867908478</v>
      </c>
      <c r="K62" s="104">
        <f>[1]compopeinc!AA54</f>
        <v>0.11266196969470726</v>
      </c>
      <c r="L62" s="104">
        <f>[1]compopeinc!AB54</f>
        <v>1.4247603798053923E-2</v>
      </c>
      <c r="M62" s="104">
        <f>[1]compopeinc!AC54</f>
        <v>1.2617484764603334E-2</v>
      </c>
      <c r="N62" s="104">
        <f>[1]compopeinc!AD54</f>
        <v>1.8294136968994328E-2</v>
      </c>
      <c r="O62" s="104">
        <f>[1]compopeinc!AE54</f>
        <v>1.4310032496977671E-2</v>
      </c>
      <c r="P62" s="104">
        <f>[1]compopeinc!AF54</f>
        <v>5.908503659979418E-2</v>
      </c>
      <c r="Q62" s="104">
        <f>[1]compopeinc!AG54</f>
        <v>4.0170327988732192E-2</v>
      </c>
      <c r="R62" s="83">
        <f>[1]compopeinc!AH54</f>
        <v>0.13579929620027542</v>
      </c>
      <c r="S62" s="87">
        <f>[1]compopeinc!AI54</f>
        <v>8.2164275457806454E-2</v>
      </c>
      <c r="T62" s="87">
        <f>[1]compopeinc!AJ54</f>
        <v>4.7002376973848924E-3</v>
      </c>
      <c r="U62" s="87">
        <f>[1]compopeinc!AK54</f>
        <v>4.8141314859899446E-3</v>
      </c>
      <c r="V62" s="87">
        <f>[1]compopeinc!AL54</f>
        <v>7.7808054895541203E-3</v>
      </c>
      <c r="W62" s="87">
        <f>[1]compopeinc!AM54</f>
        <v>4.1008766322152071E-3</v>
      </c>
      <c r="X62" s="87">
        <f>[1]compopeinc!AN54</f>
        <v>1.457477116133187E-2</v>
      </c>
      <c r="Y62" s="88">
        <f>[1]compopeinc!AO54</f>
        <v>1.7664202019699368E-2</v>
      </c>
      <c r="Z62" s="130"/>
      <c r="AB62" s="131"/>
      <c r="AC62" s="131"/>
      <c r="AD62" s="131"/>
    </row>
    <row r="63" spans="1:30" ht="15.75">
      <c r="A63" s="134">
        <v>1966</v>
      </c>
      <c r="B63" s="81">
        <f>[1]compopeinc!R55</f>
        <v>0.36557239294052124</v>
      </c>
      <c r="C63" s="104">
        <f>[1]compopeinc!S55</f>
        <v>0.12059708521545046</v>
      </c>
      <c r="D63" s="104">
        <f>[1]compopeinc!T55</f>
        <v>1.9570210726309673E-2</v>
      </c>
      <c r="E63" s="104">
        <f>[1]compopeinc!U55</f>
        <v>1.7547679079510922E-2</v>
      </c>
      <c r="F63" s="104">
        <f>[1]compopeinc!V55</f>
        <v>2.2223694337448318E-2</v>
      </c>
      <c r="G63" s="104">
        <f>[1]compopeinc!W55</f>
        <v>2.2621119714096909E-2</v>
      </c>
      <c r="H63" s="104">
        <f>[1]compopeinc!X55</f>
        <v>0.11501443320122889</v>
      </c>
      <c r="I63" s="135">
        <f>[1]compopeinc!Y55</f>
        <v>4.7998160379668441E-2</v>
      </c>
      <c r="J63" s="103">
        <f>[1]compopeinc!Z55</f>
        <v>0.26877889037132263</v>
      </c>
      <c r="K63" s="104">
        <f>[1]compopeinc!AA55</f>
        <v>0.11231286808653314</v>
      </c>
      <c r="L63" s="104">
        <f>[1]compopeinc!AB55</f>
        <v>1.3503970078111986E-2</v>
      </c>
      <c r="M63" s="104">
        <f>[1]compopeinc!AC55</f>
        <v>1.1852259412565385E-2</v>
      </c>
      <c r="N63" s="104">
        <f>[1]compopeinc!AD55</f>
        <v>1.802832519736065E-2</v>
      </c>
      <c r="O63" s="104">
        <f>[1]compopeinc!AE55</f>
        <v>1.4634196508168364E-2</v>
      </c>
      <c r="P63" s="104">
        <f>[1]compopeinc!AF55</f>
        <v>5.895730622357441E-2</v>
      </c>
      <c r="Q63" s="104">
        <f>[1]compopeinc!AG55</f>
        <v>3.9489986195245075E-2</v>
      </c>
      <c r="R63" s="83">
        <f>[1]compopeinc!AH55</f>
        <v>0.13422109186649323</v>
      </c>
      <c r="S63" s="87">
        <f>[1]compopeinc!AI55</f>
        <v>8.0762864327476452E-2</v>
      </c>
      <c r="T63" s="87">
        <f>[1]compopeinc!AJ55</f>
        <v>4.8405602838640042E-3</v>
      </c>
      <c r="U63" s="87">
        <f>[1]compopeinc!AK55</f>
        <v>4.5142358498472031E-3</v>
      </c>
      <c r="V63" s="87">
        <f>[1]compopeinc!AL55</f>
        <v>7.7575334306259789E-3</v>
      </c>
      <c r="W63" s="87">
        <f>[1]compopeinc!AM55</f>
        <v>4.2676329242412533E-3</v>
      </c>
      <c r="X63" s="87">
        <f>[1]compopeinc!AN55</f>
        <v>1.4578540814099802E-2</v>
      </c>
      <c r="Y63" s="88">
        <f>[1]compopeinc!AO55</f>
        <v>1.7499729703266364E-2</v>
      </c>
      <c r="Z63" s="130"/>
      <c r="AB63" s="131"/>
      <c r="AC63" s="131"/>
      <c r="AD63" s="131"/>
    </row>
    <row r="64" spans="1:30" ht="15.75">
      <c r="A64" s="134">
        <v>1967</v>
      </c>
      <c r="B64" s="84">
        <f>[1]compopeinc!R56</f>
        <v>0.35779417306184769</v>
      </c>
      <c r="C64" s="85">
        <f>[1]compopeinc!S56</f>
        <v>0.11325652312130019</v>
      </c>
      <c r="D64" s="85">
        <f>[1]compopeinc!T56</f>
        <v>1.9520019023390209E-2</v>
      </c>
      <c r="E64" s="85">
        <f>[1]compopeinc!U56</f>
        <v>1.697127782064848E-2</v>
      </c>
      <c r="F64" s="85">
        <f>[1]compopeinc!V56</f>
        <v>2.1921535994971649E-2</v>
      </c>
      <c r="G64" s="85">
        <f>[1]compopeinc!W56</f>
        <v>1.9405371152577271E-2</v>
      </c>
      <c r="H64" s="85">
        <f>[1]compopeinc!X56</f>
        <v>0.11980783209363575</v>
      </c>
      <c r="I64" s="135">
        <f>[1]compopeinc!Y56</f>
        <v>4.6911593780126708E-2</v>
      </c>
      <c r="J64" s="103">
        <f>[1]compopeinc!Z56</f>
        <v>0.26206382364034653</v>
      </c>
      <c r="K64" s="85">
        <f>[1]compopeinc!AA56</f>
        <v>0.10492199828147325</v>
      </c>
      <c r="L64" s="85">
        <f>[1]compopeinc!AB56</f>
        <v>1.3786977122999079E-2</v>
      </c>
      <c r="M64" s="85">
        <f>[1]compopeinc!AC56</f>
        <v>1.1526446916417134E-2</v>
      </c>
      <c r="N64" s="85">
        <f>[1]compopeinc!AD56</f>
        <v>1.7950145127106194E-2</v>
      </c>
      <c r="O64" s="85">
        <f>[1]compopeinc!AE56</f>
        <v>1.2279215952145808E-2</v>
      </c>
      <c r="P64" s="85">
        <f>[1]compopeinc!AF56</f>
        <v>6.2672368431857653E-2</v>
      </c>
      <c r="Q64" s="104">
        <f>[1]compopeinc!AG56</f>
        <v>3.8926678526597945E-2</v>
      </c>
      <c r="R64" s="83">
        <f>[1]compopeinc!AH56</f>
        <v>0.13024013489484787</v>
      </c>
      <c r="S64" s="87">
        <f>[1]compopeinc!AI56</f>
        <v>7.5473157006715794E-2</v>
      </c>
      <c r="T64" s="87">
        <f>[1]compopeinc!AJ56</f>
        <v>5.0299092724821817E-3</v>
      </c>
      <c r="U64" s="87">
        <f>[1]compopeinc!AK56</f>
        <v>4.6229056369982962E-3</v>
      </c>
      <c r="V64" s="87">
        <f>[1]compopeinc!AL56</f>
        <v>8.0340429669038937E-3</v>
      </c>
      <c r="W64" s="87">
        <f>[1]compopeinc!AM56</f>
        <v>3.6341901026337212E-3</v>
      </c>
      <c r="X64" s="87">
        <f>[1]compopeinc!AN56</f>
        <v>1.5562941640611368E-2</v>
      </c>
      <c r="Y64" s="88">
        <f>[1]compopeinc!AO56</f>
        <v>1.7882986710159036E-2</v>
      </c>
      <c r="Z64" s="130"/>
      <c r="AB64" s="131"/>
      <c r="AC64" s="131"/>
      <c r="AD64" s="131"/>
    </row>
    <row r="65" spans="1:31" ht="15.75">
      <c r="A65" s="134">
        <v>1968</v>
      </c>
      <c r="B65" s="84">
        <f>[1]compopeinc!R57</f>
        <v>0.35305719263851643</v>
      </c>
      <c r="C65" s="85">
        <f>[1]compopeinc!S57</f>
        <v>0.10783876853500937</v>
      </c>
      <c r="D65" s="85">
        <f>[1]compopeinc!T57</f>
        <v>1.9979094436631303E-2</v>
      </c>
      <c r="E65" s="85">
        <f>[1]compopeinc!U57</f>
        <v>1.6308337981294323E-2</v>
      </c>
      <c r="F65" s="85">
        <f>[1]compopeinc!V57</f>
        <v>2.1682230487544574E-2</v>
      </c>
      <c r="G65" s="85">
        <f>[1]compopeinc!W57</f>
        <v>1.921557987796476E-2</v>
      </c>
      <c r="H65" s="85">
        <f>[1]compopeinc!X57</f>
        <v>0.121708134089972</v>
      </c>
      <c r="I65" s="135">
        <f>[1]compopeinc!Y57</f>
        <v>4.6325040202623478E-2</v>
      </c>
      <c r="J65" s="103">
        <f>[1]compopeinc!Z57</f>
        <v>0.2576430831104517</v>
      </c>
      <c r="K65" s="85">
        <f>[1]compopeinc!AA57</f>
        <v>9.9926234121693616E-2</v>
      </c>
      <c r="L65" s="85">
        <f>[1]compopeinc!AB57</f>
        <v>1.4219514174327465E-2</v>
      </c>
      <c r="M65" s="85">
        <f>[1]compopeinc!AC57</f>
        <v>1.1082796057690317E-2</v>
      </c>
      <c r="N65" s="85">
        <f>[1]compopeinc!AD57</f>
        <v>1.7856991995710725E-2</v>
      </c>
      <c r="O65" s="85">
        <f>[1]compopeinc!AE57</f>
        <v>1.2123713388698235E-2</v>
      </c>
      <c r="P65" s="85">
        <f>[1]compopeinc!AF57</f>
        <v>6.3770520180933904E-2</v>
      </c>
      <c r="Q65" s="104">
        <f>[1]compopeinc!AG57</f>
        <v>3.8663312318162328E-2</v>
      </c>
      <c r="R65" s="83">
        <f>[1]compopeinc!AH57</f>
        <v>0.12826205417513847</v>
      </c>
      <c r="S65" s="87">
        <f>[1]compopeinc!AI57</f>
        <v>7.2453574219055378E-2</v>
      </c>
      <c r="T65" s="87">
        <f>[1]compopeinc!AJ57</f>
        <v>5.2571406884727463E-3</v>
      </c>
      <c r="U65" s="87">
        <f>[1]compopeinc!AK57</f>
        <v>4.5930204960907845E-3</v>
      </c>
      <c r="V65" s="87">
        <f>[1]compopeinc!AL57</f>
        <v>8.1298283495812203E-3</v>
      </c>
      <c r="W65" s="87">
        <f>[1]compopeinc!AM57</f>
        <v>3.8547083561808332E-3</v>
      </c>
      <c r="X65" s="87">
        <f>[1]compopeinc!AN57</f>
        <v>1.5904069894252588E-2</v>
      </c>
      <c r="Y65" s="88">
        <f>[1]compopeinc!AO57</f>
        <v>1.806971452902181E-2</v>
      </c>
      <c r="Z65" s="130"/>
      <c r="AB65" s="131"/>
      <c r="AC65" s="131"/>
      <c r="AD65" s="131"/>
    </row>
    <row r="66" spans="1:31" ht="15.75">
      <c r="A66" s="134">
        <v>1969</v>
      </c>
      <c r="B66" s="84">
        <f>[1]compopeinc!R58</f>
        <v>0.3437247690744698</v>
      </c>
      <c r="C66" s="85">
        <f>[1]compopeinc!S58</f>
        <v>9.6075426354409063E-2</v>
      </c>
      <c r="D66" s="85">
        <f>[1]compopeinc!T58</f>
        <v>2.1674085915475157E-2</v>
      </c>
      <c r="E66" s="85">
        <f>[1]compopeinc!U58</f>
        <v>1.6131788698788729E-2</v>
      </c>
      <c r="F66" s="85">
        <f>[1]compopeinc!V58</f>
        <v>2.111103440581287E-2</v>
      </c>
      <c r="G66" s="85">
        <f>[1]compopeinc!W58</f>
        <v>1.9521971140339454E-2</v>
      </c>
      <c r="H66" s="85">
        <f>[1]compopeinc!X58</f>
        <v>0.12435581926176106</v>
      </c>
      <c r="I66" s="135">
        <f>[1]compopeinc!Y58</f>
        <v>4.4854648521842254E-2</v>
      </c>
      <c r="J66" s="103">
        <f>[1]compopeinc!Z58</f>
        <v>0.24776235828176141</v>
      </c>
      <c r="K66" s="85">
        <f>[1]compopeinc!AA58</f>
        <v>8.9590612045339926E-2</v>
      </c>
      <c r="L66" s="85">
        <f>[1]compopeinc!AB58</f>
        <v>1.5319845402956101E-2</v>
      </c>
      <c r="M66" s="85">
        <f>[1]compopeinc!AC58</f>
        <v>1.0860552568148021E-2</v>
      </c>
      <c r="N66" s="85">
        <f>[1]compopeinc!AD58</f>
        <v>1.7517022870949282E-2</v>
      </c>
      <c r="O66" s="85">
        <f>[1]compopeinc!AE58</f>
        <v>1.2076494502975654E-2</v>
      </c>
      <c r="P66" s="85">
        <f>[1]compopeinc!AF58</f>
        <v>6.4697688086062397E-2</v>
      </c>
      <c r="Q66" s="104">
        <f>[1]compopeinc!AG58</f>
        <v>3.7700145854040537E-2</v>
      </c>
      <c r="R66" s="83">
        <f>[1]compopeinc!AH58</f>
        <v>0.12078393716365099</v>
      </c>
      <c r="S66" s="87">
        <f>[1]compopeinc!AI58</f>
        <v>6.5092187112048047E-2</v>
      </c>
      <c r="T66" s="87">
        <f>[1]compopeinc!AJ58</f>
        <v>5.7160128705356309E-3</v>
      </c>
      <c r="U66" s="87">
        <f>[1]compopeinc!AK58</f>
        <v>4.4786982433826436E-3</v>
      </c>
      <c r="V66" s="87">
        <f>[1]compopeinc!AL58</f>
        <v>8.1322870788838146E-3</v>
      </c>
      <c r="W66" s="87">
        <f>[1]compopeinc!AM58</f>
        <v>3.2921812877375204E-3</v>
      </c>
      <c r="X66" s="87">
        <f>[1]compopeinc!AN58</f>
        <v>1.6145070644475016E-2</v>
      </c>
      <c r="Y66" s="88">
        <f>[1]compopeinc!AO58</f>
        <v>1.7927499173851152E-2</v>
      </c>
      <c r="Z66" s="130"/>
      <c r="AB66" s="131"/>
      <c r="AC66" s="131"/>
      <c r="AD66" s="131"/>
    </row>
    <row r="67" spans="1:31" ht="15.75">
      <c r="A67" s="136">
        <v>1970</v>
      </c>
      <c r="B67" s="105">
        <f>[1]compopeinc!R59</f>
        <v>0.3408848523395136</v>
      </c>
      <c r="C67" s="106">
        <f>[1]compopeinc!S59</f>
        <v>8.7180884779800655E-2</v>
      </c>
      <c r="D67" s="106">
        <f>[1]compopeinc!T59</f>
        <v>2.4299433459614661E-2</v>
      </c>
      <c r="E67" s="106">
        <f>[1]compopeinc!U59</f>
        <v>1.7117631339310106E-2</v>
      </c>
      <c r="F67" s="106">
        <f>[1]compopeinc!V59</f>
        <v>2.1147097996702738E-2</v>
      </c>
      <c r="G67" s="106">
        <f>[1]compopeinc!W59</f>
        <v>2.0383114865259563E-2</v>
      </c>
      <c r="H67" s="106">
        <f>[1]compopeinc!X59</f>
        <v>0.1262602480603818</v>
      </c>
      <c r="I67" s="137">
        <f>[1]compopeinc!Y59</f>
        <v>4.4496451207919077E-2</v>
      </c>
      <c r="J67" s="107">
        <f>[1]compopeinc!Z59</f>
        <v>0.24341731297317892</v>
      </c>
      <c r="K67" s="106">
        <f>[1]compopeinc!AA59</f>
        <v>8.1552017566452112E-2</v>
      </c>
      <c r="L67" s="106">
        <f>[1]compopeinc!AB59</f>
        <v>1.7132408439934698E-2</v>
      </c>
      <c r="M67" s="106">
        <f>[1]compopeinc!AC59</f>
        <v>1.1327478564760551E-2</v>
      </c>
      <c r="N67" s="106">
        <f>[1]compopeinc!AD59</f>
        <v>1.7738688710959984E-2</v>
      </c>
      <c r="O67" s="106">
        <f>[1]compopeinc!AE59</f>
        <v>1.2471614061145112E-2</v>
      </c>
      <c r="P67" s="106">
        <f>[1]compopeinc!AF59</f>
        <v>6.5411251206764234E-2</v>
      </c>
      <c r="Q67" s="108">
        <f>[1]compopeinc!AG59</f>
        <v>3.7783849093724925E-2</v>
      </c>
      <c r="R67" s="101">
        <f>[1]compopeinc!AH59</f>
        <v>0.11521962587721646</v>
      </c>
      <c r="S67" s="109">
        <f>[1]compopeinc!AI59</f>
        <v>5.8409572433310603E-2</v>
      </c>
      <c r="T67" s="109">
        <f>[1]compopeinc!AJ59</f>
        <v>6.4890252280721313E-3</v>
      </c>
      <c r="U67" s="109">
        <f>[1]compopeinc!AK59</f>
        <v>4.6348387311272781E-3</v>
      </c>
      <c r="V67" s="109">
        <f>[1]compopeinc!AL59</f>
        <v>8.5164238562557143E-3</v>
      </c>
      <c r="W67" s="109">
        <f>[1]compopeinc!AM59</f>
        <v>2.8646424136290903E-3</v>
      </c>
      <c r="X67" s="109">
        <f>[1]compopeinc!AN59</f>
        <v>1.573495206152516E-2</v>
      </c>
      <c r="Y67" s="110">
        <f>[1]compopeinc!AO59</f>
        <v>1.8570170299262452E-2</v>
      </c>
      <c r="Z67" s="130"/>
      <c r="AB67" s="138">
        <f>$S67*'TB2g(Details)'!U3</f>
        <v>1.0609789553988041E-3</v>
      </c>
      <c r="AC67" s="138">
        <f>$S67*'TB2g(Details)'!V3</f>
        <v>2.8207398956750188E-2</v>
      </c>
      <c r="AD67" s="138">
        <f>$S67*'TB2g(Details)'!W3</f>
        <v>2.9141194521161626E-2</v>
      </c>
      <c r="AE67" s="139">
        <f>AC67+AD67</f>
        <v>5.7348593477911811E-2</v>
      </c>
    </row>
    <row r="68" spans="1:31" ht="15.75">
      <c r="A68" s="134">
        <v>1971</v>
      </c>
      <c r="B68" s="84">
        <f>[1]compopeinc!R60</f>
        <v>0.34367300270241685</v>
      </c>
      <c r="C68" s="85">
        <f>[1]compopeinc!S60</f>
        <v>8.8742055383054519E-2</v>
      </c>
      <c r="D68" s="85">
        <f>[1]compopeinc!T60</f>
        <v>2.3811399382586911E-2</v>
      </c>
      <c r="E68" s="85">
        <f>[1]compopeinc!U60</f>
        <v>1.6425516355242423E-2</v>
      </c>
      <c r="F68" s="85">
        <f>[1]compopeinc!V60</f>
        <v>2.1620866543180028E-2</v>
      </c>
      <c r="G68" s="85">
        <f>[1]compopeinc!W60</f>
        <v>2.1612869641132619E-2</v>
      </c>
      <c r="H68" s="85">
        <f>[1]compopeinc!X60</f>
        <v>0.12624878285418764</v>
      </c>
      <c r="I68" s="135">
        <f>[1]compopeinc!Y60</f>
        <v>4.5211506670991053E-2</v>
      </c>
      <c r="J68" s="103">
        <f>[1]compopeinc!Z60</f>
        <v>0.24536858630017377</v>
      </c>
      <c r="K68" s="85">
        <f>[1]compopeinc!AA60</f>
        <v>8.2099997426097665E-2</v>
      </c>
      <c r="L68" s="85">
        <f>[1]compopeinc!AB60</f>
        <v>1.7337717675962348E-2</v>
      </c>
      <c r="M68" s="85">
        <f>[1]compopeinc!AC60</f>
        <v>1.1052841473512294E-2</v>
      </c>
      <c r="N68" s="85">
        <f>[1]compopeinc!AD60</f>
        <v>1.8167537694204702E-2</v>
      </c>
      <c r="O68" s="85">
        <f>[1]compopeinc!AE60</f>
        <v>1.2892953296906956E-2</v>
      </c>
      <c r="P68" s="85">
        <f>[1]compopeinc!AF60</f>
        <v>6.5303319314998373E-2</v>
      </c>
      <c r="Q68" s="104">
        <f>[1]compopeinc!AG60</f>
        <v>3.8514213388156117E-2</v>
      </c>
      <c r="R68" s="83">
        <f>[1]compopeinc!AH60</f>
        <v>0.11535022297175601</v>
      </c>
      <c r="S68" s="87">
        <f>[1]compopeinc!AI60</f>
        <v>5.8263992989914665E-2</v>
      </c>
      <c r="T68" s="87">
        <f>[1]compopeinc!AJ60</f>
        <v>6.4529841230643124E-3</v>
      </c>
      <c r="U68" s="87">
        <f>[1]compopeinc!AK60</f>
        <v>4.5268808400746752E-3</v>
      </c>
      <c r="V68" s="87">
        <f>[1]compopeinc!AL60</f>
        <v>8.7218786702876524E-3</v>
      </c>
      <c r="W68" s="87">
        <f>[1]compopeinc!AM60</f>
        <v>2.626404694813525E-3</v>
      </c>
      <c r="X68" s="87">
        <f>[1]compopeinc!AN60</f>
        <v>1.5769277138778785E-2</v>
      </c>
      <c r="Y68" s="88">
        <f>[1]compopeinc!AO60</f>
        <v>1.8988802100224078E-2</v>
      </c>
      <c r="Z68" s="130"/>
      <c r="AB68" s="138">
        <f>$S68*'TB2g(Details)'!U4</f>
        <v>9.7075329679598035E-4</v>
      </c>
      <c r="AC68" s="138">
        <f>$S68*'TB2g(Details)'!V4</f>
        <v>2.3857924911732283E-2</v>
      </c>
      <c r="AD68" s="138">
        <f>$S68*'TB2g(Details)'!W4</f>
        <v>3.3435314781386408E-2</v>
      </c>
      <c r="AE68" s="139">
        <f t="shared" ref="AE68:AE113" si="0">AC68+AD68</f>
        <v>5.729323969311869E-2</v>
      </c>
    </row>
    <row r="69" spans="1:31" ht="15.75">
      <c r="A69" s="134">
        <v>1972</v>
      </c>
      <c r="B69" s="84">
        <f>[1]compopeinc!R61</f>
        <v>0.34655361920158612</v>
      </c>
      <c r="C69" s="85">
        <f>[1]compopeinc!S61</f>
        <v>9.0221239896470198E-2</v>
      </c>
      <c r="D69" s="85">
        <f>[1]compopeinc!T61</f>
        <v>2.3820929978565275E-2</v>
      </c>
      <c r="E69" s="85">
        <f>[1]compopeinc!U61</f>
        <v>1.5873718905385723E-2</v>
      </c>
      <c r="F69" s="85">
        <f>[1]compopeinc!V61</f>
        <v>2.2657426896078844E-2</v>
      </c>
      <c r="G69" s="85">
        <f>[1]compopeinc!W61</f>
        <v>2.3439501245114881E-2</v>
      </c>
      <c r="H69" s="85">
        <f>[1]compopeinc!X61</f>
        <v>0.12302965179576764</v>
      </c>
      <c r="I69" s="135">
        <f>[1]compopeinc!Y61</f>
        <v>4.7511154647232504E-2</v>
      </c>
      <c r="J69" s="103">
        <f>[1]compopeinc!Z61</f>
        <v>0.24736592206318164</v>
      </c>
      <c r="K69" s="85">
        <f>[1]compopeinc!AA61</f>
        <v>8.2734490625602328E-2</v>
      </c>
      <c r="L69" s="85">
        <f>[1]compopeinc!AB61</f>
        <v>1.6885785107251298E-2</v>
      </c>
      <c r="M69" s="85">
        <f>[1]compopeinc!AC61</f>
        <v>1.0898854079920708E-2</v>
      </c>
      <c r="N69" s="85">
        <f>[1]compopeinc!AD61</f>
        <v>1.8864525885822325E-2</v>
      </c>
      <c r="O69" s="85">
        <f>[1]compopeinc!AE61</f>
        <v>1.4010366437698487E-2</v>
      </c>
      <c r="P69" s="85">
        <f>[1]compopeinc!AF61</f>
        <v>6.379416962651932E-2</v>
      </c>
      <c r="Q69" s="104">
        <f>[1]compopeinc!AG61</f>
        <v>4.0177726589116176E-2</v>
      </c>
      <c r="R69" s="83">
        <f>[1]compopeinc!AH61</f>
        <v>0.11517966324754525</v>
      </c>
      <c r="S69" s="87">
        <f>[1]compopeinc!AI61</f>
        <v>5.7839275193933531E-2</v>
      </c>
      <c r="T69" s="87">
        <f>[1]compopeinc!AJ61</f>
        <v>6.1489831585096275E-3</v>
      </c>
      <c r="U69" s="87">
        <f>[1]compopeinc!AK61</f>
        <v>4.4043918900685437E-3</v>
      </c>
      <c r="V69" s="87">
        <f>[1]compopeinc!AL61</f>
        <v>8.7459168943212172E-3</v>
      </c>
      <c r="W69" s="87">
        <f>[1]compopeinc!AM61</f>
        <v>2.7596321385019965E-3</v>
      </c>
      <c r="X69" s="87">
        <f>[1]compopeinc!AN61</f>
        <v>1.6035895268514705E-2</v>
      </c>
      <c r="Y69" s="88">
        <f>[1]compopeinc!AO61</f>
        <v>1.9245565967749192E-2</v>
      </c>
      <c r="Z69" s="130"/>
      <c r="AB69" s="138">
        <f>$S69*'TB2g(Details)'!U5</f>
        <v>9.4260675160768063E-4</v>
      </c>
      <c r="AC69" s="138">
        <f>$S69*'TB2g(Details)'!V5</f>
        <v>2.1027943166854579E-2</v>
      </c>
      <c r="AD69" s="138">
        <f>$S69*'TB2g(Details)'!W5</f>
        <v>3.5868725275471268E-2</v>
      </c>
      <c r="AE69" s="139">
        <f t="shared" si="0"/>
        <v>5.6896668442325847E-2</v>
      </c>
    </row>
    <row r="70" spans="1:31" ht="15.75">
      <c r="A70" s="134">
        <v>1973</v>
      </c>
      <c r="B70" s="84">
        <f>[1]compopeinc!R62</f>
        <v>0.34655127562473353</v>
      </c>
      <c r="C70" s="85">
        <f>[1]compopeinc!S62</f>
        <v>8.6078880851395242E-2</v>
      </c>
      <c r="D70" s="85">
        <f>[1]compopeinc!T62</f>
        <v>2.5466003373695492E-2</v>
      </c>
      <c r="E70" s="85">
        <f>[1]compopeinc!U62</f>
        <v>1.4682692878017423E-2</v>
      </c>
      <c r="F70" s="85">
        <f>[1]compopeinc!V62</f>
        <v>2.4153142872676652E-2</v>
      </c>
      <c r="G70" s="85">
        <f>[1]compopeinc!W62</f>
        <v>2.5095114220897934E-2</v>
      </c>
      <c r="H70" s="85">
        <f>[1]compopeinc!X62</f>
        <v>0.12112796222179677</v>
      </c>
      <c r="I70" s="135">
        <f>[1]compopeinc!Y62</f>
        <v>4.9947482857205204E-2</v>
      </c>
      <c r="J70" s="103">
        <f>[1]compopeinc!Z62</f>
        <v>0.2469027751012618</v>
      </c>
      <c r="K70" s="85">
        <f>[1]compopeinc!AA62</f>
        <v>7.8032879824083926E-2</v>
      </c>
      <c r="L70" s="85">
        <f>[1]compopeinc!AB62</f>
        <v>1.8159519295069319E-2</v>
      </c>
      <c r="M70" s="85">
        <f>[1]compopeinc!AC62</f>
        <v>1.0204152614418085E-2</v>
      </c>
      <c r="N70" s="85">
        <f>[1]compopeinc!AD62</f>
        <v>2.0102494942535663E-2</v>
      </c>
      <c r="O70" s="85">
        <f>[1]compopeinc!AE62</f>
        <v>1.4984224820075918E-2</v>
      </c>
      <c r="P70" s="85">
        <f>[1]compopeinc!AF62</f>
        <v>6.309779224705224E-2</v>
      </c>
      <c r="Q70" s="104">
        <f>[1]compopeinc!AG62</f>
        <v>4.2321708488394297E-2</v>
      </c>
      <c r="R70" s="83">
        <f>[1]compopeinc!AH62</f>
        <v>0.11331180988418055</v>
      </c>
      <c r="S70" s="87">
        <f>[1]compopeinc!AI62</f>
        <v>5.3989012579298161E-2</v>
      </c>
      <c r="T70" s="87">
        <f>[1]compopeinc!AJ62</f>
        <v>6.7772136969873609E-3</v>
      </c>
      <c r="U70" s="87">
        <f>[1]compopeinc!AK62</f>
        <v>4.0226685653989873E-3</v>
      </c>
      <c r="V70" s="87">
        <f>[1]compopeinc!AL62</f>
        <v>9.2454479778972982E-3</v>
      </c>
      <c r="W70" s="87">
        <f>[1]compopeinc!AM62</f>
        <v>3.0769464697718743E-3</v>
      </c>
      <c r="X70" s="87">
        <f>[1]compopeinc!AN62</f>
        <v>1.589830325382733E-2</v>
      </c>
      <c r="Y70" s="88">
        <f>[1]compopeinc!AO62</f>
        <v>2.0302216287853808E-2</v>
      </c>
      <c r="Z70" s="130"/>
      <c r="AB70" s="138">
        <f>$S70*'TB2g(Details)'!U6</f>
        <v>1.0467304780912637E-3</v>
      </c>
      <c r="AC70" s="138">
        <f>$S70*'TB2g(Details)'!V6</f>
        <v>1.982509052168889E-2</v>
      </c>
      <c r="AD70" s="138">
        <f>$S70*'TB2g(Details)'!W6</f>
        <v>3.3117191579518E-2</v>
      </c>
      <c r="AE70" s="139">
        <f t="shared" si="0"/>
        <v>5.294228210120689E-2</v>
      </c>
    </row>
    <row r="71" spans="1:31" ht="15.75">
      <c r="A71" s="134">
        <v>1974</v>
      </c>
      <c r="B71" s="84">
        <f>[1]compopeinc!R63</f>
        <v>0.34243617365109458</v>
      </c>
      <c r="C71" s="85">
        <f>[1]compopeinc!S63</f>
        <v>7.7238250442550449E-2</v>
      </c>
      <c r="D71" s="85">
        <f>[1]compopeinc!T63</f>
        <v>2.8306575740692765E-2</v>
      </c>
      <c r="E71" s="85">
        <f>[1]compopeinc!U63</f>
        <v>1.4094449498022981E-2</v>
      </c>
      <c r="F71" s="85">
        <f>[1]compopeinc!V63</f>
        <v>2.4242748883434948E-2</v>
      </c>
      <c r="G71" s="85">
        <f>[1]compopeinc!W63</f>
        <v>2.6822359642999467E-2</v>
      </c>
      <c r="H71" s="85">
        <f>[1]compopeinc!X63</f>
        <v>0.12296271199521989</v>
      </c>
      <c r="I71" s="135">
        <f>[1]compopeinc!Y63</f>
        <v>4.8769084413714948E-2</v>
      </c>
      <c r="J71" s="103">
        <f>[1]compopeinc!Z63</f>
        <v>0.24232052175511853</v>
      </c>
      <c r="K71" s="85">
        <f>[1]compopeinc!AA63</f>
        <v>6.9661936782467085E-2</v>
      </c>
      <c r="L71" s="85">
        <f>[1]compopeinc!AB63</f>
        <v>2.0278013967752445E-2</v>
      </c>
      <c r="M71" s="85">
        <f>[1]compopeinc!AC63</f>
        <v>9.5755391508019361E-3</v>
      </c>
      <c r="N71" s="85">
        <f>[1]compopeinc!AD63</f>
        <v>2.0413241145408191E-2</v>
      </c>
      <c r="O71" s="85">
        <f>[1]compopeinc!AE63</f>
        <v>1.5894822587616063E-2</v>
      </c>
      <c r="P71" s="85">
        <f>[1]compopeinc!AF63</f>
        <v>6.4643616705823151E-2</v>
      </c>
      <c r="Q71" s="104">
        <f>[1]compopeinc!AG63</f>
        <v>4.1853354775891694E-2</v>
      </c>
      <c r="R71" s="83">
        <f>[1]compopeinc!AH63</f>
        <v>0.11004216164019454</v>
      </c>
      <c r="S71" s="87">
        <f>[1]compopeinc!AI63</f>
        <v>4.7558633867974077E-2</v>
      </c>
      <c r="T71" s="87">
        <f>[1]compopeinc!AJ63</f>
        <v>7.9121311959117167E-3</v>
      </c>
      <c r="U71" s="87">
        <f>[1]compopeinc!AK63</f>
        <v>3.9095820653970203E-3</v>
      </c>
      <c r="V71" s="87">
        <f>[1]compopeinc!AL63</f>
        <v>9.6752652597570672E-3</v>
      </c>
      <c r="W71" s="87">
        <f>[1]compopeinc!AM63</f>
        <v>3.3182609399016777E-3</v>
      </c>
      <c r="X71" s="87">
        <f>[1]compopeinc!AN63</f>
        <v>1.7056373268621406E-2</v>
      </c>
      <c r="Y71" s="88">
        <f>[1]compopeinc!AO63</f>
        <v>2.0611914569353618E-2</v>
      </c>
      <c r="Z71" s="130"/>
      <c r="AB71" s="138">
        <f>$S71*'TB2g(Details)'!U7</f>
        <v>1.4094917514840201E-3</v>
      </c>
      <c r="AC71" s="138">
        <f>$S71*'TB2g(Details)'!V7</f>
        <v>2.205917868103641E-2</v>
      </c>
      <c r="AD71" s="138">
        <f>$S71*'TB2g(Details)'!W7</f>
        <v>2.4089963435453658E-2</v>
      </c>
      <c r="AE71" s="139">
        <f t="shared" si="0"/>
        <v>4.6149142116490072E-2</v>
      </c>
    </row>
    <row r="72" spans="1:31" ht="15.75">
      <c r="A72" s="134">
        <v>1975</v>
      </c>
      <c r="B72" s="84">
        <f>[1]compopeinc!R64</f>
        <v>0.34273635076817754</v>
      </c>
      <c r="C72" s="85">
        <f>[1]compopeinc!S64</f>
        <v>7.6789075162756806E-2</v>
      </c>
      <c r="D72" s="85">
        <f>[1]compopeinc!T64</f>
        <v>2.9519642490718569E-2</v>
      </c>
      <c r="E72" s="85">
        <f>[1]compopeinc!U64</f>
        <v>1.3717190382645071E-2</v>
      </c>
      <c r="F72" s="85">
        <f>[1]compopeinc!V64</f>
        <v>2.4167160497571324E-2</v>
      </c>
      <c r="G72" s="85">
        <f>[1]compopeinc!W64</f>
        <v>2.8293811480825402E-2</v>
      </c>
      <c r="H72" s="85">
        <f>[1]compopeinc!X64</f>
        <v>0.12198101419422511</v>
      </c>
      <c r="I72" s="135">
        <f>[1]compopeinc!Y64</f>
        <v>4.8268469149610443E-2</v>
      </c>
      <c r="J72" s="103">
        <f>[1]compopeinc!Z64</f>
        <v>0.24136781669733409</v>
      </c>
      <c r="K72" s="85">
        <f>[1]compopeinc!AA64</f>
        <v>6.9076631769875815E-2</v>
      </c>
      <c r="L72" s="85">
        <f>[1]compopeinc!AB64</f>
        <v>2.0591986080575768E-2</v>
      </c>
      <c r="M72" s="85">
        <f>[1]compopeinc!AC64</f>
        <v>9.2802501434399252E-3</v>
      </c>
      <c r="N72" s="85">
        <f>[1]compopeinc!AD64</f>
        <v>2.037663757785399E-2</v>
      </c>
      <c r="O72" s="85">
        <f>[1]compopeinc!AE64</f>
        <v>1.6238872827672005E-2</v>
      </c>
      <c r="P72" s="85">
        <f>[1]compopeinc!AF64</f>
        <v>6.4241850146342303E-2</v>
      </c>
      <c r="Q72" s="104">
        <f>[1]compopeinc!AG64</f>
        <v>4.1561590106844425E-2</v>
      </c>
      <c r="R72" s="83">
        <f>[1]compopeinc!AH64</f>
        <v>0.10862269051290241</v>
      </c>
      <c r="S72" s="87">
        <f>[1]compopeinc!AI64</f>
        <v>4.6300435031240067E-2</v>
      </c>
      <c r="T72" s="87">
        <f>[1]compopeinc!AJ64</f>
        <v>7.7076587980119213E-3</v>
      </c>
      <c r="U72" s="87">
        <f>[1]compopeinc!AK64</f>
        <v>3.8784509183777799E-3</v>
      </c>
      <c r="V72" s="87">
        <f>[1]compopeinc!AL64</f>
        <v>9.7026051593298336E-3</v>
      </c>
      <c r="W72" s="87">
        <f>[1]compopeinc!AM64</f>
        <v>2.965149044916533E-3</v>
      </c>
      <c r="X72" s="87">
        <f>[1]compopeinc!AN64</f>
        <v>1.7359892724556455E-2</v>
      </c>
      <c r="Y72" s="88">
        <f>[1]compopeinc!AO64</f>
        <v>2.0708498610389578E-2</v>
      </c>
      <c r="Z72" s="130"/>
      <c r="AB72" s="138">
        <f>$S72*'TB2g(Details)'!U8</f>
        <v>1.2127155241730522E-3</v>
      </c>
      <c r="AC72" s="138">
        <f>$S72*'TB2g(Details)'!V8</f>
        <v>1.7992055990966909E-2</v>
      </c>
      <c r="AD72" s="138">
        <f>$S72*'TB2g(Details)'!W8</f>
        <v>2.709566351610011E-2</v>
      </c>
      <c r="AE72" s="139">
        <f t="shared" si="0"/>
        <v>4.5087719507067019E-2</v>
      </c>
    </row>
    <row r="73" spans="1:31" ht="15.75">
      <c r="A73" s="134">
        <v>1976</v>
      </c>
      <c r="B73" s="84">
        <f>[1]compopeinc!R65</f>
        <v>0.34389683288171113</v>
      </c>
      <c r="C73" s="85">
        <f>[1]compopeinc!S65</f>
        <v>8.1270409657724405E-2</v>
      </c>
      <c r="D73" s="85">
        <f>[1]compopeinc!T65</f>
        <v>2.817236477773491E-2</v>
      </c>
      <c r="E73" s="85">
        <f>[1]compopeinc!U65</f>
        <v>1.3110798056581437E-2</v>
      </c>
      <c r="F73" s="85">
        <f>[1]compopeinc!V65</f>
        <v>2.3741525525753038E-2</v>
      </c>
      <c r="G73" s="85">
        <f>[1]compopeinc!W65</f>
        <v>2.972059696059072E-2</v>
      </c>
      <c r="H73" s="85">
        <f>[1]compopeinc!X65</f>
        <v>0.12065499504737422</v>
      </c>
      <c r="I73" s="135">
        <f>[1]compopeinc!Y65</f>
        <v>4.7226136768176344E-2</v>
      </c>
      <c r="J73" s="103">
        <f>[1]compopeinc!Z65</f>
        <v>0.2420954927232799</v>
      </c>
      <c r="K73" s="85">
        <f>[1]compopeinc!AA65</f>
        <v>7.2884893088094441E-2</v>
      </c>
      <c r="L73" s="85">
        <f>[1]compopeinc!AB65</f>
        <v>1.925394219675531E-2</v>
      </c>
      <c r="M73" s="85">
        <f>[1]compopeinc!AC65</f>
        <v>9.0425352308211061E-3</v>
      </c>
      <c r="N73" s="85">
        <f>[1]compopeinc!AD65</f>
        <v>1.9895803785525655E-2</v>
      </c>
      <c r="O73" s="85">
        <f>[1]compopeinc!AE65</f>
        <v>1.6911863217608545E-2</v>
      </c>
      <c r="P73" s="85">
        <f>[1]compopeinc!AF65</f>
        <v>6.3735081326183191E-2</v>
      </c>
      <c r="Q73" s="104">
        <f>[1]compopeinc!AG65</f>
        <v>4.0371379162020847E-2</v>
      </c>
      <c r="R73" s="83">
        <f>[1]compopeinc!AH65</f>
        <v>0.10879344256574086</v>
      </c>
      <c r="S73" s="87">
        <f>[1]compopeinc!AI65</f>
        <v>4.8556432380297533E-2</v>
      </c>
      <c r="T73" s="87">
        <f>[1]compopeinc!AJ65</f>
        <v>6.8999971178475474E-3</v>
      </c>
      <c r="U73" s="87">
        <f>[1]compopeinc!AK65</f>
        <v>3.7331124917879955E-3</v>
      </c>
      <c r="V73" s="87">
        <f>[1]compopeinc!AL65</f>
        <v>9.4137778925312068E-3</v>
      </c>
      <c r="W73" s="87">
        <f>[1]compopeinc!AM65</f>
        <v>2.9994953711507512E-3</v>
      </c>
      <c r="X73" s="87">
        <f>[1]compopeinc!AN65</f>
        <v>1.7426842828580501E-2</v>
      </c>
      <c r="Y73" s="88">
        <f>[1]compopeinc!AO65</f>
        <v>1.9763783960473361E-2</v>
      </c>
      <c r="Z73" s="130"/>
      <c r="AB73" s="138">
        <f>$S73*'TB2g(Details)'!U9</f>
        <v>1.1691561158945201E-3</v>
      </c>
      <c r="AC73" s="138">
        <f>$S73*'TB2g(Details)'!V9</f>
        <v>1.7907696611502096E-2</v>
      </c>
      <c r="AD73" s="138">
        <f>$S73*'TB2g(Details)'!W9</f>
        <v>2.9479579652900927E-2</v>
      </c>
      <c r="AE73" s="139">
        <f t="shared" si="0"/>
        <v>4.7387276264403019E-2</v>
      </c>
    </row>
    <row r="74" spans="1:31" ht="15.75">
      <c r="A74" s="134">
        <v>1977</v>
      </c>
      <c r="B74" s="84">
        <f>[1]compopeinc!R66</f>
        <v>0.34633143167156533</v>
      </c>
      <c r="C74" s="85">
        <f>[1]compopeinc!S66</f>
        <v>8.3952130306349668E-2</v>
      </c>
      <c r="D74" s="85">
        <f>[1]compopeinc!T66</f>
        <v>2.8137060787517321E-2</v>
      </c>
      <c r="E74" s="85">
        <f>[1]compopeinc!U66</f>
        <v>1.2593324500590882E-2</v>
      </c>
      <c r="F74" s="85">
        <f>[1]compopeinc!V66</f>
        <v>2.3424291899786145E-2</v>
      </c>
      <c r="G74" s="85">
        <f>[1]compopeinc!W66</f>
        <v>3.1731706336291278E-2</v>
      </c>
      <c r="H74" s="85">
        <f>[1]compopeinc!X66</f>
        <v>0.1197176689035567</v>
      </c>
      <c r="I74" s="135">
        <f>[1]compopeinc!Y66</f>
        <v>4.6775244923030548E-2</v>
      </c>
      <c r="J74" s="103">
        <f>[1]compopeinc!Z66</f>
        <v>0.24446074476905011</v>
      </c>
      <c r="K74" s="85">
        <f>[1]compopeinc!AA66</f>
        <v>7.5594493791128828E-2</v>
      </c>
      <c r="L74" s="85">
        <f>[1]compopeinc!AB66</f>
        <v>1.9131094879804491E-2</v>
      </c>
      <c r="M74" s="85">
        <f>[1]compopeinc!AC66</f>
        <v>8.7848155614653443E-3</v>
      </c>
      <c r="N74" s="85">
        <f>[1]compopeinc!AD66</f>
        <v>1.9555651013582233E-2</v>
      </c>
      <c r="O74" s="85">
        <f>[1]compopeinc!AE66</f>
        <v>1.8081045617726787E-2</v>
      </c>
      <c r="P74" s="85">
        <f>[1]compopeinc!AF66</f>
        <v>6.349154081838089E-2</v>
      </c>
      <c r="Q74" s="104">
        <f>[1]compopeinc!AG66</f>
        <v>3.9822112535647221E-2</v>
      </c>
      <c r="R74" s="83">
        <f>[1]compopeinc!AH66</f>
        <v>0.1103166615263973</v>
      </c>
      <c r="S74" s="87">
        <f>[1]compopeinc!AI66</f>
        <v>5.0189749946455989E-2</v>
      </c>
      <c r="T74" s="87">
        <f>[1]compopeinc!AJ66</f>
        <v>6.5969521130519546E-3</v>
      </c>
      <c r="U74" s="87">
        <f>[1]compopeinc!AK66</f>
        <v>3.6534524406721578E-3</v>
      </c>
      <c r="V74" s="87">
        <f>[1]compopeinc!AL66</f>
        <v>9.2364156644986258E-3</v>
      </c>
      <c r="W74" s="87">
        <f>[1]compopeinc!AM66</f>
        <v>3.4756246904792442E-3</v>
      </c>
      <c r="X74" s="87">
        <f>[1]compopeinc!AN66</f>
        <v>1.7765503833822145E-2</v>
      </c>
      <c r="Y74" s="88">
        <f>[1]compopeinc!AO66</f>
        <v>1.9398961699820461E-2</v>
      </c>
      <c r="Z74" s="130"/>
      <c r="AB74" s="138">
        <f>$S74*'TB2g(Details)'!U10</f>
        <v>9.9287663510464743E-4</v>
      </c>
      <c r="AC74" s="138">
        <f>$S74*'TB2g(Details)'!V10</f>
        <v>1.7580985259018092E-2</v>
      </c>
      <c r="AD74" s="138">
        <f>$S74*'TB2g(Details)'!W10</f>
        <v>3.1615888052333251E-2</v>
      </c>
      <c r="AE74" s="139">
        <f t="shared" si="0"/>
        <v>4.9196873311351343E-2</v>
      </c>
    </row>
    <row r="75" spans="1:31" ht="15.75">
      <c r="A75" s="134">
        <v>1978</v>
      </c>
      <c r="B75" s="84">
        <f>[1]compopeinc!R67</f>
        <v>0.34657129998122294</v>
      </c>
      <c r="C75" s="85">
        <f>[1]compopeinc!S67</f>
        <v>8.1937733878430244E-2</v>
      </c>
      <c r="D75" s="85">
        <f>[1]compopeinc!T67</f>
        <v>2.8717518209453646E-2</v>
      </c>
      <c r="E75" s="85">
        <f>[1]compopeinc!U67</f>
        <v>1.0838462806268774E-2</v>
      </c>
      <c r="F75" s="85">
        <f>[1]compopeinc!V67</f>
        <v>2.341964075054399E-2</v>
      </c>
      <c r="G75" s="85">
        <f>[1]compopeinc!W67</f>
        <v>3.405651907397661E-2</v>
      </c>
      <c r="H75" s="85">
        <f>[1]compopeinc!X67</f>
        <v>0.12039003564957378</v>
      </c>
      <c r="I75" s="135">
        <f>[1]compopeinc!Y67</f>
        <v>4.7211391013313071E-2</v>
      </c>
      <c r="J75" s="103">
        <f>[1]compopeinc!Z67</f>
        <v>0.24466862110065257</v>
      </c>
      <c r="K75" s="85">
        <f>[1]compopeinc!AA67</f>
        <v>7.3642994997470276E-2</v>
      </c>
      <c r="L75" s="85">
        <f>[1]compopeinc!AB67</f>
        <v>1.9438201049979981E-2</v>
      </c>
      <c r="M75" s="85">
        <f>[1]compopeinc!AC67</f>
        <v>7.6036346865387076E-3</v>
      </c>
      <c r="N75" s="85">
        <f>[1]compopeinc!AD67</f>
        <v>1.9459105805265456E-2</v>
      </c>
      <c r="O75" s="85">
        <f>[1]compopeinc!AE67</f>
        <v>1.9621505005466694E-2</v>
      </c>
      <c r="P75" s="85">
        <f>[1]compopeinc!AF67</f>
        <v>6.4867037647299688E-2</v>
      </c>
      <c r="Q75" s="104">
        <f>[1]compopeinc!AG67</f>
        <v>4.0036134026452452E-2</v>
      </c>
      <c r="R75" s="83">
        <f>[1]compopeinc!AH67</f>
        <v>0.11096352836232271</v>
      </c>
      <c r="S75" s="87">
        <f>[1]compopeinc!AI67</f>
        <v>4.8911932111664648E-2</v>
      </c>
      <c r="T75" s="87">
        <f>[1]compopeinc!AJ67</f>
        <v>6.846474727428024E-3</v>
      </c>
      <c r="U75" s="87">
        <f>[1]compopeinc!AK67</f>
        <v>3.2074451521728292E-3</v>
      </c>
      <c r="V75" s="87">
        <f>[1]compopeinc!AL67</f>
        <v>9.2620105131319876E-3</v>
      </c>
      <c r="W75" s="87">
        <f>[1]compopeinc!AM67</f>
        <v>4.1546846330551539E-3</v>
      </c>
      <c r="X75" s="87">
        <f>[1]compopeinc!AN67</f>
        <v>1.8735055370367744E-2</v>
      </c>
      <c r="Y75" s="88">
        <f>[1]compopeinc!AO67</f>
        <v>1.9845926574250487E-2</v>
      </c>
      <c r="Z75" s="130"/>
      <c r="AB75" s="138">
        <f>$S75*'TB2g(Details)'!U11</f>
        <v>9.6673427427473413E-4</v>
      </c>
      <c r="AC75" s="138">
        <f>$S75*'TB2g(Details)'!V11</f>
        <v>1.6677856271989953E-2</v>
      </c>
      <c r="AD75" s="138">
        <f>$S75*'TB2g(Details)'!W11</f>
        <v>3.126734156539996E-2</v>
      </c>
      <c r="AE75" s="139">
        <f t="shared" si="0"/>
        <v>4.7945197837389916E-2</v>
      </c>
    </row>
    <row r="76" spans="1:31" ht="15.75">
      <c r="A76" s="140">
        <v>1979</v>
      </c>
      <c r="B76" s="111">
        <f>[1]compopeinc!R68</f>
        <v>0.34761250019073486</v>
      </c>
      <c r="C76" s="112">
        <f>[1]compopeinc!S68</f>
        <v>7.6748015826882954E-2</v>
      </c>
      <c r="D76" s="112">
        <f>[1]compopeinc!T68</f>
        <v>3.0546230397902739E-2</v>
      </c>
      <c r="E76" s="112">
        <f>[1]compopeinc!U68</f>
        <v>9.1680033969750024E-3</v>
      </c>
      <c r="F76" s="112">
        <f>[1]compopeinc!V68</f>
        <v>2.37451117000054E-2</v>
      </c>
      <c r="G76" s="112">
        <f>[1]compopeinc!W68</f>
        <v>3.6631039208416316E-2</v>
      </c>
      <c r="H76" s="112">
        <f>[1]compopeinc!X68</f>
        <v>0.12275893597661726</v>
      </c>
      <c r="I76" s="141">
        <f>[1]compopeinc!Y68</f>
        <v>4.8015171580050996E-2</v>
      </c>
      <c r="J76" s="113">
        <f>[1]compopeinc!Z68</f>
        <v>0.24697598814964294</v>
      </c>
      <c r="K76" s="112">
        <f>[1]compopeinc!AA68</f>
        <v>6.9149174597991983E-2</v>
      </c>
      <c r="L76" s="112">
        <f>[1]compopeinc!AB68</f>
        <v>2.1086184262375181E-2</v>
      </c>
      <c r="M76" s="112">
        <f>[1]compopeinc!AC68</f>
        <v>6.992638976807972E-3</v>
      </c>
      <c r="N76" s="112">
        <f>[1]compopeinc!AD68</f>
        <v>1.9904743463095381E-2</v>
      </c>
      <c r="O76" s="112">
        <f>[1]compopeinc!AE68</f>
        <v>2.1213034793916542E-2</v>
      </c>
      <c r="P76" s="112">
        <f>[1]compopeinc!AF68</f>
        <v>6.723545026825925E-2</v>
      </c>
      <c r="Q76" s="114">
        <f>[1]compopeinc!AG68</f>
        <v>4.1394752867377184E-2</v>
      </c>
      <c r="R76" s="95">
        <f>[1]compopeinc!AH68</f>
        <v>0.11462893337011337</v>
      </c>
      <c r="S76" s="115">
        <f>[1]compopeinc!AI68</f>
        <v>4.8275356023233441E-2</v>
      </c>
      <c r="T76" s="115">
        <f>[1]compopeinc!AJ68</f>
        <v>7.8888606141657783E-3</v>
      </c>
      <c r="U76" s="115">
        <f>[1]compopeinc!AK68</f>
        <v>3.0218454958534828E-3</v>
      </c>
      <c r="V76" s="115">
        <f>[1]compopeinc!AL68</f>
        <v>9.5980716358782959E-3</v>
      </c>
      <c r="W76" s="115">
        <f>[1]compopeinc!AM68</f>
        <v>4.8031100418283986E-3</v>
      </c>
      <c r="X76" s="115">
        <f>[1]compopeinc!AN68</f>
        <v>1.9624094238548846E-2</v>
      </c>
      <c r="Y76" s="116">
        <f>[1]compopeinc!AO68</f>
        <v>2.1417598422427207E-2</v>
      </c>
      <c r="Z76" s="130"/>
      <c r="AB76" s="138">
        <f>$S76*'TB2g(Details)'!U12</f>
        <v>9.0977408521263634E-4</v>
      </c>
      <c r="AC76" s="138">
        <f>$S76*'TB2g(Details)'!V12</f>
        <v>1.8255223718967085E-2</v>
      </c>
      <c r="AD76" s="138">
        <f>$S76*'TB2g(Details)'!W12</f>
        <v>2.9110358219053719E-2</v>
      </c>
      <c r="AE76" s="139">
        <f t="shared" si="0"/>
        <v>4.7365581938020804E-2</v>
      </c>
    </row>
    <row r="77" spans="1:31" ht="15.75">
      <c r="A77" s="134">
        <v>1980</v>
      </c>
      <c r="B77" s="84">
        <f>[1]compopeinc!R69</f>
        <v>0.34109458327293396</v>
      </c>
      <c r="C77" s="85">
        <f>[1]compopeinc!S69</f>
        <v>6.3580827284918609E-2</v>
      </c>
      <c r="D77" s="85">
        <f>[1]compopeinc!T69</f>
        <v>3.4943022429989999E-2</v>
      </c>
      <c r="E77" s="85">
        <f>[1]compopeinc!U69</f>
        <v>1.0309579732755401E-2</v>
      </c>
      <c r="F77" s="85">
        <f>[1]compopeinc!V69</f>
        <v>2.1417975450984828E-2</v>
      </c>
      <c r="G77" s="85">
        <f>[1]compopeinc!W69</f>
        <v>3.7290791772239817E-2</v>
      </c>
      <c r="H77" s="85">
        <f>[1]compopeinc!X69</f>
        <v>0.13033999640726768</v>
      </c>
      <c r="I77" s="135">
        <f>[1]compopeinc!Y69</f>
        <v>4.321238094439428E-2</v>
      </c>
      <c r="J77" s="103">
        <f>[1]compopeinc!Z69</f>
        <v>0.23963189125061035</v>
      </c>
      <c r="K77" s="85">
        <f>[1]compopeinc!AA69</f>
        <v>5.7609230746596136E-2</v>
      </c>
      <c r="L77" s="85">
        <f>[1]compopeinc!AB69</f>
        <v>2.4548482813179437E-2</v>
      </c>
      <c r="M77" s="85">
        <f>[1]compopeinc!AC69</f>
        <v>7.332552068936217E-3</v>
      </c>
      <c r="N77" s="85">
        <f>[1]compopeinc!AD69</f>
        <v>1.793316418176126E-2</v>
      </c>
      <c r="O77" s="85">
        <f>[1]compopeinc!AE69</f>
        <v>2.195331938613071E-2</v>
      </c>
      <c r="P77" s="85">
        <f>[1]compopeinc!AF69</f>
        <v>7.3086177993276852E-2</v>
      </c>
      <c r="Q77" s="104">
        <f>[1]compopeinc!AG69</f>
        <v>3.7168961479241897E-2</v>
      </c>
      <c r="R77" s="83">
        <f>[1]compopeinc!AH69</f>
        <v>0.1094292551279068</v>
      </c>
      <c r="S77" s="87">
        <f>[1]compopeinc!AI69</f>
        <v>4.0048383761642471E-2</v>
      </c>
      <c r="T77" s="87">
        <f>[1]compopeinc!AJ69</f>
        <v>9.3742040222668608E-3</v>
      </c>
      <c r="U77" s="87">
        <f>[1]compopeinc!AK69</f>
        <v>3.2205139558858613E-3</v>
      </c>
      <c r="V77" s="87">
        <f>[1]compopeinc!AL69</f>
        <v>9.1226989461962726E-3</v>
      </c>
      <c r="W77" s="87">
        <f>[1]compopeinc!AM69</f>
        <v>5.1104238972211058E-3</v>
      </c>
      <c r="X77" s="87">
        <f>[1]compopeinc!AN69</f>
        <v>2.2314419223507728E-2</v>
      </c>
      <c r="Y77" s="88">
        <f>[1]compopeinc!AO69</f>
        <v>2.0238618648707213E-2</v>
      </c>
      <c r="Z77" s="130"/>
      <c r="AB77" s="138">
        <f>$S77*'TB2g(Details)'!U13</f>
        <v>6.5249781689345168E-4</v>
      </c>
      <c r="AC77" s="138">
        <f>$S77*'TB2g(Details)'!V13</f>
        <v>1.9796449463868181E-2</v>
      </c>
      <c r="AD77" s="138">
        <f>$S77*'TB2g(Details)'!W13</f>
        <v>1.959943648088084E-2</v>
      </c>
      <c r="AE77" s="139">
        <f t="shared" si="0"/>
        <v>3.9395885944749021E-2</v>
      </c>
    </row>
    <row r="78" spans="1:31" ht="15.75">
      <c r="A78" s="134">
        <v>1981</v>
      </c>
      <c r="B78" s="84">
        <f>[1]compopeinc!R70</f>
        <v>0.34471303224563599</v>
      </c>
      <c r="C78" s="85">
        <f>[1]compopeinc!S70</f>
        <v>6.1004544189651622E-2</v>
      </c>
      <c r="D78" s="85">
        <f>[1]compopeinc!T70</f>
        <v>3.9517578580659012E-2</v>
      </c>
      <c r="E78" s="85">
        <f>[1]compopeinc!U70</f>
        <v>1.1293116540802216E-2</v>
      </c>
      <c r="F78" s="85">
        <f>[1]compopeinc!V70</f>
        <v>2.1145876490639242E-2</v>
      </c>
      <c r="G78" s="85">
        <f>[1]compopeinc!W70</f>
        <v>4.0859696245966554E-2</v>
      </c>
      <c r="H78" s="85">
        <f>[1]compopeinc!X70</f>
        <v>0.12824405460527458</v>
      </c>
      <c r="I78" s="135">
        <f>[1]compopeinc!Y70</f>
        <v>4.2648161928781902E-2</v>
      </c>
      <c r="J78" s="103">
        <f>[1]compopeinc!Z70</f>
        <v>0.24294842779636383</v>
      </c>
      <c r="K78" s="85">
        <f>[1]compopeinc!AA70</f>
        <v>5.5328586024289909E-2</v>
      </c>
      <c r="L78" s="85">
        <f>[1]compopeinc!AB70</f>
        <v>2.8803184025094644E-2</v>
      </c>
      <c r="M78" s="85">
        <f>[1]compopeinc!AC70</f>
        <v>7.7094994699129175E-3</v>
      </c>
      <c r="N78" s="85">
        <f>[1]compopeinc!AD70</f>
        <v>1.7798076118855782E-2</v>
      </c>
      <c r="O78" s="85">
        <f>[1]compopeinc!AE70</f>
        <v>2.4420179629438352E-2</v>
      </c>
      <c r="P78" s="85">
        <f>[1]compopeinc!AF70</f>
        <v>7.1998888453101095E-2</v>
      </c>
      <c r="Q78" s="104">
        <f>[1]compopeinc!AG70</f>
        <v>3.6890012075456058E-2</v>
      </c>
      <c r="R78" s="83">
        <f>[1]compopeinc!AH70</f>
        <v>0.11223937571048737</v>
      </c>
      <c r="S78" s="87">
        <f>[1]compopeinc!AI70</f>
        <v>3.9559510723725648E-2</v>
      </c>
      <c r="T78" s="87">
        <f>[1]compopeinc!AJ70</f>
        <v>1.1183589541885539E-2</v>
      </c>
      <c r="U78" s="87">
        <f>[1]compopeinc!AK70</f>
        <v>3.8163149386992758E-3</v>
      </c>
      <c r="V78" s="87">
        <f>[1]compopeinc!AL70</f>
        <v>9.2284107269807701E-3</v>
      </c>
      <c r="W78" s="87">
        <f>[1]compopeinc!AM70</f>
        <v>5.578156348086249E-3</v>
      </c>
      <c r="X78" s="87">
        <f>[1]compopeinc!AN70</f>
        <v>2.231145716278251E-2</v>
      </c>
      <c r="Y78" s="88">
        <f>[1]compopeinc!AO70</f>
        <v>2.0561927101390057E-2</v>
      </c>
      <c r="Z78" s="130"/>
      <c r="AB78" s="138">
        <f>$S78*'TB2g(Details)'!U14</f>
        <v>5.3423483532864281E-4</v>
      </c>
      <c r="AC78" s="138">
        <f>$S78*'TB2g(Details)'!V14</f>
        <v>1.9042154797424962E-2</v>
      </c>
      <c r="AD78" s="138">
        <f>$S78*'TB2g(Details)'!W14</f>
        <v>1.9983121090972049E-2</v>
      </c>
      <c r="AE78" s="139">
        <f t="shared" si="0"/>
        <v>3.9025275888397007E-2</v>
      </c>
    </row>
    <row r="79" spans="1:31" ht="15.75">
      <c r="A79" s="134">
        <v>1982</v>
      </c>
      <c r="B79" s="81">
        <f>[1]compopeinc!R71</f>
        <v>0.34600305557250977</v>
      </c>
      <c r="C79" s="104">
        <f>[1]compopeinc!S71</f>
        <v>5.0597356640277306E-2</v>
      </c>
      <c r="D79" s="104">
        <f>[1]compopeinc!T71</f>
        <v>4.4365921017291539E-2</v>
      </c>
      <c r="E79" s="104">
        <f>[1]compopeinc!U71</f>
        <v>9.9142862820018555E-3</v>
      </c>
      <c r="F79" s="104">
        <f>[1]compopeinc!V71</f>
        <v>2.0857607473562276E-2</v>
      </c>
      <c r="G79" s="104">
        <f>[1]compopeinc!W71</f>
        <v>4.6906392146182883E-2</v>
      </c>
      <c r="H79" s="104">
        <f>[1]compopeinc!X71</f>
        <v>0.13408504255455372</v>
      </c>
      <c r="I79" s="135">
        <f>[1]compopeinc!Y71</f>
        <v>3.9276475337642315E-2</v>
      </c>
      <c r="J79" s="103">
        <f>[1]compopeinc!Z71</f>
        <v>0.24375632405281067</v>
      </c>
      <c r="K79" s="104">
        <f>[1]compopeinc!AA71</f>
        <v>4.6837201171014822E-2</v>
      </c>
      <c r="L79" s="104">
        <f>[1]compopeinc!AB71</f>
        <v>3.2282088500830419E-2</v>
      </c>
      <c r="M79" s="104">
        <f>[1]compopeinc!AC71</f>
        <v>8.0416424174105435E-3</v>
      </c>
      <c r="N79" s="104">
        <f>[1]compopeinc!AD71</f>
        <v>1.6793465377666131E-2</v>
      </c>
      <c r="O79" s="104">
        <f>[1]compopeinc!AE71</f>
        <v>2.8998084177422077E-2</v>
      </c>
      <c r="P79" s="104">
        <f>[1]compopeinc!AF71</f>
        <v>7.6442220024838414E-2</v>
      </c>
      <c r="Q79" s="104">
        <f>[1]compopeinc!AG71</f>
        <v>3.4361623220622146E-2</v>
      </c>
      <c r="R79" s="83">
        <f>[1]compopeinc!AH71</f>
        <v>0.11346425116062164</v>
      </c>
      <c r="S79" s="87">
        <f>[1]compopeinc!AI71</f>
        <v>3.4951455821354928E-2</v>
      </c>
      <c r="T79" s="87">
        <f>[1]compopeinc!AJ71</f>
        <v>1.3046197893712766E-2</v>
      </c>
      <c r="U79" s="87">
        <f>[1]compopeinc!AK71</f>
        <v>4.0593455225156208E-3</v>
      </c>
      <c r="V79" s="87">
        <f>[1]compopeinc!AL71</f>
        <v>9.2519087953740597E-3</v>
      </c>
      <c r="W79" s="87">
        <f>[1]compopeinc!AM71</f>
        <v>7.5442701262754697E-3</v>
      </c>
      <c r="X79" s="87">
        <f>[1]compopeinc!AN71</f>
        <v>2.4122967555345841E-2</v>
      </c>
      <c r="Y79" s="88">
        <f>[1]compopeinc!AO71</f>
        <v>2.0488101981473768E-2</v>
      </c>
      <c r="Z79" s="130"/>
      <c r="AB79" s="138">
        <f>$S79*'TB2g(Details)'!U15</f>
        <v>6.9897873949489734E-4</v>
      </c>
      <c r="AC79" s="138">
        <f>$S79*'TB2g(Details)'!V15</f>
        <v>1.7502408148025315E-2</v>
      </c>
      <c r="AD79" s="138">
        <f>$S79*'TB2g(Details)'!W15</f>
        <v>1.6750068933834721E-2</v>
      </c>
      <c r="AE79" s="139">
        <f t="shared" si="0"/>
        <v>3.4252477081860036E-2</v>
      </c>
    </row>
    <row r="80" spans="1:31" ht="15.75">
      <c r="A80" s="134">
        <v>1983</v>
      </c>
      <c r="B80" s="81">
        <f>[1]compopeinc!R72</f>
        <v>0.35127314925193787</v>
      </c>
      <c r="C80" s="104">
        <f>[1]compopeinc!S72</f>
        <v>5.5496888029746082E-2</v>
      </c>
      <c r="D80" s="104">
        <f>[1]compopeinc!T72</f>
        <v>4.2163384881982277E-2</v>
      </c>
      <c r="E80" s="104">
        <f>[1]compopeinc!U72</f>
        <v>1.0937013564492427E-2</v>
      </c>
      <c r="F80" s="104">
        <f>[1]compopeinc!V72</f>
        <v>1.8913957412392133E-2</v>
      </c>
      <c r="G80" s="104">
        <f>[1]compopeinc!W72</f>
        <v>5.0859349527354589E-2</v>
      </c>
      <c r="H80" s="104">
        <f>[1]compopeinc!X72</f>
        <v>0.13470573120131646</v>
      </c>
      <c r="I80" s="135">
        <f>[1]compopeinc!Y72</f>
        <v>3.8196812586050684E-2</v>
      </c>
      <c r="J80" s="103">
        <f>[1]compopeinc!Z72</f>
        <v>0.24710492789745331</v>
      </c>
      <c r="K80" s="104">
        <f>[1]compopeinc!AA72</f>
        <v>5.0534806098149858E-2</v>
      </c>
      <c r="L80" s="104">
        <f>[1]compopeinc!AB72</f>
        <v>2.9865082032360074E-2</v>
      </c>
      <c r="M80" s="104">
        <f>[1]compopeinc!AC72</f>
        <v>7.7737649557105999E-3</v>
      </c>
      <c r="N80" s="104">
        <f>[1]compopeinc!AD72</f>
        <v>1.599727188963666E-2</v>
      </c>
      <c r="O80" s="104">
        <f>[1]compopeinc!AE72</f>
        <v>3.1582134936441311E-2</v>
      </c>
      <c r="P80" s="104">
        <f>[1]compopeinc!AF72</f>
        <v>7.8070935895040092E-2</v>
      </c>
      <c r="Q80" s="104">
        <f>[1]compopeinc!AG72</f>
        <v>3.3280931798187655E-2</v>
      </c>
      <c r="R80" s="83">
        <f>[1]compopeinc!AH72</f>
        <v>0.11608231067657471</v>
      </c>
      <c r="S80" s="87">
        <f>[1]compopeinc!AI72</f>
        <v>3.7236320974488597E-2</v>
      </c>
      <c r="T80" s="87">
        <f>[1]compopeinc!AJ72</f>
        <v>1.1936759692611824E-2</v>
      </c>
      <c r="U80" s="87">
        <f>[1]compopeinc!AK72</f>
        <v>3.853894653411751E-3</v>
      </c>
      <c r="V80" s="87">
        <f>[1]compopeinc!AL72</f>
        <v>8.6535177189623579E-3</v>
      </c>
      <c r="W80" s="87">
        <f>[1]compopeinc!AM72</f>
        <v>9.2396785343621078E-3</v>
      </c>
      <c r="X80" s="87">
        <f>[1]compopeinc!AN72</f>
        <v>2.5595865058133771E-2</v>
      </c>
      <c r="Y80" s="88">
        <f>[1]compopeinc!AO72</f>
        <v>1.9566270983912025E-2</v>
      </c>
      <c r="Z80" s="130"/>
      <c r="AB80" s="138">
        <f>$S80*'TB2g(Details)'!U16</f>
        <v>1.3071956188301498E-3</v>
      </c>
      <c r="AC80" s="138">
        <f>$S80*'TB2g(Details)'!V16</f>
        <v>1.5919413144025809E-2</v>
      </c>
      <c r="AD80" s="138">
        <f>$S80*'TB2g(Details)'!W16</f>
        <v>2.0009712211632637E-2</v>
      </c>
      <c r="AE80" s="139">
        <f t="shared" si="0"/>
        <v>3.5929125355658446E-2</v>
      </c>
    </row>
    <row r="81" spans="1:31" ht="15.75">
      <c r="A81" s="134">
        <v>1984</v>
      </c>
      <c r="B81" s="81">
        <f>[1]compopeinc!R73</f>
        <v>0.36352020502090454</v>
      </c>
      <c r="C81" s="104">
        <f>[1]compopeinc!S73</f>
        <v>5.6096597299410668E-2</v>
      </c>
      <c r="D81" s="104">
        <f>[1]compopeinc!T73</f>
        <v>4.3886190425142975E-2</v>
      </c>
      <c r="E81" s="104">
        <f>[1]compopeinc!U73</f>
        <v>1.0369223407168575E-2</v>
      </c>
      <c r="F81" s="104">
        <f>[1]compopeinc!V73</f>
        <v>2.1246561594247662E-2</v>
      </c>
      <c r="G81" s="104">
        <f>[1]compopeinc!W73</f>
        <v>5.9264956601274975E-2</v>
      </c>
      <c r="H81" s="104">
        <f>[1]compopeinc!X73</f>
        <v>0.12941101281853951</v>
      </c>
      <c r="I81" s="135">
        <f>[1]compopeinc!Y73</f>
        <v>4.3245656071170265E-2</v>
      </c>
      <c r="J81" s="103">
        <f>[1]compopeinc!Z73</f>
        <v>0.25974908471107483</v>
      </c>
      <c r="K81" s="104">
        <f>[1]compopeinc!AA73</f>
        <v>5.1393370418007137E-2</v>
      </c>
      <c r="L81" s="104">
        <f>[1]compopeinc!AB73</f>
        <v>3.2196930767843759E-2</v>
      </c>
      <c r="M81" s="104">
        <f>[1]compopeinc!AC73</f>
        <v>6.9426761829628897E-3</v>
      </c>
      <c r="N81" s="104">
        <f>[1]compopeinc!AD73</f>
        <v>1.8135192692591985E-2</v>
      </c>
      <c r="O81" s="104">
        <f>[1]compopeinc!AE73</f>
        <v>3.7615378292110854E-2</v>
      </c>
      <c r="P81" s="104">
        <f>[1]compopeinc!AF73</f>
        <v>7.5368732526023274E-2</v>
      </c>
      <c r="Q81" s="104">
        <f>[1]compopeinc!AG73</f>
        <v>3.8096821274857882E-2</v>
      </c>
      <c r="R81" s="83">
        <f>[1]compopeinc!AH73</f>
        <v>0.1260451078414917</v>
      </c>
      <c r="S81" s="87">
        <f>[1]compopeinc!AI73</f>
        <v>3.8511446648812418E-2</v>
      </c>
      <c r="T81" s="87">
        <f>[1]compopeinc!AJ73</f>
        <v>1.3577323907202656E-2</v>
      </c>
      <c r="U81" s="87">
        <f>[1]compopeinc!AK73</f>
        <v>3.3853264361853449E-3</v>
      </c>
      <c r="V81" s="87">
        <f>[1]compopeinc!AL73</f>
        <v>9.8295115832349959E-3</v>
      </c>
      <c r="W81" s="87">
        <f>[1]compopeinc!AM73</f>
        <v>1.2526362455227924E-2</v>
      </c>
      <c r="X81" s="87">
        <f>[1]compopeinc!AN73</f>
        <v>2.5647383155512286E-2</v>
      </c>
      <c r="Y81" s="88">
        <f>[1]compopeinc!AO73</f>
        <v>2.2567753316838881E-2</v>
      </c>
      <c r="Z81" s="130"/>
      <c r="AB81" s="138">
        <f>$S81*'TB2g(Details)'!U17</f>
        <v>2.228615497389157E-3</v>
      </c>
      <c r="AC81" s="138">
        <f>$S81*'TB2g(Details)'!V17</f>
        <v>1.4307138813327952E-2</v>
      </c>
      <c r="AD81" s="138">
        <f>$S81*'TB2g(Details)'!W17</f>
        <v>2.197569233809531E-2</v>
      </c>
      <c r="AE81" s="139">
        <f t="shared" si="0"/>
        <v>3.6282831151423264E-2</v>
      </c>
    </row>
    <row r="82" spans="1:31" ht="15.75">
      <c r="A82" s="134">
        <v>1985</v>
      </c>
      <c r="B82" s="81">
        <f>[1]compopeinc!R74</f>
        <v>0.36251196265220642</v>
      </c>
      <c r="C82" s="104">
        <f>[1]compopeinc!S74</f>
        <v>4.9993280884983629E-2</v>
      </c>
      <c r="D82" s="104">
        <f>[1]compopeinc!T74</f>
        <v>4.3725859182306773E-2</v>
      </c>
      <c r="E82" s="104">
        <f>[1]compopeinc!U74</f>
        <v>1.045970590909576E-2</v>
      </c>
      <c r="F82" s="104">
        <f>[1]compopeinc!V74</f>
        <v>2.0548009159386506E-2</v>
      </c>
      <c r="G82" s="104">
        <f>[1]compopeinc!W74</f>
        <v>6.1616259766246018E-2</v>
      </c>
      <c r="H82" s="104">
        <f>[1]compopeinc!X74</f>
        <v>0.13438887539818364</v>
      </c>
      <c r="I82" s="135">
        <f>[1]compopeinc!Y74</f>
        <v>4.1779969856083579E-2</v>
      </c>
      <c r="J82" s="103">
        <f>[1]compopeinc!Z74</f>
        <v>0.25844010710716248</v>
      </c>
      <c r="K82" s="104">
        <f>[1]compopeinc!AA74</f>
        <v>4.5645813834578816E-2</v>
      </c>
      <c r="L82" s="104">
        <f>[1]compopeinc!AB74</f>
        <v>3.2291110380876856E-2</v>
      </c>
      <c r="M82" s="104">
        <f>[1]compopeinc!AC74</f>
        <v>7.9565492514063248E-3</v>
      </c>
      <c r="N82" s="104">
        <f>[1]compopeinc!AD74</f>
        <v>1.7671669923910706E-2</v>
      </c>
      <c r="O82" s="104">
        <f>[1]compopeinc!AE74</f>
        <v>3.9442059088903636E-2</v>
      </c>
      <c r="P82" s="104">
        <f>[1]compopeinc!AF74</f>
        <v>7.8220032478200432E-2</v>
      </c>
      <c r="Q82" s="104">
        <f>[1]compopeinc!AG74</f>
        <v>3.7212848529191773E-2</v>
      </c>
      <c r="R82" s="83">
        <f>[1]compopeinc!AH74</f>
        <v>0.12544624507427216</v>
      </c>
      <c r="S82" s="87">
        <f>[1]compopeinc!AI74</f>
        <v>3.4382518280444703E-2</v>
      </c>
      <c r="T82" s="87">
        <f>[1]compopeinc!AJ74</f>
        <v>1.4657625529093565E-2</v>
      </c>
      <c r="U82" s="87">
        <f>[1]compopeinc!AK74</f>
        <v>4.1031914045263906E-3</v>
      </c>
      <c r="V82" s="87">
        <f>[1]compopeinc!AL74</f>
        <v>9.8522263854673355E-3</v>
      </c>
      <c r="W82" s="87">
        <f>[1]compopeinc!AM74</f>
        <v>1.3185132250798723E-2</v>
      </c>
      <c r="X82" s="87">
        <f>[1]compopeinc!AN74</f>
        <v>2.6416913768557131E-2</v>
      </c>
      <c r="Y82" s="88">
        <f>[1]compopeinc!AO74</f>
        <v>2.2848637751902705E-2</v>
      </c>
      <c r="Z82" s="130"/>
      <c r="AB82" s="138">
        <f>$S82*'TB2g(Details)'!U18</f>
        <v>2.1177776461127401E-3</v>
      </c>
      <c r="AC82" s="138">
        <f>$S82*'TB2g(Details)'!V18</f>
        <v>1.2887727502035724E-2</v>
      </c>
      <c r="AD82" s="138">
        <f>$S82*'TB2g(Details)'!W18</f>
        <v>1.9377013132296249E-2</v>
      </c>
      <c r="AE82" s="139">
        <f t="shared" si="0"/>
        <v>3.2264740634331976E-2</v>
      </c>
    </row>
    <row r="83" spans="1:31" ht="15.75">
      <c r="A83" s="134">
        <v>1986</v>
      </c>
      <c r="B83" s="81">
        <f>[1]compopeinc!R75</f>
        <v>0.36079427599906921</v>
      </c>
      <c r="C83" s="104">
        <f>[1]compopeinc!S75</f>
        <v>4.2976532912244708E-2</v>
      </c>
      <c r="D83" s="104">
        <f>[1]compopeinc!T75</f>
        <v>4.0502462594429134E-2</v>
      </c>
      <c r="E83" s="104">
        <f>[1]compopeinc!U75</f>
        <v>1.0873467863149277E-2</v>
      </c>
      <c r="F83" s="104">
        <f>[1]compopeinc!V75</f>
        <v>2.0196283191500384E-2</v>
      </c>
      <c r="G83" s="104">
        <f>[1]compopeinc!W75</f>
        <v>6.2862624372188064E-2</v>
      </c>
      <c r="H83" s="104">
        <f>[1]compopeinc!X75</f>
        <v>0.1421694448113672</v>
      </c>
      <c r="I83" s="135">
        <f>[1]compopeinc!Y75</f>
        <v>4.1213435128929672E-2</v>
      </c>
      <c r="J83" s="103">
        <f>[1]compopeinc!Z75</f>
        <v>0.25591707229614258</v>
      </c>
      <c r="K83" s="104">
        <f>[1]compopeinc!AA75</f>
        <v>3.9281635341907248E-2</v>
      </c>
      <c r="L83" s="104">
        <f>[1]compopeinc!AB75</f>
        <v>3.0286026948907349E-2</v>
      </c>
      <c r="M83" s="104">
        <f>[1]compopeinc!AC75</f>
        <v>8.2878079025450711E-3</v>
      </c>
      <c r="N83" s="104">
        <f>[1]compopeinc!AD75</f>
        <v>1.7369966529211751E-2</v>
      </c>
      <c r="O83" s="104">
        <f>[1]compopeinc!AE75</f>
        <v>4.140725702866592E-2</v>
      </c>
      <c r="P83" s="104">
        <f>[1]compopeinc!AF75</f>
        <v>8.2575622479808236E-2</v>
      </c>
      <c r="Q83" s="104">
        <f>[1]compopeinc!AG75</f>
        <v>3.670874388837804E-2</v>
      </c>
      <c r="R83" s="83">
        <f>[1]compopeinc!AH75</f>
        <v>0.12223199754953384</v>
      </c>
      <c r="S83" s="87">
        <f>[1]compopeinc!AI75</f>
        <v>2.9269967691682271E-2</v>
      </c>
      <c r="T83" s="87">
        <f>[1]compopeinc!AJ75</f>
        <v>1.3812734240044134E-2</v>
      </c>
      <c r="U83" s="87">
        <f>[1]compopeinc!AK75</f>
        <v>4.2069306797693435E-3</v>
      </c>
      <c r="V83" s="87">
        <f>[1]compopeinc!AL75</f>
        <v>9.4130547960157209E-3</v>
      </c>
      <c r="W83" s="87">
        <f>[1]compopeinc!AM75</f>
        <v>1.5537496873276215E-2</v>
      </c>
      <c r="X83" s="87">
        <f>[1]compopeinc!AN75</f>
        <v>2.8073068657448672E-2</v>
      </c>
      <c r="Y83" s="88">
        <f>[1]compopeinc!AO75</f>
        <v>2.1918746027514199E-2</v>
      </c>
      <c r="Z83" s="130"/>
      <c r="AB83" s="138">
        <f>$S83*'TB2g(Details)'!U19</f>
        <v>2.4309592493265966E-3</v>
      </c>
      <c r="AC83" s="138">
        <f>$S83*'TB2g(Details)'!V19</f>
        <v>1.3627810743215434E-2</v>
      </c>
      <c r="AD83" s="138">
        <f>$S83*'TB2g(Details)'!W19</f>
        <v>1.3211197699140243E-2</v>
      </c>
      <c r="AE83" s="139">
        <f t="shared" si="0"/>
        <v>2.6839008442355677E-2</v>
      </c>
    </row>
    <row r="84" spans="1:31" ht="15.75">
      <c r="A84" s="134">
        <v>1987</v>
      </c>
      <c r="B84" s="81">
        <f>[1]compopeinc!R76</f>
        <v>0.37129673361778259</v>
      </c>
      <c r="C84" s="104">
        <f>[1]compopeinc!S76</f>
        <v>4.4783699405480507E-2</v>
      </c>
      <c r="D84" s="104">
        <f>[1]compopeinc!T76</f>
        <v>3.9914921831508174E-2</v>
      </c>
      <c r="E84" s="104">
        <f>[1]compopeinc!U76</f>
        <v>1.0756874797280982E-2</v>
      </c>
      <c r="F84" s="104">
        <f>[1]compopeinc!V76</f>
        <v>2.0269838911389081E-2</v>
      </c>
      <c r="G84" s="104">
        <f>[1]compopeinc!W76</f>
        <v>6.2093142907091801E-2</v>
      </c>
      <c r="H84" s="104">
        <f>[1]compopeinc!X76</f>
        <v>0.15157423102747086</v>
      </c>
      <c r="I84" s="135">
        <f>[1]compopeinc!Y76</f>
        <v>4.1904023242244022E-2</v>
      </c>
      <c r="J84" s="103">
        <f>[1]compopeinc!Z76</f>
        <v>0.26824808120727539</v>
      </c>
      <c r="K84" s="104">
        <f>[1]compopeinc!AA76</f>
        <v>4.0482330709985907E-2</v>
      </c>
      <c r="L84" s="104">
        <f>[1]compopeinc!AB76</f>
        <v>3.2164018496590015E-2</v>
      </c>
      <c r="M84" s="104">
        <f>[1]compopeinc!AC76</f>
        <v>8.7486382026333558E-3</v>
      </c>
      <c r="N84" s="104">
        <f>[1]compopeinc!AD76</f>
        <v>1.7104776131612084E-2</v>
      </c>
      <c r="O84" s="104">
        <f>[1]compopeinc!AE76</f>
        <v>4.2494678971684664E-2</v>
      </c>
      <c r="P84" s="104">
        <f>[1]compopeinc!AF76</f>
        <v>9.06588880060816E-2</v>
      </c>
      <c r="Q84" s="104">
        <f>[1]compopeinc!AG76</f>
        <v>3.6594758864946925E-2</v>
      </c>
      <c r="R84" s="83">
        <f>[1]compopeinc!AH76</f>
        <v>0.13244308531284332</v>
      </c>
      <c r="S84" s="87">
        <f>[1]compopeinc!AI76</f>
        <v>2.8677314780766072E-2</v>
      </c>
      <c r="T84" s="87">
        <f>[1]compopeinc!AJ76</f>
        <v>1.7661191945728873E-2</v>
      </c>
      <c r="U84" s="87">
        <f>[1]compopeinc!AK76</f>
        <v>4.3063362572491135E-3</v>
      </c>
      <c r="V84" s="87">
        <f>[1]compopeinc!AL76</f>
        <v>9.2232223620576214E-3</v>
      </c>
      <c r="W84" s="87">
        <f>[1]compopeinc!AM76</f>
        <v>1.8326516236420579E-2</v>
      </c>
      <c r="X84" s="87">
        <f>[1]compopeinc!AN76</f>
        <v>3.2754399610717952E-2</v>
      </c>
      <c r="Y84" s="88">
        <f>[1]compopeinc!AO76</f>
        <v>2.1494107358325031E-2</v>
      </c>
      <c r="Z84" s="130"/>
      <c r="AB84" s="138">
        <f>$S84*'TB2g(Details)'!U20</f>
        <v>4.2511143760652478E-3</v>
      </c>
      <c r="AC84" s="138">
        <f>$S84*'TB2g(Details)'!V20</f>
        <v>1.1508008204317787E-2</v>
      </c>
      <c r="AD84" s="138">
        <f>$S84*'TB2g(Details)'!W20</f>
        <v>1.2918192200383039E-2</v>
      </c>
      <c r="AE84" s="139">
        <f t="shared" si="0"/>
        <v>2.4426200404700824E-2</v>
      </c>
    </row>
    <row r="85" spans="1:31" ht="15.75">
      <c r="A85" s="134">
        <v>1988</v>
      </c>
      <c r="B85" s="81">
        <f>[1]compopeinc!R77</f>
        <v>0.38531401753425598</v>
      </c>
      <c r="C85" s="104">
        <f>[1]compopeinc!S77</f>
        <v>4.9406818150471737E-2</v>
      </c>
      <c r="D85" s="104">
        <f>[1]compopeinc!T77</f>
        <v>3.8957088712483663E-2</v>
      </c>
      <c r="E85" s="104">
        <f>[1]compopeinc!U77</f>
        <v>1.1549646133618294E-2</v>
      </c>
      <c r="F85" s="104">
        <f>[1]compopeinc!V77</f>
        <v>2.1109945949009994E-2</v>
      </c>
      <c r="G85" s="104">
        <f>[1]compopeinc!W77</f>
        <v>6.0298452929075361E-2</v>
      </c>
      <c r="H85" s="104">
        <f>[1]compopeinc!X77</f>
        <v>0.16012693514741674</v>
      </c>
      <c r="I85" s="135">
        <f>[1]compopeinc!Y77</f>
        <v>4.3865108151440353E-2</v>
      </c>
      <c r="J85" s="103">
        <f>[1]compopeinc!Z77</f>
        <v>0.28406608104705811</v>
      </c>
      <c r="K85" s="104">
        <f>[1]compopeinc!AA77</f>
        <v>4.5926411625908305E-2</v>
      </c>
      <c r="L85" s="104">
        <f>[1]compopeinc!AB77</f>
        <v>3.2218902756129313E-2</v>
      </c>
      <c r="M85" s="104">
        <f>[1]compopeinc!AC77</f>
        <v>8.5921933416116206E-3</v>
      </c>
      <c r="N85" s="104">
        <f>[1]compopeinc!AD77</f>
        <v>1.8124460459041664E-2</v>
      </c>
      <c r="O85" s="104">
        <f>[1]compopeinc!AE77</f>
        <v>4.129161942517949E-2</v>
      </c>
      <c r="P85" s="104">
        <f>[1]compopeinc!AF77</f>
        <v>9.8960280212786744E-2</v>
      </c>
      <c r="Q85" s="104">
        <f>[1]compopeinc!AG77</f>
        <v>3.8952226894256828E-2</v>
      </c>
      <c r="R85" s="83">
        <f>[1]compopeinc!AH77</f>
        <v>0.14916391670703888</v>
      </c>
      <c r="S85" s="87">
        <f>[1]compopeinc!AI77</f>
        <v>3.5603409373701468E-2</v>
      </c>
      <c r="T85" s="87">
        <f>[1]compopeinc!AJ77</f>
        <v>1.76734722239929E-2</v>
      </c>
      <c r="U85" s="87">
        <f>[1]compopeinc!AK77</f>
        <v>4.3789740718496147E-3</v>
      </c>
      <c r="V85" s="87">
        <f>[1]compopeinc!AL77</f>
        <v>1.0204913159293172E-2</v>
      </c>
      <c r="W85" s="87">
        <f>[1]compopeinc!AM77</f>
        <v>1.7216091195940624E-2</v>
      </c>
      <c r="X85" s="87">
        <f>[1]compopeinc!AN77</f>
        <v>4.0291166034462783E-2</v>
      </c>
      <c r="Y85" s="88">
        <f>[1]compopeinc!AO77</f>
        <v>2.3795892486297383E-2</v>
      </c>
      <c r="Z85" s="130"/>
      <c r="AB85" s="138">
        <f>$S85*'TB2g(Details)'!U21</f>
        <v>6.7518038390527403E-3</v>
      </c>
      <c r="AC85" s="138">
        <f>$S85*'TB2g(Details)'!V21</f>
        <v>1.2868801326155499E-2</v>
      </c>
      <c r="AD85" s="138">
        <f>$S85*'TB2g(Details)'!W21</f>
        <v>1.5982804208493229E-2</v>
      </c>
      <c r="AE85" s="139">
        <f t="shared" si="0"/>
        <v>2.885160553464873E-2</v>
      </c>
    </row>
    <row r="86" spans="1:31" ht="15.75">
      <c r="A86" s="134">
        <v>1989</v>
      </c>
      <c r="B86" s="81">
        <f>[1]compopeinc!R78</f>
        <v>0.38196107745170593</v>
      </c>
      <c r="C86" s="104">
        <f>[1]compopeinc!S78</f>
        <v>4.4907779214614883E-2</v>
      </c>
      <c r="D86" s="104">
        <f>[1]compopeinc!T78</f>
        <v>4.5387844215214052E-2</v>
      </c>
      <c r="E86" s="104">
        <f>[1]compopeinc!U78</f>
        <v>7.8415174390840635E-3</v>
      </c>
      <c r="F86" s="104">
        <f>[1]compopeinc!V78</f>
        <v>2.1466541812314235E-2</v>
      </c>
      <c r="G86" s="104">
        <f>[1]compopeinc!W78</f>
        <v>6.0805057344140337E-2</v>
      </c>
      <c r="H86" s="104">
        <f>[1]compopeinc!X78</f>
        <v>0.15728244796180307</v>
      </c>
      <c r="I86" s="135">
        <f>[1]compopeinc!Y78</f>
        <v>4.4269892678407134E-2</v>
      </c>
      <c r="J86" s="103">
        <f>[1]compopeinc!Z78</f>
        <v>0.2798784077167511</v>
      </c>
      <c r="K86" s="104">
        <f>[1]compopeinc!AA78</f>
        <v>4.1154057194644954E-2</v>
      </c>
      <c r="L86" s="104">
        <f>[1]compopeinc!AB78</f>
        <v>3.5304523268564904E-2</v>
      </c>
      <c r="M86" s="104">
        <f>[1]compopeinc!AC78</f>
        <v>7.9044021019827604E-3</v>
      </c>
      <c r="N86" s="104">
        <f>[1]compopeinc!AD78</f>
        <v>1.8393667437934538E-2</v>
      </c>
      <c r="O86" s="104">
        <f>[1]compopeinc!AE78</f>
        <v>4.2236640332098847E-2</v>
      </c>
      <c r="P86" s="104">
        <f>[1]compopeinc!AF78</f>
        <v>9.5683616484580347E-2</v>
      </c>
      <c r="Q86" s="104">
        <f>[1]compopeinc!AG78</f>
        <v>3.9201479546823993E-2</v>
      </c>
      <c r="R86" s="83">
        <f>[1]compopeinc!AH78</f>
        <v>0.14446380734443665</v>
      </c>
      <c r="S86" s="87">
        <f>[1]compopeinc!AI78</f>
        <v>3.1312791415139089E-2</v>
      </c>
      <c r="T86" s="87">
        <f>[1]compopeinc!AJ78</f>
        <v>1.9974031871426674E-2</v>
      </c>
      <c r="U86" s="87">
        <f>[1]compopeinc!AK78</f>
        <v>4.0829443948753631E-3</v>
      </c>
      <c r="V86" s="87">
        <f>[1]compopeinc!AL78</f>
        <v>1.0344323069401223E-2</v>
      </c>
      <c r="W86" s="87">
        <f>[1]compopeinc!AM78</f>
        <v>1.919387832665604E-2</v>
      </c>
      <c r="X86" s="87">
        <f>[1]compopeinc!AN78</f>
        <v>3.5672769068405441E-2</v>
      </c>
      <c r="Y86" s="88">
        <f>[1]compopeinc!AO78</f>
        <v>2.3883083125231273E-2</v>
      </c>
      <c r="Z86" s="130"/>
      <c r="AB86" s="138">
        <f>$S86*'TB2g(Details)'!U22</f>
        <v>6.3942986331351186E-3</v>
      </c>
      <c r="AC86" s="138">
        <f>$S86*'TB2g(Details)'!V22</f>
        <v>1.4094318829915948E-2</v>
      </c>
      <c r="AD86" s="138">
        <f>$S86*'TB2g(Details)'!W22</f>
        <v>1.0824173952088017E-2</v>
      </c>
      <c r="AE86" s="139">
        <f t="shared" si="0"/>
        <v>2.4918492782003965E-2</v>
      </c>
    </row>
    <row r="87" spans="1:31" ht="15.75">
      <c r="A87" s="136">
        <v>1990</v>
      </c>
      <c r="B87" s="97">
        <f>[1]compopeinc!R79</f>
        <v>0.38225084543228149</v>
      </c>
      <c r="C87" s="108">
        <f>[1]compopeinc!S79</f>
        <v>4.3653758571784523E-2</v>
      </c>
      <c r="D87" s="108">
        <f>[1]compopeinc!T79</f>
        <v>4.0193872527188285E-2</v>
      </c>
      <c r="E87" s="108">
        <f>[1]compopeinc!U79</f>
        <v>1.1782664029338911E-2</v>
      </c>
      <c r="F87" s="108">
        <f>[1]compopeinc!V79</f>
        <v>2.0782856622231033E-2</v>
      </c>
      <c r="G87" s="108">
        <f>[1]compopeinc!W79</f>
        <v>6.0818865182596757E-2</v>
      </c>
      <c r="H87" s="108">
        <f>[1]compopeinc!X79</f>
        <v>0.1624893132759615</v>
      </c>
      <c r="I87" s="137">
        <f>[1]compopeinc!Y79</f>
        <v>4.2529540242978336E-2</v>
      </c>
      <c r="J87" s="107">
        <f>[1]compopeinc!Z79</f>
        <v>0.27999061346054077</v>
      </c>
      <c r="K87" s="108">
        <f>[1]compopeinc!AA79</f>
        <v>4.0004869927742881E-2</v>
      </c>
      <c r="L87" s="108">
        <f>[1]compopeinc!AB79</f>
        <v>3.3070642777506667E-2</v>
      </c>
      <c r="M87" s="108">
        <f>[1]compopeinc!AC79</f>
        <v>8.9831782734717622E-3</v>
      </c>
      <c r="N87" s="108">
        <f>[1]compopeinc!AD79</f>
        <v>1.7981489968483373E-2</v>
      </c>
      <c r="O87" s="108">
        <f>[1]compopeinc!AE79</f>
        <v>4.2612902255165189E-2</v>
      </c>
      <c r="P87" s="108">
        <f>[1]compopeinc!AF79</f>
        <v>9.9398094130438305E-2</v>
      </c>
      <c r="Q87" s="108">
        <f>[1]compopeinc!AG79</f>
        <v>3.7939461444555345E-2</v>
      </c>
      <c r="R87" s="101">
        <f>[1]compopeinc!AH79</f>
        <v>0.14485588669776917</v>
      </c>
      <c r="S87" s="109">
        <f>[1]compopeinc!AI79</f>
        <v>3.0171141292998548E-2</v>
      </c>
      <c r="T87" s="109">
        <f>[1]compopeinc!AJ79</f>
        <v>1.8920470876118766E-2</v>
      </c>
      <c r="U87" s="109">
        <f>[1]compopeinc!AK79</f>
        <v>3.9755914977578017E-3</v>
      </c>
      <c r="V87" s="109">
        <f>[1]compopeinc!AL79</f>
        <v>1.0420834376775351E-2</v>
      </c>
      <c r="W87" s="109">
        <f>[1]compopeinc!AM79</f>
        <v>1.9252731888018369E-2</v>
      </c>
      <c r="X87" s="109">
        <f>[1]compopeinc!AN79</f>
        <v>3.8574629309869705E-2</v>
      </c>
      <c r="Y87" s="110">
        <f>[1]compopeinc!AO79</f>
        <v>2.3540485617051767E-2</v>
      </c>
      <c r="Z87" s="130"/>
      <c r="AB87" s="138">
        <f>$S87*'TB2g(Details)'!U23</f>
        <v>6.2919278336077775E-3</v>
      </c>
      <c r="AC87" s="138">
        <f>$S87*'TB2g(Details)'!V23</f>
        <v>1.4326252347979346E-2</v>
      </c>
      <c r="AD87" s="138">
        <f>$S87*'TB2g(Details)'!W23</f>
        <v>9.5529611114114274E-3</v>
      </c>
      <c r="AE87" s="139">
        <f t="shared" si="0"/>
        <v>2.3879213459390772E-2</v>
      </c>
    </row>
    <row r="88" spans="1:31" ht="15.75">
      <c r="A88" s="134">
        <v>1991</v>
      </c>
      <c r="B88" s="81">
        <f>[1]compopeinc!R80</f>
        <v>0.3807600736618042</v>
      </c>
      <c r="C88" s="104">
        <f>[1]compopeinc!S80</f>
        <v>4.6359387303672291E-2</v>
      </c>
      <c r="D88" s="104">
        <f>[1]compopeinc!T80</f>
        <v>3.6977465672575822E-2</v>
      </c>
      <c r="E88" s="104">
        <f>[1]compopeinc!U80</f>
        <v>1.2635682202307165E-2</v>
      </c>
      <c r="F88" s="104">
        <f>[1]compopeinc!V80</f>
        <v>1.9800887428553876E-2</v>
      </c>
      <c r="G88" s="104">
        <f>[1]compopeinc!W80</f>
        <v>6.1582746200085359E-2</v>
      </c>
      <c r="H88" s="104">
        <f>[1]compopeinc!X80</f>
        <v>0.16304363661482543</v>
      </c>
      <c r="I88" s="135">
        <f>[1]compopeinc!Y80</f>
        <v>4.0360300090177256E-2</v>
      </c>
      <c r="J88" s="103">
        <f>[1]compopeinc!Z80</f>
        <v>0.27686634659767151</v>
      </c>
      <c r="K88" s="104">
        <f>[1]compopeinc!AA80</f>
        <v>4.1872631367825847E-2</v>
      </c>
      <c r="L88" s="104">
        <f>[1]compopeinc!AB80</f>
        <v>3.0796667877005676E-2</v>
      </c>
      <c r="M88" s="104">
        <f>[1]compopeinc!AC80</f>
        <v>9.4274969082792023E-3</v>
      </c>
      <c r="N88" s="104">
        <f>[1]compopeinc!AD80</f>
        <v>1.7172048159147791E-2</v>
      </c>
      <c r="O88" s="104">
        <f>[1]compopeinc!AE80</f>
        <v>4.2824998616938212E-2</v>
      </c>
      <c r="P88" s="104">
        <f>[1]compopeinc!AF80</f>
        <v>9.8876830493316373E-2</v>
      </c>
      <c r="Q88" s="104">
        <f>[1]compopeinc!AG80</f>
        <v>3.5895658102908283E-2</v>
      </c>
      <c r="R88" s="83">
        <f>[1]compopeinc!AH80</f>
        <v>0.13819843530654907</v>
      </c>
      <c r="S88" s="87">
        <f>[1]compopeinc!AI80</f>
        <v>3.078172165163727E-2</v>
      </c>
      <c r="T88" s="87">
        <f>[1]compopeinc!AJ80</f>
        <v>1.7575195929756579E-2</v>
      </c>
      <c r="U88" s="87">
        <f>[1]compopeinc!AK80</f>
        <v>4.5566615088894402E-3</v>
      </c>
      <c r="V88" s="87">
        <f>[1]compopeinc!AL80</f>
        <v>9.6496899459722948E-3</v>
      </c>
      <c r="W88" s="87">
        <f>[1]compopeinc!AM80</f>
        <v>1.8180762458266112E-2</v>
      </c>
      <c r="X88" s="87">
        <f>[1]compopeinc!AN80</f>
        <v>3.5822066055671682E-2</v>
      </c>
      <c r="Y88" s="88">
        <f>[1]compopeinc!AO80</f>
        <v>2.1632327106809967E-2</v>
      </c>
      <c r="Z88" s="130"/>
      <c r="AB88" s="138">
        <f>$S88*'TB2g(Details)'!U24</f>
        <v>5.669649940040016E-3</v>
      </c>
      <c r="AC88" s="138">
        <f>$S88*'TB2g(Details)'!V24</f>
        <v>1.3866823170314084E-2</v>
      </c>
      <c r="AD88" s="138">
        <f>$S88*'TB2g(Details)'!W24</f>
        <v>1.1245248541283172E-2</v>
      </c>
      <c r="AE88" s="139">
        <f t="shared" si="0"/>
        <v>2.5112071711597257E-2</v>
      </c>
    </row>
    <row r="89" spans="1:31" ht="15.75">
      <c r="A89" s="134">
        <v>1992</v>
      </c>
      <c r="B89" s="81">
        <f>[1]compopeinc!R81</f>
        <v>0.39310207962989807</v>
      </c>
      <c r="C89" s="104">
        <f>[1]compopeinc!S81</f>
        <v>5.00212498356832E-2</v>
      </c>
      <c r="D89" s="104">
        <f>[1]compopeinc!T81</f>
        <v>3.2233298235715371E-2</v>
      </c>
      <c r="E89" s="104">
        <f>[1]compopeinc!U81</f>
        <v>1.4374594084595377E-2</v>
      </c>
      <c r="F89" s="104">
        <f>[1]compopeinc!V81</f>
        <v>2.0006764060371975E-2</v>
      </c>
      <c r="G89" s="104">
        <f>[1]compopeinc!W81</f>
        <v>6.3305384287792685E-2</v>
      </c>
      <c r="H89" s="104">
        <f>[1]compopeinc!X81</f>
        <v>0.17209318960886985</v>
      </c>
      <c r="I89" s="135">
        <f>[1]compopeinc!Y81</f>
        <v>4.1067592251946033E-2</v>
      </c>
      <c r="J89" s="103">
        <f>[1]compopeinc!Z81</f>
        <v>0.28974401950836182</v>
      </c>
      <c r="K89" s="104">
        <f>[1]compopeinc!AA81</f>
        <v>4.5447353795965012E-2</v>
      </c>
      <c r="L89" s="104">
        <f>[1]compopeinc!AB81</f>
        <v>2.7159193161397061E-2</v>
      </c>
      <c r="M89" s="104">
        <f>[1]compopeinc!AC81</f>
        <v>1.0932871689594897E-2</v>
      </c>
      <c r="N89" s="104">
        <f>[1]compopeinc!AD81</f>
        <v>1.744628955281519E-2</v>
      </c>
      <c r="O89" s="104">
        <f>[1]compopeinc!AE81</f>
        <v>4.5261761796830585E-2</v>
      </c>
      <c r="P89" s="104">
        <f>[1]compopeinc!AF81</f>
        <v>0.10674630107871608</v>
      </c>
      <c r="Q89" s="104">
        <f>[1]compopeinc!AG81</f>
        <v>3.6750247292489699E-2</v>
      </c>
      <c r="R89" s="83">
        <f>[1]compopeinc!AH81</f>
        <v>0.14945189654827118</v>
      </c>
      <c r="S89" s="87">
        <f>[1]compopeinc!AI81</f>
        <v>3.3705720557524708E-2</v>
      </c>
      <c r="T89" s="87">
        <f>[1]compopeinc!AJ81</f>
        <v>1.5391811433426834E-2</v>
      </c>
      <c r="U89" s="87">
        <f>[1]compopeinc!AK81</f>
        <v>5.2770093642135344E-3</v>
      </c>
      <c r="V89" s="87">
        <f>[1]compopeinc!AL81</f>
        <v>1.0186951431345693E-2</v>
      </c>
      <c r="W89" s="87">
        <f>[1]compopeinc!AM81</f>
        <v>2.0004369394336481E-2</v>
      </c>
      <c r="X89" s="87">
        <f>[1]compopeinc!AN81</f>
        <v>4.1997788718325289E-2</v>
      </c>
      <c r="Y89" s="88">
        <f>[1]compopeinc!AO81</f>
        <v>2.2888246251375772E-2</v>
      </c>
      <c r="Z89" s="130"/>
      <c r="AB89" s="138">
        <f>$S89*'TB2g(Details)'!U25</f>
        <v>6.7035874790720333E-3</v>
      </c>
      <c r="AC89" s="138">
        <f>$S89*'TB2g(Details)'!V25</f>
        <v>1.4604167593694598E-2</v>
      </c>
      <c r="AD89" s="138">
        <f>$S89*'TB2g(Details)'!W25</f>
        <v>1.2397965484758076E-2</v>
      </c>
      <c r="AE89" s="139">
        <f t="shared" si="0"/>
        <v>2.7002133078452673E-2</v>
      </c>
    </row>
    <row r="90" spans="1:31" ht="15.75">
      <c r="A90" s="134">
        <v>1993</v>
      </c>
      <c r="B90" s="81">
        <f>[1]compopeinc!R82</f>
        <v>0.39082455635070801</v>
      </c>
      <c r="C90" s="104">
        <f>[1]compopeinc!S82</f>
        <v>5.2114250537712979E-2</v>
      </c>
      <c r="D90" s="104">
        <f>[1]compopeinc!T82</f>
        <v>3.0209287370502796E-2</v>
      </c>
      <c r="E90" s="104">
        <f>[1]compopeinc!U82</f>
        <v>1.5668554295582227E-2</v>
      </c>
      <c r="F90" s="104">
        <f>[1]compopeinc!V82</f>
        <v>2.0061462591719707E-2</v>
      </c>
      <c r="G90" s="104">
        <f>[1]compopeinc!W82</f>
        <v>6.2717331803316984E-2</v>
      </c>
      <c r="H90" s="104">
        <f>[1]compopeinc!X82</f>
        <v>0.16871337890133137</v>
      </c>
      <c r="I90" s="135">
        <f>[1]compopeinc!Y82</f>
        <v>4.134028582640175E-2</v>
      </c>
      <c r="J90" s="103">
        <f>[1]compopeinc!Z82</f>
        <v>0.28656375408172607</v>
      </c>
      <c r="K90" s="104">
        <f>[1]compopeinc!AA82</f>
        <v>4.7166173475616198E-2</v>
      </c>
      <c r="L90" s="104">
        <f>[1]compopeinc!AB82</f>
        <v>2.5616828337249542E-2</v>
      </c>
      <c r="M90" s="104">
        <f>[1]compopeinc!AC82</f>
        <v>1.1725562687977833E-2</v>
      </c>
      <c r="N90" s="104">
        <f>[1]compopeinc!AD82</f>
        <v>1.7436155808575483E-2</v>
      </c>
      <c r="O90" s="104">
        <f>[1]compopeinc!AE82</f>
        <v>4.391178017285538E-2</v>
      </c>
      <c r="P90" s="104">
        <f>[1]compopeinc!AF82</f>
        <v>0.10385529717475962</v>
      </c>
      <c r="Q90" s="104">
        <f>[1]compopeinc!AG82</f>
        <v>3.6851954853048936E-2</v>
      </c>
      <c r="R90" s="83">
        <f>[1]compopeinc!AH82</f>
        <v>0.14580124616622925</v>
      </c>
      <c r="S90" s="87">
        <f>[1]compopeinc!AI82</f>
        <v>3.4753888729212409E-2</v>
      </c>
      <c r="T90" s="87">
        <f>[1]compopeinc!AJ82</f>
        <v>1.4729388797851975E-2</v>
      </c>
      <c r="U90" s="87">
        <f>[1]compopeinc!AK82</f>
        <v>5.6575469069870335E-3</v>
      </c>
      <c r="V90" s="87">
        <f>[1]compopeinc!AL82</f>
        <v>9.9920725009414423E-3</v>
      </c>
      <c r="W90" s="87">
        <f>[1]compopeinc!AM82</f>
        <v>1.9731486746318944E-2</v>
      </c>
      <c r="X90" s="87">
        <f>[1]compopeinc!AN82</f>
        <v>3.836900851406206E-2</v>
      </c>
      <c r="Y90" s="88">
        <f>[1]compopeinc!AO82</f>
        <v>2.2567857203875195E-2</v>
      </c>
      <c r="Z90" s="130"/>
      <c r="AB90" s="138">
        <f>$S90*'TB2g(Details)'!U26</f>
        <v>7.574079799925441E-3</v>
      </c>
      <c r="AC90" s="138">
        <f>$S90*'TB2g(Details)'!V26</f>
        <v>1.4562673263730683E-2</v>
      </c>
      <c r="AD90" s="138">
        <f>$S90*'TB2g(Details)'!W26</f>
        <v>1.261713566555629E-2</v>
      </c>
      <c r="AE90" s="139">
        <f t="shared" si="0"/>
        <v>2.7179808929286974E-2</v>
      </c>
    </row>
    <row r="91" spans="1:31" ht="15.75">
      <c r="A91" s="134">
        <v>1994</v>
      </c>
      <c r="B91" s="81">
        <f>[1]compopeinc!R83</f>
        <v>0.3933778703212738</v>
      </c>
      <c r="C91" s="104">
        <f>[1]compopeinc!S83</f>
        <v>5.6287836429867164E-2</v>
      </c>
      <c r="D91" s="104">
        <f>[1]compopeinc!T83</f>
        <v>2.9147082907947881E-2</v>
      </c>
      <c r="E91" s="104">
        <f>[1]compopeinc!U83</f>
        <v>1.6827386346704748E-2</v>
      </c>
      <c r="F91" s="104">
        <f>[1]compopeinc!V83</f>
        <v>2.0218104921277982E-2</v>
      </c>
      <c r="G91" s="104">
        <f>[1]compopeinc!W83</f>
        <v>6.4365724204559396E-2</v>
      </c>
      <c r="H91" s="104">
        <f>[1]compopeinc!X83</f>
        <v>0.16510964348960813</v>
      </c>
      <c r="I91" s="135">
        <f>[1]compopeinc!Y83</f>
        <v>4.1422070845259125E-2</v>
      </c>
      <c r="J91" s="103">
        <f>[1]compopeinc!Z83</f>
        <v>0.28828296065330505</v>
      </c>
      <c r="K91" s="104">
        <f>[1]compopeinc!AA83</f>
        <v>5.1521224170391053E-2</v>
      </c>
      <c r="L91" s="104">
        <f>[1]compopeinc!AB83</f>
        <v>2.4655171803410023E-2</v>
      </c>
      <c r="M91" s="104">
        <f>[1]compopeinc!AC83</f>
        <v>1.2316506987121036E-2</v>
      </c>
      <c r="N91" s="104">
        <f>[1]compopeinc!AD83</f>
        <v>1.731060111426018E-2</v>
      </c>
      <c r="O91" s="104">
        <f>[1]compopeinc!AE83</f>
        <v>4.5210286037676357E-2</v>
      </c>
      <c r="P91" s="104">
        <f>[1]compopeinc!AF83</f>
        <v>0.10085170257040607</v>
      </c>
      <c r="Q91" s="104">
        <f>[1]compopeinc!AG83</f>
        <v>3.6417491236460819E-2</v>
      </c>
      <c r="R91" s="83">
        <f>[1]compopeinc!AH83</f>
        <v>0.14607396721839905</v>
      </c>
      <c r="S91" s="87">
        <f>[1]compopeinc!AI83</f>
        <v>3.8866355173595164E-2</v>
      </c>
      <c r="T91" s="87">
        <f>[1]compopeinc!AJ83</f>
        <v>1.4455529221563894E-2</v>
      </c>
      <c r="U91" s="87">
        <f>[1]compopeinc!AK83</f>
        <v>5.3074822867294645E-3</v>
      </c>
      <c r="V91" s="87">
        <f>[1]compopeinc!AL83</f>
        <v>9.9097847107566233E-3</v>
      </c>
      <c r="W91" s="87">
        <f>[1]compopeinc!AM83</f>
        <v>1.9010553182388101E-2</v>
      </c>
      <c r="X91" s="87">
        <f>[1]compopeinc!AN83</f>
        <v>3.6308086449747076E-2</v>
      </c>
      <c r="Y91" s="88">
        <f>[1]compopeinc!AO83</f>
        <v>2.2216180783775314E-2</v>
      </c>
      <c r="Z91" s="130"/>
      <c r="AB91" s="138">
        <f>$S91*'TB2g(Details)'!U27</f>
        <v>9.5855245940297575E-3</v>
      </c>
      <c r="AC91" s="138">
        <f>$S91*'TB2g(Details)'!V27</f>
        <v>1.4386892543024554E-2</v>
      </c>
      <c r="AD91" s="138">
        <f>$S91*'TB2g(Details)'!W27</f>
        <v>1.4893938036540854E-2</v>
      </c>
      <c r="AE91" s="139">
        <f t="shared" si="0"/>
        <v>2.928083057956541E-2</v>
      </c>
    </row>
    <row r="92" spans="1:31" ht="15.75">
      <c r="A92" s="134">
        <v>1995</v>
      </c>
      <c r="B92" s="81">
        <f>[1]compopeinc!R84</f>
        <v>0.4009021520614624</v>
      </c>
      <c r="C92" s="104">
        <f>[1]compopeinc!S84</f>
        <v>5.9501558680997518E-2</v>
      </c>
      <c r="D92" s="104">
        <f>[1]compopeinc!T84</f>
        <v>2.8958358350432326E-2</v>
      </c>
      <c r="E92" s="104">
        <f>[1]compopeinc!U84</f>
        <v>1.708017636201151E-2</v>
      </c>
      <c r="F92" s="104">
        <f>[1]compopeinc!V84</f>
        <v>1.9487739348357618E-2</v>
      </c>
      <c r="G92" s="104">
        <f>[1]compopeinc!W84</f>
        <v>6.8251239826866678E-2</v>
      </c>
      <c r="H92" s="104">
        <f>[1]compopeinc!X84</f>
        <v>0.16756251325860222</v>
      </c>
      <c r="I92" s="135">
        <f>[1]compopeinc!Y84</f>
        <v>4.0060556267918858E-2</v>
      </c>
      <c r="J92" s="103">
        <f>[1]compopeinc!Z84</f>
        <v>0.2957245409488678</v>
      </c>
      <c r="K92" s="104">
        <f>[1]compopeinc!AA84</f>
        <v>5.4290192585975464E-2</v>
      </c>
      <c r="L92" s="104">
        <f>[1]compopeinc!AB84</f>
        <v>2.4448820026979241E-2</v>
      </c>
      <c r="M92" s="104">
        <f>[1]compopeinc!AC84</f>
        <v>1.2374077831488481E-2</v>
      </c>
      <c r="N92" s="104">
        <f>[1]compopeinc!AD84</f>
        <v>1.6905839877120857E-2</v>
      </c>
      <c r="O92" s="104">
        <f>[1]compopeinc!AE84</f>
        <v>4.7915656380719082E-2</v>
      </c>
      <c r="P92" s="104">
        <f>[1]compopeinc!AF84</f>
        <v>0.104140902307422</v>
      </c>
      <c r="Q92" s="104">
        <f>[1]compopeinc!AG84</f>
        <v>3.5649031499067063E-2</v>
      </c>
      <c r="R92" s="83">
        <f>[1]compopeinc!AH84</f>
        <v>0.15160277485847473</v>
      </c>
      <c r="S92" s="87">
        <f>[1]compopeinc!AI84</f>
        <v>4.0880964267876491E-2</v>
      </c>
      <c r="T92" s="87">
        <f>[1]compopeinc!AJ84</f>
        <v>1.4390909916066542E-2</v>
      </c>
      <c r="U92" s="87">
        <f>[1]compopeinc!AK84</f>
        <v>5.2572805455399817E-3</v>
      </c>
      <c r="V92" s="87">
        <f>[1]compopeinc!AL84</f>
        <v>9.7002906765442584E-3</v>
      </c>
      <c r="W92" s="87">
        <f>[1]compopeinc!AM84</f>
        <v>2.0358488660273334E-2</v>
      </c>
      <c r="X92" s="87">
        <f>[1]compopeinc!AN84</f>
        <v>3.9279005585108967E-2</v>
      </c>
      <c r="Y92" s="88">
        <f>[1]compopeinc!AO84</f>
        <v>2.1735838062648564E-2</v>
      </c>
      <c r="Z92" s="130"/>
      <c r="AB92" s="138">
        <f>$S92*'TB2g(Details)'!U28</f>
        <v>1.0433226397905287E-2</v>
      </c>
      <c r="AC92" s="138">
        <f>$S92*'TB2g(Details)'!V28</f>
        <v>1.424091358337496E-2</v>
      </c>
      <c r="AD92" s="138">
        <f>$S92*'TB2g(Details)'!W28</f>
        <v>1.6206824286596245E-2</v>
      </c>
      <c r="AE92" s="139">
        <f t="shared" si="0"/>
        <v>3.0447737869971205E-2</v>
      </c>
    </row>
    <row r="93" spans="1:31" ht="15.75">
      <c r="A93" s="134">
        <v>1996</v>
      </c>
      <c r="B93" s="81">
        <f>[1]compopeinc!R85</f>
        <v>0.41028717160224915</v>
      </c>
      <c r="C93" s="104">
        <f>[1]compopeinc!S85</f>
        <v>6.2264602624115352E-2</v>
      </c>
      <c r="D93" s="104">
        <f>[1]compopeinc!T85</f>
        <v>2.683290907483675E-2</v>
      </c>
      <c r="E93" s="104">
        <f>[1]compopeinc!U85</f>
        <v>1.7295922745213944E-2</v>
      </c>
      <c r="F93" s="104">
        <f>[1]compopeinc!V85</f>
        <v>2.0917934190287334E-2</v>
      </c>
      <c r="G93" s="104">
        <f>[1]compopeinc!W85</f>
        <v>7.0365360010161082E-2</v>
      </c>
      <c r="H93" s="104">
        <f>[1]compopeinc!X85</f>
        <v>0.16940107246138947</v>
      </c>
      <c r="I93" s="135">
        <f>[1]compopeinc!Y85</f>
        <v>4.3209376623061416E-2</v>
      </c>
      <c r="J93" s="103">
        <f>[1]compopeinc!Z85</f>
        <v>0.30526214838027954</v>
      </c>
      <c r="K93" s="104">
        <f>[1]compopeinc!AA85</f>
        <v>5.7239782039329175E-2</v>
      </c>
      <c r="L93" s="104">
        <f>[1]compopeinc!AB85</f>
        <v>2.2546656596765337E-2</v>
      </c>
      <c r="M93" s="104">
        <f>[1]compopeinc!AC85</f>
        <v>1.1981077994819763E-2</v>
      </c>
      <c r="N93" s="104">
        <f>[1]compopeinc!AD85</f>
        <v>1.813753066521416E-2</v>
      </c>
      <c r="O93" s="104">
        <f>[1]compopeinc!AE85</f>
        <v>4.9912334234456068E-2</v>
      </c>
      <c r="P93" s="104">
        <f>[1]compopeinc!AF85</f>
        <v>0.10700231534241979</v>
      </c>
      <c r="Q93" s="104">
        <f>[1]compopeinc!AG85</f>
        <v>3.8442441202944058E-2</v>
      </c>
      <c r="R93" s="83">
        <f>[1]compopeinc!AH85</f>
        <v>0.15900936722755432</v>
      </c>
      <c r="S93" s="87">
        <f>[1]compopeinc!AI85</f>
        <v>4.3837913555034566E-2</v>
      </c>
      <c r="T93" s="87">
        <f>[1]compopeinc!AJ85</f>
        <v>1.3245475107063556E-2</v>
      </c>
      <c r="U93" s="87">
        <f>[1]compopeinc!AK85</f>
        <v>5.0636417759915928E-3</v>
      </c>
      <c r="V93" s="87">
        <f>[1]compopeinc!AL85</f>
        <v>1.0785155870112941E-2</v>
      </c>
      <c r="W93" s="87">
        <f>[1]compopeinc!AM85</f>
        <v>2.078291606372127E-2</v>
      </c>
      <c r="X93" s="87">
        <f>[1]compopeinc!AN85</f>
        <v>4.1043057267494396E-2</v>
      </c>
      <c r="Y93" s="88">
        <f>[1]compopeinc!AO85</f>
        <v>2.4251203645770429E-2</v>
      </c>
      <c r="Z93" s="130"/>
      <c r="AB93" s="138">
        <f>$S93*'TB2g(Details)'!U29</f>
        <v>1.2244510702631235E-2</v>
      </c>
      <c r="AC93" s="138">
        <f>$S93*'TB2g(Details)'!V29</f>
        <v>1.4685496550754185E-2</v>
      </c>
      <c r="AD93" s="138">
        <f>$S93*'TB2g(Details)'!W29</f>
        <v>1.690790630164915E-2</v>
      </c>
      <c r="AE93" s="139">
        <f t="shared" si="0"/>
        <v>3.1593402852403335E-2</v>
      </c>
    </row>
    <row r="94" spans="1:31" ht="15.75">
      <c r="A94" s="134">
        <v>1997</v>
      </c>
      <c r="B94" s="81">
        <f>[1]compopeinc!R86</f>
        <v>0.41741615533828735</v>
      </c>
      <c r="C94" s="104">
        <f>[1]compopeinc!S86</f>
        <v>6.1970011301239525E-2</v>
      </c>
      <c r="D94" s="104">
        <f>[1]compopeinc!T86</f>
        <v>2.6891050953221703E-2</v>
      </c>
      <c r="E94" s="104">
        <f>[1]compopeinc!U86</f>
        <v>1.6434660201110653E-2</v>
      </c>
      <c r="F94" s="104">
        <f>[1]compopeinc!V86</f>
        <v>2.1192338028658157E-2</v>
      </c>
      <c r="G94" s="104">
        <f>[1]compopeinc!W86</f>
        <v>7.3538793823146514E-2</v>
      </c>
      <c r="H94" s="104">
        <f>[1]compopeinc!X86</f>
        <v>0.17348563567710812</v>
      </c>
      <c r="I94" s="135">
        <f>[1]compopeinc!Y86</f>
        <v>4.3903664187817569E-2</v>
      </c>
      <c r="J94" s="103">
        <f>[1]compopeinc!Z86</f>
        <v>0.31253898143768311</v>
      </c>
      <c r="K94" s="104">
        <f>[1]compopeinc!AA86</f>
        <v>5.6684498346452027E-2</v>
      </c>
      <c r="L94" s="104">
        <f>[1]compopeinc!AB86</f>
        <v>2.2505401967235633E-2</v>
      </c>
      <c r="M94" s="104">
        <f>[1]compopeinc!AC86</f>
        <v>1.1760296318502787E-2</v>
      </c>
      <c r="N94" s="104">
        <f>[1]compopeinc!AD86</f>
        <v>1.8368419017830845E-2</v>
      </c>
      <c r="O94" s="104">
        <f>[1]compopeinc!AE86</f>
        <v>5.2765837854093181E-2</v>
      </c>
      <c r="P94" s="104">
        <f>[1]compopeinc!AF86</f>
        <v>0.11143831220817658</v>
      </c>
      <c r="Q94" s="104">
        <f>[1]compopeinc!AG86</f>
        <v>3.9016257183987296E-2</v>
      </c>
      <c r="R94" s="83">
        <f>[1]compopeinc!AH86</f>
        <v>0.16530399024486542</v>
      </c>
      <c r="S94" s="87">
        <f>[1]compopeinc!AI86</f>
        <v>4.3376380333533894E-2</v>
      </c>
      <c r="T94" s="87">
        <f>[1]compopeinc!AJ86</f>
        <v>1.3558496637519946E-2</v>
      </c>
      <c r="U94" s="87">
        <f>[1]compopeinc!AK86</f>
        <v>4.8691284276576466E-3</v>
      </c>
      <c r="V94" s="87">
        <f>[1]compopeinc!AL86</f>
        <v>1.1039333145475616E-2</v>
      </c>
      <c r="W94" s="87">
        <f>[1]compopeinc!AM86</f>
        <v>2.2895479629025901E-2</v>
      </c>
      <c r="X94" s="87">
        <f>[1]compopeinc!AN86</f>
        <v>4.4699896027593236E-2</v>
      </c>
      <c r="Y94" s="88">
        <f>[1]compopeinc!AO86</f>
        <v>2.4865284916397355E-2</v>
      </c>
      <c r="Z94" s="130"/>
      <c r="AB94" s="138">
        <f>$S94*'TB2g(Details)'!U30</f>
        <v>1.2849280611815329E-2</v>
      </c>
      <c r="AC94" s="138">
        <f>$S94*'TB2g(Details)'!V30</f>
        <v>1.4023265126393212E-2</v>
      </c>
      <c r="AD94" s="138">
        <f>$S94*'TB2g(Details)'!W30</f>
        <v>1.6503834595325357E-2</v>
      </c>
      <c r="AE94" s="139">
        <f t="shared" si="0"/>
        <v>3.0527099721718569E-2</v>
      </c>
    </row>
    <row r="95" spans="1:31" ht="15.75">
      <c r="A95" s="134">
        <v>1998</v>
      </c>
      <c r="B95" s="81">
        <f>[1]compopeinc!R87</f>
        <v>0.4205266535282135</v>
      </c>
      <c r="C95" s="104">
        <f>[1]compopeinc!S87</f>
        <v>5.4831496120015512E-2</v>
      </c>
      <c r="D95" s="104">
        <f>[1]compopeinc!T87</f>
        <v>2.7331571119259358E-2</v>
      </c>
      <c r="E95" s="104">
        <f>[1]compopeinc!U87</f>
        <v>1.6328977254950215E-2</v>
      </c>
      <c r="F95" s="104">
        <f>[1]compopeinc!V87</f>
        <v>2.2047171787423245E-2</v>
      </c>
      <c r="G95" s="104">
        <f>[1]compopeinc!W87</f>
        <v>7.521829019877313E-2</v>
      </c>
      <c r="H95" s="104">
        <f>[1]compopeinc!X87</f>
        <v>0.17882019778213962</v>
      </c>
      <c r="I95" s="135">
        <f>[1]compopeinc!Y87</f>
        <v>4.594897547262982E-2</v>
      </c>
      <c r="J95" s="103">
        <f>[1]compopeinc!Z87</f>
        <v>0.31622901558876038</v>
      </c>
      <c r="K95" s="104">
        <f>[1]compopeinc!AA87</f>
        <v>5.0249643573432499E-2</v>
      </c>
      <c r="L95" s="104">
        <f>[1]compopeinc!AB87</f>
        <v>2.2805923222391292E-2</v>
      </c>
      <c r="M95" s="104">
        <f>[1]compopeinc!AC87</f>
        <v>1.1669765855666359E-2</v>
      </c>
      <c r="N95" s="104">
        <f>[1]compopeinc!AD87</f>
        <v>1.9153353605848716E-2</v>
      </c>
      <c r="O95" s="104">
        <f>[1]compopeinc!AE87</f>
        <v>5.5516890549744291E-2</v>
      </c>
      <c r="P95" s="104">
        <f>[1]compopeinc!AF87</f>
        <v>0.11589735889467975</v>
      </c>
      <c r="Q95" s="104">
        <f>[1]compopeinc!AG87</f>
        <v>4.0936078741776689E-2</v>
      </c>
      <c r="R95" s="83">
        <f>[1]compopeinc!AH87</f>
        <v>0.16775745153427124</v>
      </c>
      <c r="S95" s="87">
        <f>[1]compopeinc!AI87</f>
        <v>3.8901515470693489E-2</v>
      </c>
      <c r="T95" s="87">
        <f>[1]compopeinc!AJ87</f>
        <v>1.4050007228050793E-2</v>
      </c>
      <c r="U95" s="87">
        <f>[1]compopeinc!AK87</f>
        <v>4.6469511848851739E-3</v>
      </c>
      <c r="V95" s="87">
        <f>[1]compopeinc!AL87</f>
        <v>1.145139523317454E-2</v>
      </c>
      <c r="W95" s="87">
        <f>[1]compopeinc!AM87</f>
        <v>2.4937882474953672E-2</v>
      </c>
      <c r="X95" s="87">
        <f>[1]compopeinc!AN87</f>
        <v>4.7818924793508515E-2</v>
      </c>
      <c r="Y95" s="88">
        <f>[1]compopeinc!AO87</f>
        <v>2.5950770934432894E-2</v>
      </c>
      <c r="Z95" s="130"/>
      <c r="AB95" s="138">
        <f>$S95*'TB2g(Details)'!U31</f>
        <v>1.4505626184529039E-2</v>
      </c>
      <c r="AC95" s="138">
        <f>$S95*'TB2g(Details)'!V31</f>
        <v>1.3054555767125086E-2</v>
      </c>
      <c r="AD95" s="138">
        <f>$S95*'TB2g(Details)'!W31</f>
        <v>1.134133351903936E-2</v>
      </c>
      <c r="AE95" s="139">
        <f t="shared" si="0"/>
        <v>2.4395889286164447E-2</v>
      </c>
    </row>
    <row r="96" spans="1:31" ht="15.75">
      <c r="A96" s="140">
        <v>1999</v>
      </c>
      <c r="B96" s="91">
        <f>[1]compopeinc!R88</f>
        <v>0.42697006464004517</v>
      </c>
      <c r="C96" s="114">
        <f>[1]compopeinc!S88</f>
        <v>5.4017460425185501E-2</v>
      </c>
      <c r="D96" s="114">
        <f>[1]compopeinc!T88</f>
        <v>2.5767143345587003E-2</v>
      </c>
      <c r="E96" s="114">
        <f>[1]compopeinc!U88</f>
        <v>1.5893588767892448E-2</v>
      </c>
      <c r="F96" s="114">
        <f>[1]compopeinc!V88</f>
        <v>2.2418820825851334E-2</v>
      </c>
      <c r="G96" s="114">
        <f>[1]compopeinc!W88</f>
        <v>7.655352714774212E-2</v>
      </c>
      <c r="H96" s="114">
        <f>[1]compopeinc!X88</f>
        <v>0.18521018530877975</v>
      </c>
      <c r="I96" s="141">
        <f>[1]compopeinc!Y88</f>
        <v>4.7109328178901032E-2</v>
      </c>
      <c r="J96" s="113">
        <f>[1]compopeinc!Z88</f>
        <v>0.32297098636627197</v>
      </c>
      <c r="K96" s="114">
        <f>[1]compopeinc!AA88</f>
        <v>4.943410591463239E-2</v>
      </c>
      <c r="L96" s="114">
        <f>[1]compopeinc!AB88</f>
        <v>2.193291393738047E-2</v>
      </c>
      <c r="M96" s="114">
        <f>[1]compopeinc!AC88</f>
        <v>1.1055261152700136E-2</v>
      </c>
      <c r="N96" s="114">
        <f>[1]compopeinc!AD88</f>
        <v>1.9455280065640707E-2</v>
      </c>
      <c r="O96" s="114">
        <f>[1]compopeinc!AE88</f>
        <v>5.7361018340471526E-2</v>
      </c>
      <c r="P96" s="114">
        <f>[1]compopeinc!AF88</f>
        <v>0.12175023203351026</v>
      </c>
      <c r="Q96" s="114">
        <f>[1]compopeinc!AG88</f>
        <v>4.1982184498676661E-2</v>
      </c>
      <c r="R96" s="95">
        <f>[1]compopeinc!AH88</f>
        <v>0.17470051348209381</v>
      </c>
      <c r="S96" s="115">
        <f>[1]compopeinc!AI88</f>
        <v>3.7656499376056286E-2</v>
      </c>
      <c r="T96" s="115">
        <f>[1]compopeinc!AJ88</f>
        <v>1.3771588036921183E-2</v>
      </c>
      <c r="U96" s="115">
        <f>[1]compopeinc!AK88</f>
        <v>4.3519399739901134E-3</v>
      </c>
      <c r="V96" s="115">
        <f>[1]compopeinc!AL88</f>
        <v>1.1793944528106823E-2</v>
      </c>
      <c r="W96" s="115">
        <f>[1]compopeinc!AM88</f>
        <v>2.7715102891149729E-2</v>
      </c>
      <c r="X96" s="115">
        <f>[1]compopeinc!AN88</f>
        <v>5.2420097357808081E-2</v>
      </c>
      <c r="Y96" s="116">
        <f>[1]compopeinc!AO88</f>
        <v>2.6991335508324988E-2</v>
      </c>
      <c r="Z96" s="130"/>
      <c r="AB96" s="138">
        <f>$S96*'TB2g(Details)'!U32</f>
        <v>1.3585018453686298E-2</v>
      </c>
      <c r="AC96" s="138">
        <f>$S96*'TB2g(Details)'!V32</f>
        <v>1.1557014037730877E-2</v>
      </c>
      <c r="AD96" s="138">
        <f>$S96*'TB2g(Details)'!W32</f>
        <v>1.2514466884639114E-2</v>
      </c>
      <c r="AE96" s="139">
        <f t="shared" si="0"/>
        <v>2.4071480922369992E-2</v>
      </c>
    </row>
    <row r="97" spans="1:31" ht="15.75">
      <c r="A97" s="134">
        <v>2000</v>
      </c>
      <c r="B97" s="81">
        <f>[1]compopeinc!R89</f>
        <v>0.43222430348396301</v>
      </c>
      <c r="C97" s="104">
        <f>[1]compopeinc!S89</f>
        <v>4.8086164036637326E-2</v>
      </c>
      <c r="D97" s="104">
        <f>[1]compopeinc!T89</f>
        <v>2.8207336305321913E-2</v>
      </c>
      <c r="E97" s="104">
        <f>[1]compopeinc!U89</f>
        <v>1.5012782618360183E-2</v>
      </c>
      <c r="F97" s="104">
        <f>[1]compopeinc!V89</f>
        <v>2.299528940946572E-2</v>
      </c>
      <c r="G97" s="104">
        <f>[1]compopeinc!W89</f>
        <v>7.563585923414258E-2</v>
      </c>
      <c r="H97" s="104">
        <f>[1]compopeinc!X89</f>
        <v>0.19389096447895818</v>
      </c>
      <c r="I97" s="135">
        <f>[1]compopeinc!Y89</f>
        <v>4.8395911411737789E-2</v>
      </c>
      <c r="J97" s="103">
        <f>[1]compopeinc!Z89</f>
        <v>0.32837691903114319</v>
      </c>
      <c r="K97" s="104">
        <f>[1]compopeinc!AA89</f>
        <v>4.4261981398823612E-2</v>
      </c>
      <c r="L97" s="104">
        <f>[1]compopeinc!AB89</f>
        <v>2.4140629028558194E-2</v>
      </c>
      <c r="M97" s="104">
        <f>[1]compopeinc!AC89</f>
        <v>1.0370550013732755E-2</v>
      </c>
      <c r="N97" s="104">
        <f>[1]compopeinc!AD89</f>
        <v>2.012414553582087E-2</v>
      </c>
      <c r="O97" s="104">
        <f>[1]compopeinc!AE89</f>
        <v>5.6612659713564217E-2</v>
      </c>
      <c r="P97" s="104">
        <f>[1]compopeinc!AF89</f>
        <v>0.1293675222959039</v>
      </c>
      <c r="Q97" s="104">
        <f>[1]compopeinc!AG89</f>
        <v>4.3499427779580387E-2</v>
      </c>
      <c r="R97" s="83">
        <f>[1]compopeinc!AH89</f>
        <v>0.18013389408588409</v>
      </c>
      <c r="S97" s="87">
        <f>[1]compopeinc!AI89</f>
        <v>3.4606254907035998E-2</v>
      </c>
      <c r="T97" s="87">
        <f>[1]compopeinc!AJ89</f>
        <v>1.5330563108073181E-2</v>
      </c>
      <c r="U97" s="87">
        <f>[1]compopeinc!AK89</f>
        <v>4.0324740246531314E-3</v>
      </c>
      <c r="V97" s="87">
        <f>[1]compopeinc!AL89</f>
        <v>1.2439238387973773E-2</v>
      </c>
      <c r="W97" s="87">
        <f>[1]compopeinc!AM89</f>
        <v>2.6883614137470761E-2</v>
      </c>
      <c r="X97" s="87">
        <f>[1]compopeinc!AN89</f>
        <v>5.8358465450765985E-2</v>
      </c>
      <c r="Y97" s="88">
        <f>[1]compopeinc!AO89</f>
        <v>2.8483275902759102E-2</v>
      </c>
      <c r="Z97" s="130"/>
      <c r="AA97" s="138">
        <f>0.3*AB97</f>
        <v>4.3954581727166028E-3</v>
      </c>
      <c r="AB97" s="138">
        <f>$S97*'TB2g(Details)'!U33</f>
        <v>1.4651527242388676E-2</v>
      </c>
      <c r="AC97" s="138">
        <f>$S97*'TB2g(Details)'!V33</f>
        <v>1.2329437738753555E-2</v>
      </c>
      <c r="AD97" s="138">
        <f>$S97*'TB2g(Details)'!W33</f>
        <v>7.6252899258937683E-3</v>
      </c>
      <c r="AE97" s="139">
        <f t="shared" si="0"/>
        <v>1.9954727664647322E-2</v>
      </c>
    </row>
    <row r="98" spans="1:31" ht="15.75">
      <c r="A98" s="134">
        <v>2001</v>
      </c>
      <c r="B98" s="81">
        <f>[1]compopeinc!R90</f>
        <v>0.42198863625526428</v>
      </c>
      <c r="C98" s="104">
        <f>[1]compopeinc!S90</f>
        <v>4.6205684211304526E-2</v>
      </c>
      <c r="D98" s="104">
        <f>[1]compopeinc!T90</f>
        <v>2.704194067900554E-2</v>
      </c>
      <c r="E98" s="104">
        <f>[1]compopeinc!U90</f>
        <v>1.5788863422026563E-2</v>
      </c>
      <c r="F98" s="104">
        <f>[1]compopeinc!V90</f>
        <v>2.4633947680154505E-2</v>
      </c>
      <c r="G98" s="104">
        <f>[1]compopeinc!W90</f>
        <v>6.8829511251198044E-2</v>
      </c>
      <c r="H98" s="104">
        <f>[1]compopeinc!X90</f>
        <v>0.18789921076328095</v>
      </c>
      <c r="I98" s="135">
        <f>[1]compopeinc!Y90</f>
        <v>5.1589457435569683E-2</v>
      </c>
      <c r="J98" s="103">
        <f>[1]compopeinc!Z90</f>
        <v>0.31723266839981079</v>
      </c>
      <c r="K98" s="104">
        <f>[1]compopeinc!AA90</f>
        <v>4.303828231709577E-2</v>
      </c>
      <c r="L98" s="104">
        <f>[1]compopeinc!AB90</f>
        <v>2.3271640943675599E-2</v>
      </c>
      <c r="M98" s="104">
        <f>[1]compopeinc!AC90</f>
        <v>1.1020846198474718E-2</v>
      </c>
      <c r="N98" s="104">
        <f>[1]compopeinc!AD90</f>
        <v>2.1676924015706266E-2</v>
      </c>
      <c r="O98" s="104">
        <f>[1]compopeinc!AE90</f>
        <v>5.0198510622348286E-2</v>
      </c>
      <c r="P98" s="104">
        <f>[1]compopeinc!AF90</f>
        <v>0.12138473145203391</v>
      </c>
      <c r="Q98" s="104">
        <f>[1]compopeinc!AG90</f>
        <v>4.6641722412224772E-2</v>
      </c>
      <c r="R98" s="83">
        <f>[1]compopeinc!AH90</f>
        <v>0.170632004737854</v>
      </c>
      <c r="S98" s="87">
        <f>[1]compopeinc!AI90</f>
        <v>3.3957314118391362E-2</v>
      </c>
      <c r="T98" s="87">
        <f>[1]compopeinc!AJ90</f>
        <v>1.4940650521239312E-2</v>
      </c>
      <c r="U98" s="87">
        <f>[1]compopeinc!AK90</f>
        <v>4.4727371499462239E-3</v>
      </c>
      <c r="V98" s="87">
        <f>[1]compopeinc!AL90</f>
        <v>1.378864726944071E-2</v>
      </c>
      <c r="W98" s="87">
        <f>[1]compopeinc!AM90</f>
        <v>2.2370022400574993E-2</v>
      </c>
      <c r="X98" s="87">
        <f>[1]compopeinc!AN90</f>
        <v>4.9716280548586074E-2</v>
      </c>
      <c r="Y98" s="88">
        <f>[1]compopeinc!AO90</f>
        <v>3.1386352352375746E-2</v>
      </c>
      <c r="Z98" s="130"/>
      <c r="AB98" s="138">
        <f>$S98*'TB2g(Details)'!U34</f>
        <v>1.364606291925703E-2</v>
      </c>
      <c r="AC98" s="138">
        <f>$S98*'TB2g(Details)'!V34</f>
        <v>1.0823007504025222E-2</v>
      </c>
      <c r="AD98" s="138">
        <f>$S98*'TB2g(Details)'!W34</f>
        <v>9.4882436951091078E-3</v>
      </c>
      <c r="AE98" s="139">
        <f t="shared" si="0"/>
        <v>2.0311251199134329E-2</v>
      </c>
    </row>
    <row r="99" spans="1:31" ht="15.75">
      <c r="A99" s="134">
        <v>2002</v>
      </c>
      <c r="B99" s="81">
        <f>[1]compopeinc!R91</f>
        <v>0.42125841975212097</v>
      </c>
      <c r="C99" s="104">
        <f>[1]compopeinc!S91</f>
        <v>5.5451853642458485E-2</v>
      </c>
      <c r="D99" s="104">
        <f>[1]compopeinc!T91</f>
        <v>2.4868907055374853E-2</v>
      </c>
      <c r="E99" s="104">
        <f>[1]compopeinc!U91</f>
        <v>1.6833847192194218E-2</v>
      </c>
      <c r="F99" s="104">
        <f>[1]compopeinc!V91</f>
        <v>2.4451067513984542E-2</v>
      </c>
      <c r="G99" s="104">
        <f>[1]compopeinc!W91</f>
        <v>7.0057692454761136E-2</v>
      </c>
      <c r="H99" s="104">
        <f>[1]compopeinc!X91</f>
        <v>0.17952019778438338</v>
      </c>
      <c r="I99" s="135">
        <f>[1]compopeinc!Y91</f>
        <v>5.0074855970866076E-2</v>
      </c>
      <c r="J99" s="103">
        <f>[1]compopeinc!Z91</f>
        <v>0.31620308756828308</v>
      </c>
      <c r="K99" s="104">
        <f>[1]compopeinc!AA91</f>
        <v>5.1855512247855118E-2</v>
      </c>
      <c r="L99" s="104">
        <f>[1]compopeinc!AB91</f>
        <v>2.1392554369605077E-2</v>
      </c>
      <c r="M99" s="104">
        <f>[1]compopeinc!AC91</f>
        <v>1.1881079347363753E-2</v>
      </c>
      <c r="N99" s="104">
        <f>[1]compopeinc!AD91</f>
        <v>2.1663396963661641E-2</v>
      </c>
      <c r="O99" s="104">
        <f>[1]compopeinc!AE91</f>
        <v>5.05650054494272E-2</v>
      </c>
      <c r="P99" s="104">
        <f>[1]compopeinc!AF91</f>
        <v>0.11321521895825837</v>
      </c>
      <c r="Q99" s="104">
        <f>[1]compopeinc!AG91</f>
        <v>4.5630308050379841E-2</v>
      </c>
      <c r="R99" s="83">
        <f>[1]compopeinc!AH91</f>
        <v>0.16867513954639435</v>
      </c>
      <c r="S99" s="87">
        <f>[1]compopeinc!AI91</f>
        <v>4.0745555559506555E-2</v>
      </c>
      <c r="T99" s="87">
        <f>[1]compopeinc!AJ91</f>
        <v>1.3913686627051409E-2</v>
      </c>
      <c r="U99" s="87">
        <f>[1]compopeinc!AK91</f>
        <v>4.8316180337845457E-3</v>
      </c>
      <c r="V99" s="87">
        <f>[1]compopeinc!AL91</f>
        <v>1.3636906143387547E-2</v>
      </c>
      <c r="W99" s="87">
        <f>[1]compopeinc!AM91</f>
        <v>2.1713931706748957E-2</v>
      </c>
      <c r="X99" s="87">
        <f>[1]compopeinc!AN91</f>
        <v>4.3257391982074553E-2</v>
      </c>
      <c r="Y99" s="88">
        <f>[1]compopeinc!AO91</f>
        <v>3.0576038921075993E-2</v>
      </c>
      <c r="Z99" s="130"/>
      <c r="AB99" s="138">
        <f>$S99*'TB2g(Details)'!U35</f>
        <v>1.3832892128130313E-2</v>
      </c>
      <c r="AC99" s="138">
        <f>$S99*'TB2g(Details)'!V35</f>
        <v>1.157756162988762E-2</v>
      </c>
      <c r="AD99" s="138">
        <f>$S99*'TB2g(Details)'!W35</f>
        <v>1.5335101801488615E-2</v>
      </c>
      <c r="AE99" s="139">
        <f t="shared" si="0"/>
        <v>2.6912663431376237E-2</v>
      </c>
    </row>
    <row r="100" spans="1:31" ht="15.75">
      <c r="A100" s="134">
        <v>2003</v>
      </c>
      <c r="B100" s="81">
        <f>[1]compopeinc!R92</f>
        <v>0.42272606492042542</v>
      </c>
      <c r="C100" s="104">
        <f>[1]compopeinc!S92</f>
        <v>5.9470669001820999E-2</v>
      </c>
      <c r="D100" s="104">
        <f>[1]compopeinc!T92</f>
        <v>2.43087910351409E-2</v>
      </c>
      <c r="E100" s="104">
        <f>[1]compopeinc!U92</f>
        <v>1.7244754368866595E-2</v>
      </c>
      <c r="F100" s="104">
        <f>[1]compopeinc!V92</f>
        <v>2.4068675004715965E-2</v>
      </c>
      <c r="G100" s="104">
        <f>[1]compopeinc!W92</f>
        <v>6.9951166155921729E-2</v>
      </c>
      <c r="H100" s="104">
        <f>[1]compopeinc!X92</f>
        <v>0.17854115444536686</v>
      </c>
      <c r="I100" s="135">
        <f>[1]compopeinc!Y92</f>
        <v>4.9140878429551865E-2</v>
      </c>
      <c r="J100" s="103">
        <f>[1]compopeinc!Z92</f>
        <v>0.31715145707130432</v>
      </c>
      <c r="K100" s="104">
        <f>[1]compopeinc!AA92</f>
        <v>5.5730193972848591E-2</v>
      </c>
      <c r="L100" s="104">
        <f>[1]compopeinc!AB92</f>
        <v>2.0975872745587199E-2</v>
      </c>
      <c r="M100" s="104">
        <f>[1]compopeinc!AC92</f>
        <v>1.2161476642631822E-2</v>
      </c>
      <c r="N100" s="104">
        <f>[1]compopeinc!AD92</f>
        <v>2.1305331349046379E-2</v>
      </c>
      <c r="O100" s="104">
        <f>[1]compopeinc!AE92</f>
        <v>4.9652447202624767E-2</v>
      </c>
      <c r="P100" s="104">
        <f>[1]compopeinc!AF92</f>
        <v>0.11250252745897439</v>
      </c>
      <c r="Q100" s="104">
        <f>[1]compopeinc!AG92</f>
        <v>4.482361438196885E-2</v>
      </c>
      <c r="R100" s="83">
        <f>[1]compopeinc!AH92</f>
        <v>0.17027407884597778</v>
      </c>
      <c r="S100" s="87">
        <f>[1]compopeinc!AI92</f>
        <v>4.3938995695774578E-2</v>
      </c>
      <c r="T100" s="87">
        <f>[1]compopeinc!AJ92</f>
        <v>1.3922165211578338E-2</v>
      </c>
      <c r="U100" s="87">
        <f>[1]compopeinc!AK92</f>
        <v>4.8662621680313012E-3</v>
      </c>
      <c r="V100" s="87">
        <f>[1]compopeinc!AL92</f>
        <v>1.3476934950194738E-2</v>
      </c>
      <c r="W100" s="87">
        <f>[1]compopeinc!AM92</f>
        <v>2.0968580566827592E-2</v>
      </c>
      <c r="X100" s="87">
        <f>[1]compopeinc!AN92</f>
        <v>4.2750177489385553E-2</v>
      </c>
      <c r="Y100" s="88">
        <f>[1]compopeinc!AO92</f>
        <v>3.035096676409867E-2</v>
      </c>
      <c r="Z100" s="130"/>
      <c r="AB100" s="138">
        <f>$S100*'TB2g(Details)'!U36</f>
        <v>1.4561892157952712E-2</v>
      </c>
      <c r="AC100" s="138">
        <f>$S100*'TB2g(Details)'!V36</f>
        <v>1.1979324246619044E-2</v>
      </c>
      <c r="AD100" s="138">
        <f>$S100*'TB2g(Details)'!W36</f>
        <v>1.7397779291202821E-2</v>
      </c>
      <c r="AE100" s="139">
        <f t="shared" si="0"/>
        <v>2.9377103537821865E-2</v>
      </c>
    </row>
    <row r="101" spans="1:31" ht="15.75">
      <c r="A101" s="134">
        <v>2004</v>
      </c>
      <c r="B101" s="81">
        <f>[1]compopeinc!R93</f>
        <v>0.43254682421684265</v>
      </c>
      <c r="C101" s="104">
        <f>[1]compopeinc!S93</f>
        <v>6.5645999872044461E-2</v>
      </c>
      <c r="D101" s="104">
        <f>[1]compopeinc!T93</f>
        <v>2.4129057775515515E-2</v>
      </c>
      <c r="E101" s="104">
        <f>[1]compopeinc!U93</f>
        <v>1.7106909425288207E-2</v>
      </c>
      <c r="F101" s="104">
        <f>[1]compopeinc!V93</f>
        <v>2.415534338517009E-2</v>
      </c>
      <c r="G101" s="104">
        <f>[1]compopeinc!W93</f>
        <v>7.220228728403863E-2</v>
      </c>
      <c r="H101" s="104">
        <f>[1]compopeinc!X93</f>
        <v>0.17977054813857277</v>
      </c>
      <c r="I101" s="135">
        <f>[1]compopeinc!Y93</f>
        <v>4.9536665009005422E-2</v>
      </c>
      <c r="J101" s="103">
        <f>[1]compopeinc!Z93</f>
        <v>0.32809978723526001</v>
      </c>
      <c r="K101" s="104">
        <f>[1]compopeinc!AA93</f>
        <v>6.1358506938340864E-2</v>
      </c>
      <c r="L101" s="104">
        <f>[1]compopeinc!AB93</f>
        <v>2.0936863025814201E-2</v>
      </c>
      <c r="M101" s="104">
        <f>[1]compopeinc!AC93</f>
        <v>1.1809457712693851E-2</v>
      </c>
      <c r="N101" s="104">
        <f>[1]compopeinc!AD93</f>
        <v>2.1319371691913613E-2</v>
      </c>
      <c r="O101" s="104">
        <f>[1]compopeinc!AE93</f>
        <v>5.214343367989184E-2</v>
      </c>
      <c r="P101" s="104">
        <f>[1]compopeinc!AF93</f>
        <v>0.11543556718791396</v>
      </c>
      <c r="Q101" s="104">
        <f>[1]compopeinc!AG93</f>
        <v>4.5096597851819117E-2</v>
      </c>
      <c r="R101" s="83">
        <f>[1]compopeinc!AH93</f>
        <v>0.18083925545215607</v>
      </c>
      <c r="S101" s="87">
        <f>[1]compopeinc!AI93</f>
        <v>4.85369676867759E-2</v>
      </c>
      <c r="T101" s="87">
        <f>[1]compopeinc!AJ93</f>
        <v>1.3977185335844345E-2</v>
      </c>
      <c r="U101" s="87">
        <f>[1]compopeinc!AK93</f>
        <v>4.8285902060116528E-3</v>
      </c>
      <c r="V101" s="87">
        <f>[1]compopeinc!AL93</f>
        <v>1.3690694921911262E-2</v>
      </c>
      <c r="W101" s="87">
        <f>[1]compopeinc!AM93</f>
        <v>2.2646272238635343E-2</v>
      </c>
      <c r="X101" s="87">
        <f>[1]compopeinc!AN93</f>
        <v>4.610072663687894E-2</v>
      </c>
      <c r="Y101" s="88">
        <f>[1]compopeinc!AO93</f>
        <v>3.1058823285496553E-2</v>
      </c>
      <c r="Z101" s="130"/>
      <c r="AB101" s="138">
        <f>$S101*'TB2g(Details)'!U37</f>
        <v>1.6268264310091599E-2</v>
      </c>
      <c r="AC101" s="138">
        <f>$S101*'TB2g(Details)'!V37</f>
        <v>1.462639834179213E-2</v>
      </c>
      <c r="AD101" s="138">
        <f>$S101*'TB2g(Details)'!W37</f>
        <v>1.764230503489217E-2</v>
      </c>
      <c r="AE101" s="139">
        <f t="shared" si="0"/>
        <v>3.2268703376684298E-2</v>
      </c>
    </row>
    <row r="102" spans="1:31" ht="15.75">
      <c r="A102" s="134">
        <v>2005</v>
      </c>
      <c r="B102" s="81">
        <f>[1]compopeinc!R94</f>
        <v>0.44309714436531067</v>
      </c>
      <c r="C102" s="104">
        <f>[1]compopeinc!S94</f>
        <v>6.7539073653082635E-2</v>
      </c>
      <c r="D102" s="104">
        <f>[1]compopeinc!T94</f>
        <v>2.9818759555018427E-2</v>
      </c>
      <c r="E102" s="104">
        <f>[1]compopeinc!U94</f>
        <v>1.5633027597345282E-2</v>
      </c>
      <c r="F102" s="104">
        <f>[1]compopeinc!V94</f>
        <v>2.4339278035015927E-2</v>
      </c>
      <c r="G102" s="104">
        <f>[1]compopeinc!W94</f>
        <v>7.6055797217964224E-2</v>
      </c>
      <c r="H102" s="104">
        <f>[1]compopeinc!X94</f>
        <v>0.17971920952828171</v>
      </c>
      <c r="I102" s="135">
        <f>[1]compopeinc!Y94</f>
        <v>4.9991991304697329E-2</v>
      </c>
      <c r="J102" s="103">
        <f>[1]compopeinc!Z94</f>
        <v>0.33902618288993835</v>
      </c>
      <c r="K102" s="104">
        <f>[1]compopeinc!AA94</f>
        <v>6.3080267480698601E-2</v>
      </c>
      <c r="L102" s="104">
        <f>[1]compopeinc!AB94</f>
        <v>2.6085143581839533E-2</v>
      </c>
      <c r="M102" s="104">
        <f>[1]compopeinc!AC94</f>
        <v>1.0846974589413024E-2</v>
      </c>
      <c r="N102" s="104">
        <f>[1]compopeinc!AD94</f>
        <v>2.1642463366181582E-2</v>
      </c>
      <c r="O102" s="104">
        <f>[1]compopeinc!AE94</f>
        <v>5.5044194281255072E-2</v>
      </c>
      <c r="P102" s="104">
        <f>[1]compopeinc!AF94</f>
        <v>0.11645752154185929</v>
      </c>
      <c r="Q102" s="104">
        <f>[1]compopeinc!AG94</f>
        <v>4.5869594637510551E-2</v>
      </c>
      <c r="R102" s="83">
        <f>[1]compopeinc!AH94</f>
        <v>0.19046537578105927</v>
      </c>
      <c r="S102" s="87">
        <f>[1]compopeinc!AI94</f>
        <v>4.9861860751963138E-2</v>
      </c>
      <c r="T102" s="87">
        <f>[1]compopeinc!AJ94</f>
        <v>1.7797493318413817E-2</v>
      </c>
      <c r="U102" s="87">
        <f>[1]compopeinc!AK94</f>
        <v>4.3777651126815633E-3</v>
      </c>
      <c r="V102" s="87">
        <f>[1]compopeinc!AL94</f>
        <v>1.4240755421099722E-2</v>
      </c>
      <c r="W102" s="87">
        <f>[1]compopeinc!AM94</f>
        <v>2.3796529943698484E-2</v>
      </c>
      <c r="X102" s="87">
        <f>[1]compopeinc!AN94</f>
        <v>4.8080564754944009E-2</v>
      </c>
      <c r="Y102" s="88">
        <f>[1]compopeinc!AO94</f>
        <v>3.2310408214270253E-2</v>
      </c>
      <c r="Z102" s="130"/>
      <c r="AB102" s="138">
        <f>$S102*'TB2g(Details)'!U38</f>
        <v>1.8285424557745629E-2</v>
      </c>
      <c r="AC102" s="138">
        <f>$S102*'TB2g(Details)'!V38</f>
        <v>1.2542807908484001E-2</v>
      </c>
      <c r="AD102" s="138">
        <f>$S102*'TB2g(Details)'!W38</f>
        <v>1.9033628285733507E-2</v>
      </c>
      <c r="AE102" s="139">
        <f t="shared" si="0"/>
        <v>3.157643619421751E-2</v>
      </c>
    </row>
    <row r="103" spans="1:31" ht="15.75">
      <c r="A103" s="134">
        <v>2006</v>
      </c>
      <c r="B103" s="81">
        <f>[1]compopeinc!R95</f>
        <v>0.4524654746055603</v>
      </c>
      <c r="C103" s="104">
        <f>[1]compopeinc!S95</f>
        <v>6.9899521565958772E-2</v>
      </c>
      <c r="D103" s="104">
        <f>[1]compopeinc!T95</f>
        <v>3.2829192420777878E-2</v>
      </c>
      <c r="E103" s="104">
        <f>[1]compopeinc!U95</f>
        <v>1.444698376170641E-2</v>
      </c>
      <c r="F103" s="104">
        <f>[1]compopeinc!V95</f>
        <v>2.4851731191201275E-2</v>
      </c>
      <c r="G103" s="104">
        <f>[1]compopeinc!W95</f>
        <v>7.9862686095218849E-2</v>
      </c>
      <c r="H103" s="104">
        <f>[1]compopeinc!X95</f>
        <v>0.17966382912426951</v>
      </c>
      <c r="I103" s="135">
        <f>[1]compopeinc!Y95</f>
        <v>5.091153991011494E-2</v>
      </c>
      <c r="J103" s="103">
        <f>[1]compopeinc!Z95</f>
        <v>0.34844055771827698</v>
      </c>
      <c r="K103" s="104">
        <f>[1]compopeinc!AA95</f>
        <v>6.5203830217847411E-2</v>
      </c>
      <c r="L103" s="104">
        <f>[1]compopeinc!AB95</f>
        <v>2.8417722295541632E-2</v>
      </c>
      <c r="M103" s="104">
        <f>[1]compopeinc!AC95</f>
        <v>9.9854099588014052E-3</v>
      </c>
      <c r="N103" s="104">
        <f>[1]compopeinc!AD95</f>
        <v>2.2157710282706827E-2</v>
      </c>
      <c r="O103" s="104">
        <f>[1]compopeinc!AE95</f>
        <v>5.8869594656435445E-2</v>
      </c>
      <c r="P103" s="104">
        <f>[1]compopeinc!AF95</f>
        <v>0.11698081305273328</v>
      </c>
      <c r="Q103" s="104">
        <f>[1]compopeinc!AG95</f>
        <v>4.6825492158687726E-2</v>
      </c>
      <c r="R103" s="83">
        <f>[1]compopeinc!AH95</f>
        <v>0.19761909544467926</v>
      </c>
      <c r="S103" s="87">
        <f>[1]compopeinc!AI95</f>
        <v>5.2227894227437885E-2</v>
      </c>
      <c r="T103" s="87">
        <f>[1]compopeinc!AJ95</f>
        <v>1.9200882588173502E-2</v>
      </c>
      <c r="U103" s="87">
        <f>[1]compopeinc!AK95</f>
        <v>4.0433615944333555E-3</v>
      </c>
      <c r="V103" s="87">
        <f>[1]compopeinc!AL95</f>
        <v>1.47879757128498E-2</v>
      </c>
      <c r="W103" s="87">
        <f>[1]compopeinc!AM95</f>
        <v>2.5664739494410449E-2</v>
      </c>
      <c r="X103" s="87">
        <f>[1]compopeinc!AN95</f>
        <v>4.8237881807969812E-2</v>
      </c>
      <c r="Y103" s="88">
        <f>[1]compopeinc!AO95</f>
        <v>3.3456360750206554E-2</v>
      </c>
      <c r="Z103" s="130"/>
      <c r="AB103" s="138">
        <f>$S103*'TB2g(Details)'!U39</f>
        <v>1.9730716757988612E-2</v>
      </c>
      <c r="AC103" s="138">
        <f>$S103*'TB2g(Details)'!V39</f>
        <v>1.5862464961727926E-2</v>
      </c>
      <c r="AD103" s="138">
        <f>$S103*'TB2g(Details)'!W39</f>
        <v>1.663471250772135E-2</v>
      </c>
      <c r="AE103" s="139">
        <f t="shared" si="0"/>
        <v>3.2497177469449273E-2</v>
      </c>
    </row>
    <row r="104" spans="1:31" ht="15.75">
      <c r="A104" s="134">
        <v>2007</v>
      </c>
      <c r="B104" s="81">
        <f>[1]compopeinc!R96</f>
        <v>0.45045891404151917</v>
      </c>
      <c r="C104" s="104">
        <f>[1]compopeinc!S96</f>
        <v>6.3721094154409519E-2</v>
      </c>
      <c r="D104" s="104">
        <f>[1]compopeinc!T96</f>
        <v>3.4810916466699093E-2</v>
      </c>
      <c r="E104" s="104">
        <f>[1]compopeinc!U96</f>
        <v>1.4058778700368623E-2</v>
      </c>
      <c r="F104" s="104">
        <f>[1]compopeinc!V96</f>
        <v>2.3335155504037839E-2</v>
      </c>
      <c r="G104" s="104">
        <f>[1]compopeinc!W96</f>
        <v>7.9983858684165188E-2</v>
      </c>
      <c r="H104" s="104">
        <f>[1]compopeinc!X96</f>
        <v>0.1870440465145824</v>
      </c>
      <c r="I104" s="135">
        <f>[1]compopeinc!Y96</f>
        <v>4.7505047078576293E-2</v>
      </c>
      <c r="J104" s="103">
        <f>[1]compopeinc!Z96</f>
        <v>0.34618359804153442</v>
      </c>
      <c r="K104" s="104">
        <f>[1]compopeinc!AA96</f>
        <v>5.9494328653531867E-2</v>
      </c>
      <c r="L104" s="104">
        <f>[1]compopeinc!AB96</f>
        <v>3.0416352509141417E-2</v>
      </c>
      <c r="M104" s="104">
        <f>[1]compopeinc!AC96</f>
        <v>9.7979143430518764E-3</v>
      </c>
      <c r="N104" s="104">
        <f>[1]compopeinc!AD96</f>
        <v>2.0892993311278637E-2</v>
      </c>
      <c r="O104" s="104">
        <f>[1]compopeinc!AE96</f>
        <v>5.8587291480668741E-2</v>
      </c>
      <c r="P104" s="104">
        <f>[1]compopeinc!AF96</f>
        <v>0.12314273852633276</v>
      </c>
      <c r="Q104" s="104">
        <f>[1]compopeinc!AG96</f>
        <v>4.3851967127306685E-2</v>
      </c>
      <c r="R104" s="83">
        <f>[1]compopeinc!AH96</f>
        <v>0.19560445845127106</v>
      </c>
      <c r="S104" s="87">
        <f>[1]compopeinc!AI96</f>
        <v>4.7855488482601891E-2</v>
      </c>
      <c r="T104" s="87">
        <f>[1]compopeinc!AJ96</f>
        <v>2.0945422810241643E-2</v>
      </c>
      <c r="U104" s="87">
        <f>[1]compopeinc!AK96</f>
        <v>3.863229799706173E-3</v>
      </c>
      <c r="V104" s="87">
        <f>[1]compopeinc!AL96</f>
        <v>1.3842203318773817E-2</v>
      </c>
      <c r="W104" s="87">
        <f>[1]compopeinc!AM96</f>
        <v>2.5209954209481231E-2</v>
      </c>
      <c r="X104" s="87">
        <f>[1]compopeinc!AN96</f>
        <v>5.269493250130669E-2</v>
      </c>
      <c r="Y104" s="88">
        <f>[1]compopeinc!AO96</f>
        <v>3.1193229924317948E-2</v>
      </c>
      <c r="Z104" s="130"/>
      <c r="AB104" s="138">
        <f>$S104*'TB2g(Details)'!U40</f>
        <v>2.0164188770147414E-2</v>
      </c>
      <c r="AC104" s="138">
        <f>$S104*'TB2g(Details)'!V40</f>
        <v>1.7680436323946374E-2</v>
      </c>
      <c r="AD104" s="138">
        <f>$S104*'TB2g(Details)'!W40</f>
        <v>1.0010863388508108E-2</v>
      </c>
      <c r="AE104" s="139">
        <f t="shared" si="0"/>
        <v>2.769129971245448E-2</v>
      </c>
    </row>
    <row r="105" spans="1:31" ht="15.75">
      <c r="A105" s="134">
        <v>2008</v>
      </c>
      <c r="B105" s="81">
        <f>[1]compopeinc!R97</f>
        <v>0.44534710049629211</v>
      </c>
      <c r="C105" s="104">
        <f>[1]compopeinc!S97</f>
        <v>6.0022143565725106E-2</v>
      </c>
      <c r="D105" s="104">
        <f>[1]compopeinc!T97</f>
        <v>3.5466930396124884E-2</v>
      </c>
      <c r="E105" s="104">
        <f>[1]compopeinc!U97</f>
        <v>1.6212463225531545E-2</v>
      </c>
      <c r="F105" s="104">
        <f>[1]compopeinc!V97</f>
        <v>2.2313371579047486E-2</v>
      </c>
      <c r="G105" s="104">
        <f>[1]compopeinc!W97</f>
        <v>7.6521074313945031E-2</v>
      </c>
      <c r="H105" s="104">
        <f>[1]compopeinc!X97</f>
        <v>0.19022992332295888</v>
      </c>
      <c r="I105" s="135">
        <f>[1]compopeinc!Y97</f>
        <v>4.4581205030369192E-2</v>
      </c>
      <c r="J105" s="103">
        <f>[1]compopeinc!Z97</f>
        <v>0.34054809808731079</v>
      </c>
      <c r="K105" s="104">
        <f>[1]compopeinc!AA97</f>
        <v>5.6618617087593942E-2</v>
      </c>
      <c r="L105" s="104">
        <f>[1]compopeinc!AB97</f>
        <v>3.117380174879588E-2</v>
      </c>
      <c r="M105" s="104">
        <f>[1]compopeinc!AC97</f>
        <v>1.1343050223952085E-2</v>
      </c>
      <c r="N105" s="104">
        <f>[1]compopeinc!AD97</f>
        <v>2.0171284786311122E-2</v>
      </c>
      <c r="O105" s="104">
        <f>[1]compopeinc!AE97</f>
        <v>5.5608394366757304E-2</v>
      </c>
      <c r="P105" s="104">
        <f>[1]compopeinc!AF97</f>
        <v>0.12404309025015677</v>
      </c>
      <c r="Q105" s="104">
        <f>[1]compopeinc!AG97</f>
        <v>4.1589856746808776E-2</v>
      </c>
      <c r="R105" s="83">
        <f>[1]compopeinc!AH97</f>
        <v>0.1920759379863739</v>
      </c>
      <c r="S105" s="87">
        <f>[1]compopeinc!AI97</f>
        <v>4.6816062110909926E-2</v>
      </c>
      <c r="T105" s="87">
        <f>[1]compopeinc!AJ97</f>
        <v>2.1523626075879179E-2</v>
      </c>
      <c r="U105" s="87">
        <f>[1]compopeinc!AK97</f>
        <v>4.5386509090187483E-3</v>
      </c>
      <c r="V105" s="87">
        <f>[1]compopeinc!AL97</f>
        <v>1.374934247107404E-2</v>
      </c>
      <c r="W105" s="87">
        <f>[1]compopeinc!AM97</f>
        <v>2.4335931140173177E-2</v>
      </c>
      <c r="X105" s="87">
        <f>[1]compopeinc!AN97</f>
        <v>5.0631101561395386E-2</v>
      </c>
      <c r="Y105" s="88">
        <f>[1]compopeinc!AO97</f>
        <v>3.048122158379046E-2</v>
      </c>
      <c r="Z105" s="130"/>
      <c r="AB105" s="138">
        <f>$S105*'TB2g(Details)'!U41</f>
        <v>2.0651734835088482E-2</v>
      </c>
      <c r="AC105" s="138">
        <f>$S105*'TB2g(Details)'!V41</f>
        <v>1.9044174835631523E-2</v>
      </c>
      <c r="AD105" s="138">
        <f>$S105*'TB2g(Details)'!W41</f>
        <v>7.1201524401899221E-3</v>
      </c>
      <c r="AE105" s="139">
        <f t="shared" si="0"/>
        <v>2.6164327275821443E-2</v>
      </c>
    </row>
    <row r="106" spans="1:31" ht="15.75">
      <c r="A106" s="140">
        <v>2009</v>
      </c>
      <c r="B106" s="91">
        <f>[1]compopeinc!R98</f>
        <v>0.43763592839241028</v>
      </c>
      <c r="C106" s="115">
        <f>[1]compopeinc!S98</f>
        <v>6.8215144555775473E-2</v>
      </c>
      <c r="D106" s="115">
        <f>[1]compopeinc!T98</f>
        <v>3.287900990531771E-2</v>
      </c>
      <c r="E106" s="115">
        <f>[1]compopeinc!U98</f>
        <v>2.0305173907968131E-2</v>
      </c>
      <c r="F106" s="115">
        <f>[1]compopeinc!V98</f>
        <v>2.0772486307606197E-2</v>
      </c>
      <c r="G106" s="115">
        <f>[1]compopeinc!W98</f>
        <v>7.1551860007146681E-2</v>
      </c>
      <c r="H106" s="115">
        <f>[1]compopeinc!X98</f>
        <v>0.18304742190227669</v>
      </c>
      <c r="I106" s="116">
        <f>[1]compopeinc!Y98</f>
        <v>4.0864848584984285E-2</v>
      </c>
      <c r="J106" s="113">
        <f>[1]compopeinc!Z98</f>
        <v>0.33120599389076233</v>
      </c>
      <c r="K106" s="115">
        <f>[1]compopeinc!AA98</f>
        <v>6.4206318310649546E-2</v>
      </c>
      <c r="L106" s="115">
        <f>[1]compopeinc!AB98</f>
        <v>2.8742582124772292E-2</v>
      </c>
      <c r="M106" s="115">
        <f>[1]compopeinc!AC98</f>
        <v>1.4282809917063308E-2</v>
      </c>
      <c r="N106" s="115">
        <f>[1]compopeinc!AD98</f>
        <v>1.882831978423229E-2</v>
      </c>
      <c r="O106" s="115">
        <f>[1]compopeinc!AE98</f>
        <v>5.0365408714267139E-2</v>
      </c>
      <c r="P106" s="115">
        <f>[1]compopeinc!AF98</f>
        <v>0.11658205738355022</v>
      </c>
      <c r="Q106" s="115">
        <f>[1]compopeinc!AG98</f>
        <v>3.8198506929124854E-2</v>
      </c>
      <c r="R106" s="95">
        <f>[1]compopeinc!AH98</f>
        <v>0.18387733399868011</v>
      </c>
      <c r="S106" s="115">
        <f>[1]compopeinc!AI98</f>
        <v>5.2551922360439235E-2</v>
      </c>
      <c r="T106" s="115">
        <f>[1]compopeinc!AJ98</f>
        <v>1.9873844602233948E-2</v>
      </c>
      <c r="U106" s="115">
        <f>[1]compopeinc!AK98</f>
        <v>5.8152709170199955E-3</v>
      </c>
      <c r="V106" s="115">
        <f>[1]compopeinc!AL98</f>
        <v>1.2773551986518744E-2</v>
      </c>
      <c r="W106" s="115">
        <f>[1]compopeinc!AM98</f>
        <v>2.1054907417882796E-2</v>
      </c>
      <c r="X106" s="115">
        <f>[1]compopeinc!AN98</f>
        <v>4.3850055617735202E-2</v>
      </c>
      <c r="Y106" s="116">
        <f>[1]compopeinc!AO98</f>
        <v>2.7957793160151512E-2</v>
      </c>
      <c r="Z106" s="130"/>
      <c r="AB106" s="138">
        <f>$S106*'TB2g(Details)'!U42</f>
        <v>1.7929990297476238E-2</v>
      </c>
      <c r="AC106" s="138">
        <f>$S106*'TB2g(Details)'!V42</f>
        <v>1.3258130783476721E-2</v>
      </c>
      <c r="AD106" s="138">
        <f>$S106*'TB2g(Details)'!W42</f>
        <v>2.1363801279486269E-2</v>
      </c>
      <c r="AE106" s="139">
        <f t="shared" si="0"/>
        <v>3.462193206296299E-2</v>
      </c>
    </row>
    <row r="107" spans="1:31" ht="15.75">
      <c r="A107" s="134">
        <v>2010</v>
      </c>
      <c r="B107" s="81">
        <f>[1]compopeinc!R99</f>
        <v>0.4527353048324585</v>
      </c>
      <c r="C107" s="87">
        <f>[1]compopeinc!S99</f>
        <v>7.6486877458649377E-2</v>
      </c>
      <c r="D107" s="87">
        <f>[1]compopeinc!T99</f>
        <v>3.1121844484030742E-2</v>
      </c>
      <c r="E107" s="87">
        <f>[1]compopeinc!U99</f>
        <v>2.1075699291908737E-2</v>
      </c>
      <c r="F107" s="87">
        <f>[1]compopeinc!V99</f>
        <v>2.2222221067790066E-2</v>
      </c>
      <c r="G107" s="87">
        <f>[1]compopeinc!W99</f>
        <v>7.7780380107446895E-2</v>
      </c>
      <c r="H107" s="87">
        <f>[1]compopeinc!X99</f>
        <v>0.17958643102090283</v>
      </c>
      <c r="I107" s="88">
        <f>[1]compopeinc!Y99</f>
        <v>4.4461853147985141E-2</v>
      </c>
      <c r="J107" s="103">
        <f>[1]compopeinc!Z99</f>
        <v>0.3466925323009491</v>
      </c>
      <c r="K107" s="87">
        <f>[1]compopeinc!AA99</f>
        <v>7.2417374514174668E-2</v>
      </c>
      <c r="L107" s="87">
        <f>[1]compopeinc!AB99</f>
        <v>2.7530937260893174E-2</v>
      </c>
      <c r="M107" s="87">
        <f>[1]compopeinc!AC99</f>
        <v>1.4567807508940493E-2</v>
      </c>
      <c r="N107" s="87">
        <f>[1]compopeinc!AD99</f>
        <v>1.9999150405409383E-2</v>
      </c>
      <c r="O107" s="87">
        <f>[1]compopeinc!AE99</f>
        <v>5.508971700911415E-2</v>
      </c>
      <c r="P107" s="87">
        <f>[1]compopeinc!AF99</f>
        <v>0.11571185265790043</v>
      </c>
      <c r="Q107" s="87">
        <f>[1]compopeinc!AG99</f>
        <v>4.1375695464448456E-2</v>
      </c>
      <c r="R107" s="83">
        <f>[1]compopeinc!AH99</f>
        <v>0.19760656356811523</v>
      </c>
      <c r="S107" s="87">
        <f>[1]compopeinc!AI99</f>
        <v>6.055120213003555E-2</v>
      </c>
      <c r="T107" s="87">
        <f>[1]compopeinc!AJ99</f>
        <v>1.9040456923424313E-2</v>
      </c>
      <c r="U107" s="87">
        <f>[1]compopeinc!AK99</f>
        <v>5.7514702639272939E-3</v>
      </c>
      <c r="V107" s="87">
        <f>[1]compopeinc!AL99</f>
        <v>1.363992790328813E-2</v>
      </c>
      <c r="W107" s="87">
        <f>[1]compopeinc!AM99</f>
        <v>2.2864619370001591E-2</v>
      </c>
      <c r="X107" s="87">
        <f>[1]compopeinc!AN99</f>
        <v>4.5242201691067234E-2</v>
      </c>
      <c r="Y107" s="88">
        <f>[1]compopeinc!AO99</f>
        <v>3.0516685575707254E-2</v>
      </c>
      <c r="Z107" s="130"/>
      <c r="AB107" s="138">
        <f>$S107*'TB2g(Details)'!U43</f>
        <v>1.7796579877507261E-2</v>
      </c>
      <c r="AC107" s="138">
        <f>$S107*'TB2g(Details)'!V43</f>
        <v>1.2859613484783095E-2</v>
      </c>
      <c r="AD107" s="138">
        <f>$S107*'TB2g(Details)'!W43</f>
        <v>2.9895008767745181E-2</v>
      </c>
      <c r="AE107" s="139">
        <f t="shared" si="0"/>
        <v>4.2754622252528275E-2</v>
      </c>
    </row>
    <row r="108" spans="1:31" ht="15.75">
      <c r="A108" s="134">
        <v>2011</v>
      </c>
      <c r="B108" s="81">
        <f>[1]compopeinc!R100</f>
        <v>0.45415058732032776</v>
      </c>
      <c r="C108" s="87">
        <f>[1]compopeinc!S100</f>
        <v>7.3751774001471787E-2</v>
      </c>
      <c r="D108" s="87">
        <f t="shared" ref="D108:D113" si="1">B108-C108-E108-F108-G108-H108-I108</f>
        <v>2.9429874177444325E-2</v>
      </c>
      <c r="E108" s="87">
        <f>[1]compopeinc!U100</f>
        <v>2.3344230534717434E-2</v>
      </c>
      <c r="F108" s="87">
        <f>[1]compopeinc!V100</f>
        <v>2.3276531630551885E-2</v>
      </c>
      <c r="G108" s="87">
        <f>[1]compopeinc!W100</f>
        <v>7.5157749574954968E-2</v>
      </c>
      <c r="H108" s="87">
        <f>[1]compopeinc!X100</f>
        <v>0.18205234304984286</v>
      </c>
      <c r="I108" s="88">
        <f>[1]compopeinc!Y100</f>
        <v>4.7138084351344457E-2</v>
      </c>
      <c r="J108" s="103">
        <f>[1]compopeinc!Z100</f>
        <v>0.34695154428482056</v>
      </c>
      <c r="K108" s="87">
        <f>[1]compopeinc!AA100</f>
        <v>6.9493727593190016E-2</v>
      </c>
      <c r="L108" s="87">
        <f t="shared" ref="L108:L113" si="2">J108-K108-M108-N108-O108-P108-Q108</f>
        <v>2.6061996977090655E-2</v>
      </c>
      <c r="M108" s="87">
        <f>[1]compopeinc!AC100</f>
        <v>1.6259893919935802E-2</v>
      </c>
      <c r="N108" s="87">
        <f>[1]compopeinc!AD100</f>
        <v>2.0955200953290877E-2</v>
      </c>
      <c r="O108" s="87">
        <f>[1]compopeinc!AE100</f>
        <v>5.311802136681508E-2</v>
      </c>
      <c r="P108" s="87">
        <f>[1]compopeinc!AF100</f>
        <v>0.11730926980749933</v>
      </c>
      <c r="Q108" s="87">
        <f>[1]compopeinc!AG100</f>
        <v>4.3753433666998819E-2</v>
      </c>
      <c r="R108" s="83">
        <f>[1]compopeinc!AH100</f>
        <v>0.19511033594608307</v>
      </c>
      <c r="S108" s="87">
        <f>[1]compopeinc!AI100</f>
        <v>5.7208785224936429E-2</v>
      </c>
      <c r="T108" s="87">
        <f t="shared" ref="T108:T113" si="3">R108-S108-U108-V108-W108-X108-Y108</f>
        <v>1.8428591569234952E-2</v>
      </c>
      <c r="U108" s="87">
        <f>[1]compopeinc!AK100</f>
        <v>6.6950756498817205E-3</v>
      </c>
      <c r="V108" s="87">
        <f>[1]compopeinc!AL100</f>
        <v>1.4135986358540929E-2</v>
      </c>
      <c r="W108" s="87">
        <f>[1]compopeinc!AM100</f>
        <v>2.1543779362955019E-2</v>
      </c>
      <c r="X108" s="87">
        <f>[1]compopeinc!AN100</f>
        <v>4.5401703488307688E-2</v>
      </c>
      <c r="Y108" s="88">
        <f>[1]compopeinc!AO100</f>
        <v>3.1696414292226312E-2</v>
      </c>
      <c r="Z108" s="130"/>
      <c r="AB108" s="138">
        <f>$S108*'TB2g(Details)'!U44</f>
        <v>1.7177525849174181E-2</v>
      </c>
      <c r="AC108" s="138">
        <f>$S108*'TB2g(Details)'!V44</f>
        <v>1.5096251648380675E-2</v>
      </c>
      <c r="AD108" s="138">
        <f>$S108*'TB2g(Details)'!W44</f>
        <v>2.4935007727381567E-2</v>
      </c>
      <c r="AE108" s="139">
        <f t="shared" si="0"/>
        <v>4.003125937576224E-2</v>
      </c>
    </row>
    <row r="109" spans="1:31" ht="15.75">
      <c r="A109" s="134">
        <v>2012</v>
      </c>
      <c r="B109" s="81">
        <f>[1]compopeinc!R101</f>
        <v>0.46635502576828003</v>
      </c>
      <c r="C109" s="87">
        <f>[1]compopeinc!S101</f>
        <v>7.4794507273319627E-2</v>
      </c>
      <c r="D109" s="87">
        <f t="shared" si="1"/>
        <v>3.0441107426746175E-2</v>
      </c>
      <c r="E109" s="87">
        <f>[1]compopeinc!U101</f>
        <v>2.4198526270189778E-2</v>
      </c>
      <c r="F109" s="87">
        <f>[1]compopeinc!V101</f>
        <v>2.460867951720342E-2</v>
      </c>
      <c r="G109" s="87">
        <f>[1]compopeinc!W101</f>
        <v>7.7510481093783112E-2</v>
      </c>
      <c r="H109" s="87">
        <f>[1]compopeinc!X101</f>
        <v>0.18487035362190987</v>
      </c>
      <c r="I109" s="88">
        <f>[1]compopeinc!Y101</f>
        <v>4.99313705651281E-2</v>
      </c>
      <c r="J109" s="103">
        <f>[1]compopeinc!Z101</f>
        <v>0.35993203520774841</v>
      </c>
      <c r="K109" s="87">
        <f>[1]compopeinc!AA101</f>
        <v>7.0817656960121808E-2</v>
      </c>
      <c r="L109" s="87">
        <f t="shared" si="2"/>
        <v>2.7088365115999991E-2</v>
      </c>
      <c r="M109" s="87">
        <f>[1]compopeinc!AC101</f>
        <v>1.6785009391938777E-2</v>
      </c>
      <c r="N109" s="87">
        <f>[1]compopeinc!AD101</f>
        <v>2.217316969573498E-2</v>
      </c>
      <c r="O109" s="87">
        <f>[1]compopeinc!AE101</f>
        <v>5.5525222458795279E-2</v>
      </c>
      <c r="P109" s="87">
        <f>[1]compopeinc!AF101</f>
        <v>0.12115364345505999</v>
      </c>
      <c r="Q109" s="87">
        <f>[1]compopeinc!AG101</f>
        <v>4.6388968130097602E-2</v>
      </c>
      <c r="R109" s="83">
        <f>[1]compopeinc!AH101</f>
        <v>0.20672592520713806</v>
      </c>
      <c r="S109" s="87">
        <f>[1]compopeinc!AI101</f>
        <v>5.9465725467816991E-2</v>
      </c>
      <c r="T109" s="87">
        <f t="shared" si="3"/>
        <v>1.9417117195908065E-2</v>
      </c>
      <c r="U109" s="87">
        <f>[1]compopeinc!AK101</f>
        <v>6.9040758446193779E-3</v>
      </c>
      <c r="V109" s="87">
        <f>[1]compopeinc!AL101</f>
        <v>1.5264378410594592E-2</v>
      </c>
      <c r="W109" s="87">
        <f>[1]compopeinc!AM101</f>
        <v>2.3037620462879414E-2</v>
      </c>
      <c r="X109" s="87">
        <f>[1]compopeinc!AN101</f>
        <v>4.8331820593764917E-2</v>
      </c>
      <c r="Y109" s="88">
        <f>[1]compopeinc!AO101</f>
        <v>3.4305187231554728E-2</v>
      </c>
      <c r="Z109" s="130"/>
      <c r="AB109" s="138">
        <f>$S109*'TB2g(Details)'!U45</f>
        <v>1.8099127339650141E-2</v>
      </c>
      <c r="AC109" s="138">
        <f>$S109*'TB2g(Details)'!V45</f>
        <v>1.8383276646187739E-2</v>
      </c>
      <c r="AD109" s="138">
        <f>$S109*'TB2g(Details)'!W45</f>
        <v>2.2983321481979117E-2</v>
      </c>
      <c r="AE109" s="139">
        <f t="shared" si="0"/>
        <v>4.1366598128166857E-2</v>
      </c>
    </row>
    <row r="110" spans="1:31" ht="15.75">
      <c r="A110" s="134">
        <v>2013</v>
      </c>
      <c r="B110" s="81">
        <f>[1]compopeinc!R102</f>
        <v>0.45624437928199768</v>
      </c>
      <c r="C110" s="87">
        <f>[1]compopeinc!S102</f>
        <v>6.8949778452227134E-2</v>
      </c>
      <c r="D110" s="87">
        <f t="shared" si="1"/>
        <v>3.0501185822916034E-2</v>
      </c>
      <c r="E110" s="87">
        <f>[1]compopeinc!U102</f>
        <v>2.5042175983227565E-2</v>
      </c>
      <c r="F110" s="87">
        <f>[1]compopeinc!V102</f>
        <v>2.485523536045119E-2</v>
      </c>
      <c r="G110" s="87">
        <f>[1]compopeinc!W102</f>
        <v>7.7402451798551805E-2</v>
      </c>
      <c r="H110" s="87">
        <f>[1]compopeinc!X102</f>
        <v>0.17932074500200648</v>
      </c>
      <c r="I110" s="88">
        <f>[1]compopeinc!Y102</f>
        <v>5.0172806862617429E-2</v>
      </c>
      <c r="J110" s="103">
        <f>[1]compopeinc!Z102</f>
        <v>0.34838783740997314</v>
      </c>
      <c r="K110" s="87">
        <f>[1]compopeinc!AA102</f>
        <v>6.3772930373879072E-2</v>
      </c>
      <c r="L110" s="87">
        <f t="shared" si="2"/>
        <v>2.7003625923796015E-2</v>
      </c>
      <c r="M110" s="87">
        <f>[1]compopeinc!AC102</f>
        <v>1.7268142745655895E-2</v>
      </c>
      <c r="N110" s="87">
        <f>[1]compopeinc!AD102</f>
        <v>2.225618080720182E-2</v>
      </c>
      <c r="O110" s="87">
        <f>[1]compopeinc!AE102</f>
        <v>5.5504446725927845E-2</v>
      </c>
      <c r="P110" s="87">
        <f>[1]compopeinc!AF102</f>
        <v>0.11614769214440283</v>
      </c>
      <c r="Q110" s="87">
        <f>[1]compopeinc!AG102</f>
        <v>4.6434818689109605E-2</v>
      </c>
      <c r="R110" s="83">
        <f>[1]compopeinc!AH102</f>
        <v>0.19289281964302063</v>
      </c>
      <c r="S110" s="87">
        <f>[1]compopeinc!AI102</f>
        <v>5.0182815423179254E-2</v>
      </c>
      <c r="T110" s="87">
        <f t="shared" si="3"/>
        <v>1.9094478621078437E-2</v>
      </c>
      <c r="U110" s="87">
        <f>[1]compopeinc!AK102</f>
        <v>6.9385441817012145E-3</v>
      </c>
      <c r="V110" s="87">
        <f>[1]compopeinc!AL102</f>
        <v>1.5163293442519994E-2</v>
      </c>
      <c r="W110" s="87">
        <f>[1]compopeinc!AM102</f>
        <v>2.2701089295990233E-2</v>
      </c>
      <c r="X110" s="87">
        <f>[1]compopeinc!AN102</f>
        <v>4.4741747113180748E-2</v>
      </c>
      <c r="Y110" s="88">
        <f>[1]compopeinc!AO102</f>
        <v>3.4070851565370756E-2</v>
      </c>
      <c r="Z110" s="130"/>
      <c r="AB110" s="138">
        <f>$S110*'TB2g(Details)'!U46</f>
        <v>1.4528674485863403E-2</v>
      </c>
      <c r="AC110" s="138">
        <f>$S110*'TB2g(Details)'!V46</f>
        <v>1.7849030033912288E-2</v>
      </c>
      <c r="AD110" s="138">
        <f>$S110*'TB2g(Details)'!W46</f>
        <v>1.7805110903403563E-2</v>
      </c>
      <c r="AE110" s="139">
        <f t="shared" si="0"/>
        <v>3.5654140937315851E-2</v>
      </c>
    </row>
    <row r="111" spans="1:31" ht="15.75">
      <c r="A111" s="134">
        <v>2014</v>
      </c>
      <c r="B111" s="81">
        <f>[1]compopeinc!R103</f>
        <v>0.46348270773887634</v>
      </c>
      <c r="C111" s="87">
        <f>[1]compopeinc!S103</f>
        <v>7.2938230033902207E-2</v>
      </c>
      <c r="D111" s="87">
        <f t="shared" si="1"/>
        <v>2.9182490467090851E-2</v>
      </c>
      <c r="E111" s="87">
        <f>[1]compopeinc!U103</f>
        <v>2.626395415402755E-2</v>
      </c>
      <c r="F111" s="87">
        <f>[1]compopeinc!V103</f>
        <v>2.446276082195082E-2</v>
      </c>
      <c r="G111" s="87">
        <f>[1]compopeinc!W103</f>
        <v>8.0297726449133133E-2</v>
      </c>
      <c r="H111" s="87">
        <f>[1]compopeinc!X103</f>
        <v>0.18084360678792394</v>
      </c>
      <c r="I111" s="88">
        <f>[1]compopeinc!Y103</f>
        <v>4.9493939024847854E-2</v>
      </c>
      <c r="J111" s="103">
        <f>[1]compopeinc!Z103</f>
        <v>0.35567378997802734</v>
      </c>
      <c r="K111" s="87">
        <f>[1]compopeinc!AA103</f>
        <v>6.7734641782602661E-2</v>
      </c>
      <c r="L111" s="87">
        <f t="shared" si="2"/>
        <v>2.6188337967906913E-2</v>
      </c>
      <c r="M111" s="87">
        <f>[1]compopeinc!AC103</f>
        <v>1.8330521275272644E-2</v>
      </c>
      <c r="N111" s="87">
        <f>[1]compopeinc!AD103</f>
        <v>2.1849873079241168E-2</v>
      </c>
      <c r="O111" s="87">
        <f>[1]compopeinc!AE103</f>
        <v>5.795249924438188E-2</v>
      </c>
      <c r="P111" s="87">
        <f>[1]compopeinc!AF103</f>
        <v>0.11792303413654111</v>
      </c>
      <c r="Q111" s="87">
        <f>[1]compopeinc!AG103</f>
        <v>4.5694882492080979E-2</v>
      </c>
      <c r="R111" s="83">
        <f>[1]compopeinc!AH103</f>
        <v>0.19902566075325012</v>
      </c>
      <c r="S111" s="87">
        <f>[1]compopeinc!AI103</f>
        <v>5.3536982813371353E-2</v>
      </c>
      <c r="T111" s="87">
        <f t="shared" si="3"/>
        <v>1.8777759008247338E-2</v>
      </c>
      <c r="U111" s="87">
        <f>[1]compopeinc!AK103</f>
        <v>7.495610498382951E-3</v>
      </c>
      <c r="V111" s="87">
        <f>[1]compopeinc!AL103</f>
        <v>1.5077818528261009E-2</v>
      </c>
      <c r="W111" s="87">
        <f>[1]compopeinc!AM103</f>
        <v>2.390464591498568E-2</v>
      </c>
      <c r="X111" s="87">
        <f>[1]compopeinc!AN103</f>
        <v>4.6296821945374669E-2</v>
      </c>
      <c r="Y111" s="88">
        <f>[1]compopeinc!AO103</f>
        <v>3.3936022044627118E-2</v>
      </c>
      <c r="Z111" s="130"/>
      <c r="AA111" s="142">
        <f>0.3*AB111</f>
        <v>4.7541902470080626E-3</v>
      </c>
      <c r="AB111" s="138">
        <f>$S111*'TB2g(Details)'!U47</f>
        <v>1.5847300823360208E-2</v>
      </c>
      <c r="AC111" s="138">
        <f>$S111*'TB2g(Details)'!V47</f>
        <v>1.9882659230394829E-2</v>
      </c>
      <c r="AD111" s="138">
        <f>$S111*'TB2g(Details)'!W47</f>
        <v>1.780702275961631E-2</v>
      </c>
      <c r="AE111" s="139">
        <f t="shared" si="0"/>
        <v>3.7689681990011138E-2</v>
      </c>
    </row>
    <row r="112" spans="1:31" ht="15.75">
      <c r="A112" s="134">
        <v>2015</v>
      </c>
      <c r="B112" s="81">
        <f>[1]compopeinc!R104</f>
        <v>0.46226358413696289</v>
      </c>
      <c r="C112" s="87">
        <f>[1]compopeinc!S104</f>
        <v>7.0715244059708735E-2</v>
      </c>
      <c r="D112" s="87">
        <f t="shared" si="1"/>
        <v>3.0497291082272435E-2</v>
      </c>
      <c r="E112" s="87">
        <f>[1]compopeinc!U104</f>
        <v>2.8174929526429679E-2</v>
      </c>
      <c r="F112" s="87">
        <f>[1]compopeinc!V104</f>
        <v>2.259903359922159E-2</v>
      </c>
      <c r="G112" s="87">
        <f>[1]compopeinc!W104</f>
        <v>8.0862127353662633E-2</v>
      </c>
      <c r="H112" s="87">
        <f>[1]compopeinc!X104</f>
        <v>0.18400840992115591</v>
      </c>
      <c r="I112" s="88">
        <f>[1]compopeinc!Y104</f>
        <v>4.5406548594511889E-2</v>
      </c>
      <c r="J112" s="103">
        <f>[1]compopeinc!Z104</f>
        <v>0.35426923632621765</v>
      </c>
      <c r="K112" s="87">
        <f>[1]compopeinc!AA104</f>
        <v>6.5659798122866792E-2</v>
      </c>
      <c r="L112" s="87">
        <f t="shared" si="2"/>
        <v>2.7419592513088953E-2</v>
      </c>
      <c r="M112" s="87">
        <f>[1]compopeinc!AC104</f>
        <v>1.9965861857066385E-2</v>
      </c>
      <c r="N112" s="87">
        <f>[1]compopeinc!AD104</f>
        <v>2.0229064544311906E-2</v>
      </c>
      <c r="O112" s="87">
        <f>[1]compopeinc!AE104</f>
        <v>5.8686516261030178E-2</v>
      </c>
      <c r="P112" s="87">
        <f>[1]compopeinc!AF104</f>
        <v>0.12028095327198801</v>
      </c>
      <c r="Q112" s="87">
        <f>[1]compopeinc!AG104</f>
        <v>4.202744975586542E-2</v>
      </c>
      <c r="R112" s="83">
        <f>[1]compopeinc!AH104</f>
        <v>0.19774286448955536</v>
      </c>
      <c r="S112" s="87">
        <f>[1]compopeinc!AI104</f>
        <v>5.2403179605064756E-2</v>
      </c>
      <c r="T112" s="87">
        <f t="shared" si="3"/>
        <v>1.9914497652748182E-2</v>
      </c>
      <c r="U112" s="87">
        <f>[1]compopeinc!AK104</f>
        <v>8.4141765816881185E-3</v>
      </c>
      <c r="V112" s="87">
        <f>[1]compopeinc!AL104</f>
        <v>1.3776984149723901E-2</v>
      </c>
      <c r="W112" s="87">
        <f>[1]compopeinc!AM104</f>
        <v>2.4557093513313713E-2</v>
      </c>
      <c r="X112" s="87">
        <f>[1]compopeinc!AN104</f>
        <v>4.7769799968502884E-2</v>
      </c>
      <c r="Y112" s="88">
        <f>[1]compopeinc!AO104</f>
        <v>3.0907133018513822E-2</v>
      </c>
      <c r="AB112" s="138">
        <f>$S112*'TB2g(Details)'!U48</f>
        <v>1.8004998965812966E-2</v>
      </c>
      <c r="AC112" s="138">
        <f>$S112*'TB2g(Details)'!V48</f>
        <v>2.007307173122936E-2</v>
      </c>
      <c r="AD112" s="138">
        <f>$S112*'TB2g(Details)'!W48</f>
        <v>1.4325108908022428E-2</v>
      </c>
      <c r="AE112" s="139">
        <f t="shared" si="0"/>
        <v>3.4398180639251791E-2</v>
      </c>
    </row>
    <row r="113" spans="1:31" ht="15.75">
      <c r="A113" s="134">
        <v>2016</v>
      </c>
      <c r="B113" s="81">
        <f>[1]compopeinc!R105</f>
        <v>0.45744410157203674</v>
      </c>
      <c r="C113" s="87">
        <f>[1]compopeinc!S105</f>
        <v>7.0906430426643588E-2</v>
      </c>
      <c r="D113" s="87">
        <f t="shared" si="1"/>
        <v>2.9178183270705156E-2</v>
      </c>
      <c r="E113" s="87">
        <f>[1]compopeinc!U105</f>
        <v>2.9776821291202609E-2</v>
      </c>
      <c r="F113" s="87">
        <f>[1]compopeinc!V105</f>
        <v>2.1750036809891772E-2</v>
      </c>
      <c r="G113" s="87">
        <f>[1]compopeinc!W105</f>
        <v>7.8108558942689088E-2</v>
      </c>
      <c r="H113" s="87">
        <f>[1]compopeinc!X105</f>
        <v>0.18446343859226225</v>
      </c>
      <c r="I113" s="88">
        <f>[1]compopeinc!Y105</f>
        <v>4.3260632238642259E-2</v>
      </c>
      <c r="J113" s="103">
        <f>[1]compopeinc!Z105</f>
        <v>0.34861767292022705</v>
      </c>
      <c r="K113" s="87">
        <f>[1]compopeinc!AA105</f>
        <v>6.5826321553227582E-2</v>
      </c>
      <c r="L113" s="87">
        <f t="shared" si="2"/>
        <v>2.6442956554511295E-2</v>
      </c>
      <c r="M113" s="87">
        <f>[1]compopeinc!AC105</f>
        <v>2.1104177950136194E-2</v>
      </c>
      <c r="N113" s="87">
        <f>[1]compopeinc!AD105</f>
        <v>1.9422144599031597E-2</v>
      </c>
      <c r="O113" s="87">
        <f>[1]compopeinc!AE105</f>
        <v>5.555414659007539E-2</v>
      </c>
      <c r="P113" s="87">
        <f>[1]compopeinc!AF105</f>
        <v>0.12035214944709877</v>
      </c>
      <c r="Q113" s="87">
        <f>[1]compopeinc!AG105</f>
        <v>3.991577622614622E-2</v>
      </c>
      <c r="R113" s="83">
        <f>[1]compopeinc!AH105</f>
        <v>0.19257490336894989</v>
      </c>
      <c r="S113" s="87">
        <f>[1]compopeinc!AI105</f>
        <v>5.2237693367917067E-2</v>
      </c>
      <c r="T113" s="87">
        <f t="shared" si="3"/>
        <v>1.9664105121863843E-2</v>
      </c>
      <c r="U113" s="87">
        <f>[1]compopeinc!AK105</f>
        <v>9.010305429846507E-3</v>
      </c>
      <c r="V113" s="87">
        <f>[1]compopeinc!AL105</f>
        <v>1.3310564900547132E-2</v>
      </c>
      <c r="W113" s="87">
        <f>[1]compopeinc!AM105</f>
        <v>2.2730123916444057E-2</v>
      </c>
      <c r="X113" s="87">
        <f>[1]compopeinc!AN105</f>
        <v>4.6098026488012665E-2</v>
      </c>
      <c r="Y113" s="88">
        <f>[1]compopeinc!AO105</f>
        <v>2.9524084144318622E-2</v>
      </c>
      <c r="AB113" s="138">
        <f>$S113*'TB2g(Details)'!U49</f>
        <v>1.7761437185878741E-2</v>
      </c>
      <c r="AC113" s="138">
        <f>$S113*'TB2g(Details)'!V49</f>
        <v>2.1175587401068306E-2</v>
      </c>
      <c r="AD113" s="138">
        <f>$S113*'TB2g(Details)'!W49</f>
        <v>1.3300668780970014E-2</v>
      </c>
      <c r="AE113" s="139">
        <f t="shared" si="0"/>
        <v>3.4476256182038319E-2</v>
      </c>
    </row>
    <row r="114" spans="1:31" ht="15.75">
      <c r="A114" s="134">
        <v>2017</v>
      </c>
      <c r="B114" s="81"/>
      <c r="C114" s="87"/>
      <c r="D114" s="87"/>
      <c r="E114" s="87"/>
      <c r="F114" s="87"/>
      <c r="G114" s="87"/>
      <c r="H114" s="87"/>
      <c r="I114" s="88"/>
      <c r="J114" s="103"/>
      <c r="K114" s="87"/>
      <c r="L114" s="87"/>
      <c r="M114" s="87"/>
      <c r="N114" s="87"/>
      <c r="O114" s="87"/>
      <c r="P114" s="87"/>
      <c r="Q114" s="87"/>
      <c r="R114" s="83"/>
      <c r="T114" s="87"/>
      <c r="U114" s="87"/>
      <c r="V114" s="87"/>
      <c r="W114" s="87"/>
      <c r="X114" s="87"/>
      <c r="Y114" s="88"/>
    </row>
    <row r="115" spans="1:31" ht="15.75">
      <c r="A115" s="134">
        <v>2018</v>
      </c>
      <c r="B115" s="81"/>
      <c r="C115" s="87"/>
      <c r="D115" s="87"/>
      <c r="E115" s="87"/>
      <c r="F115" s="87"/>
      <c r="G115" s="87"/>
      <c r="H115" s="87"/>
      <c r="I115" s="88"/>
      <c r="J115" s="103"/>
      <c r="K115" s="87"/>
      <c r="L115" s="87"/>
      <c r="M115" s="87"/>
      <c r="N115" s="87"/>
      <c r="O115" s="87"/>
      <c r="P115" s="87"/>
      <c r="Q115" s="87"/>
      <c r="R115" s="83"/>
      <c r="S115" s="87"/>
      <c r="T115" s="87"/>
      <c r="U115" s="87"/>
      <c r="V115" s="87"/>
      <c r="W115" s="87"/>
      <c r="X115" s="87"/>
      <c r="Y115" s="88"/>
    </row>
    <row r="116" spans="1:31" ht="15.75">
      <c r="A116" s="134">
        <v>2019</v>
      </c>
      <c r="B116" s="81"/>
      <c r="C116" s="87"/>
      <c r="D116" s="87"/>
      <c r="E116" s="87"/>
      <c r="F116" s="87"/>
      <c r="G116" s="87"/>
      <c r="H116" s="87"/>
      <c r="I116" s="88"/>
      <c r="J116" s="103"/>
      <c r="K116" s="87"/>
      <c r="L116" s="87"/>
      <c r="M116" s="87"/>
      <c r="N116" s="87"/>
      <c r="O116" s="87"/>
      <c r="P116" s="87"/>
      <c r="Q116" s="87"/>
      <c r="R116" s="83"/>
      <c r="S116" s="87"/>
      <c r="T116" s="87"/>
      <c r="U116" s="87"/>
      <c r="V116" s="87"/>
      <c r="W116" s="87"/>
      <c r="X116" s="87"/>
      <c r="Y116" s="88"/>
    </row>
    <row r="117" spans="1:31" ht="15.75">
      <c r="A117" s="134">
        <v>2020</v>
      </c>
      <c r="B117" s="81"/>
      <c r="C117" s="87"/>
      <c r="D117" s="87"/>
      <c r="E117" s="87"/>
      <c r="F117" s="87"/>
      <c r="G117" s="87"/>
      <c r="H117" s="87"/>
      <c r="I117" s="88"/>
      <c r="J117" s="103"/>
      <c r="K117" s="87"/>
      <c r="L117" s="87"/>
      <c r="M117" s="87"/>
      <c r="N117" s="87"/>
      <c r="O117" s="87"/>
      <c r="P117" s="87"/>
      <c r="Q117" s="87"/>
      <c r="R117" s="83"/>
      <c r="S117" s="87"/>
      <c r="T117" s="87"/>
      <c r="U117" s="87"/>
      <c r="V117" s="87"/>
      <c r="W117" s="87"/>
      <c r="X117" s="87"/>
      <c r="Y117" s="88"/>
      <c r="AB117" s="139">
        <f>AVERAGE(AB107:AB111)</f>
        <v>1.668984167511104E-2</v>
      </c>
      <c r="AC117" s="139">
        <f>AVERAGE(AC107:AC111)</f>
        <v>1.6814166208731725E-2</v>
      </c>
      <c r="AD117" s="139">
        <f>AVERAGE(AD107:AD111)</f>
        <v>2.2685094328025145E-2</v>
      </c>
    </row>
    <row r="118" spans="1:31" ht="15.75" thickBot="1">
      <c r="A118" s="143"/>
      <c r="B118" s="117"/>
      <c r="C118" s="118"/>
      <c r="D118" s="118"/>
      <c r="E118" s="118"/>
      <c r="F118" s="118"/>
      <c r="G118" s="118"/>
      <c r="H118" s="118"/>
      <c r="I118" s="119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9"/>
    </row>
    <row r="119" spans="1:31" ht="15.75" thickTop="1"/>
    <row r="120" spans="1:31">
      <c r="W120" s="142" t="e">
        <f>W111/(G111+'TB2'!#REF!)</f>
        <v>#REF!</v>
      </c>
    </row>
    <row r="121" spans="1:31">
      <c r="S121" s="120" t="s">
        <v>50</v>
      </c>
      <c r="V121" s="120" t="s">
        <v>51</v>
      </c>
      <c r="W121" s="120" t="s">
        <v>52</v>
      </c>
    </row>
    <row r="122" spans="1:31">
      <c r="S122" s="87" t="s">
        <v>53</v>
      </c>
      <c r="V122" s="144">
        <f>X111-X97</f>
        <v>-1.2061643505391316E-2</v>
      </c>
      <c r="W122" s="139">
        <f>X113-X97</f>
        <v>-1.226043896275332E-2</v>
      </c>
    </row>
    <row r="123" spans="1:31">
      <c r="S123" s="120" t="s">
        <v>54</v>
      </c>
      <c r="V123" s="144">
        <f>W111-W97</f>
        <v>-2.9789682224850809E-3</v>
      </c>
      <c r="W123" s="139">
        <f>W113-W97</f>
        <v>-4.1534902210267031E-3</v>
      </c>
    </row>
    <row r="124" spans="1:31">
      <c r="S124" s="120" t="s">
        <v>55</v>
      </c>
      <c r="V124" s="144">
        <f>Y111-Y97</f>
        <v>5.4527461418680152E-3</v>
      </c>
      <c r="W124" s="139">
        <f>Y113-Y97</f>
        <v>1.0408082415595196E-3</v>
      </c>
    </row>
    <row r="125" spans="1:31">
      <c r="S125" s="120" t="s">
        <v>56</v>
      </c>
      <c r="V125" s="144">
        <f>V111-V97</f>
        <v>2.6385801402872364E-3</v>
      </c>
      <c r="W125" s="139">
        <f>V113-V97</f>
        <v>8.7132651257335915E-4</v>
      </c>
    </row>
    <row r="126" spans="1:31">
      <c r="S126" s="120" t="s">
        <v>57</v>
      </c>
      <c r="V126" s="144">
        <f>T111+U111-T97-U97</f>
        <v>6.9103323739039789E-3</v>
      </c>
      <c r="W126" s="139">
        <f>T113+U113-T97-U97</f>
        <v>9.3113734189840362E-3</v>
      </c>
    </row>
    <row r="127" spans="1:31">
      <c r="S127" s="120" t="s">
        <v>58</v>
      </c>
      <c r="V127" s="144">
        <f>S111-S97</f>
        <v>1.8930727906335355E-2</v>
      </c>
      <c r="W127" s="139">
        <f>S113-S97</f>
        <v>1.7631438460881069E-2</v>
      </c>
    </row>
    <row r="128" spans="1:31">
      <c r="S128" s="145" t="s">
        <v>59</v>
      </c>
      <c r="V128" s="144">
        <f>AB111-AB97</f>
        <v>1.195773580971532E-3</v>
      </c>
    </row>
    <row r="129" spans="19:22">
      <c r="S129" s="145" t="s">
        <v>60</v>
      </c>
      <c r="V129" s="144">
        <f>AC111-AC97</f>
        <v>7.5532214916412734E-3</v>
      </c>
    </row>
    <row r="130" spans="19:22">
      <c r="S130" s="145" t="s">
        <v>61</v>
      </c>
      <c r="V130" s="144">
        <f>AD111-AD97</f>
        <v>1.0181732833722541E-2</v>
      </c>
    </row>
  </sheetData>
  <mergeCells count="3">
    <mergeCell ref="A4:Y4"/>
    <mergeCell ref="B7:Y7"/>
    <mergeCell ref="B8:X8"/>
  </mergeCells>
  <hyperlinks>
    <hyperlink ref="A1" location="Index!A1" display="Back to index" xr:uid="{DC6EE30F-61D2-402C-9C7A-77F7387AC89D}"/>
  </hyperlinks>
  <pageMargins left="0.75" right="0.75" top="1" bottom="1" header="0.5" footer="0.5"/>
  <pageSetup paperSize="9" orientation="portrait" horizontalDpi="4294967292" verticalDpi="429496729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CD37D-12C8-482F-8300-354A3D380995}">
  <sheetPr>
    <tabColor rgb="FFC00000"/>
  </sheetPr>
  <dimension ref="A1"/>
  <sheetViews>
    <sheetView workbookViewId="0">
      <selection activeCell="C22" sqref="C22"/>
    </sheetView>
  </sheetViews>
  <sheetFormatPr defaultColWidth="10.625" defaultRowHeight="15.75"/>
  <sheetData/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49654-7D66-4333-ABDC-FD6C66287917}">
  <dimension ref="A1:G60"/>
  <sheetViews>
    <sheetView workbookViewId="0">
      <pane xSplit="1" ySplit="9" topLeftCell="B10" activePane="bottomRight" state="frozen"/>
      <selection activeCell="F30" sqref="F30"/>
      <selection pane="topRight" activeCell="F30" sqref="F30"/>
      <selection pane="bottomLeft" activeCell="F30" sqref="F30"/>
      <selection pane="bottomRight" activeCell="B10" sqref="B10"/>
    </sheetView>
  </sheetViews>
  <sheetFormatPr defaultColWidth="10.875" defaultRowHeight="15"/>
  <cols>
    <col min="1" max="6" width="10.875" style="2"/>
    <col min="7" max="7" width="11" style="2" customWidth="1"/>
    <col min="8" max="16384" width="10.875" style="2"/>
  </cols>
  <sheetData>
    <row r="1" spans="1:7">
      <c r="A1" s="1"/>
    </row>
    <row r="2" spans="1:7">
      <c r="B2" s="3"/>
      <c r="C2" s="3"/>
      <c r="D2" s="3"/>
      <c r="E2" s="3"/>
    </row>
    <row r="3" spans="1:7" ht="15.75" thickBot="1"/>
    <row r="4" spans="1:7" ht="18.75" thickTop="1">
      <c r="A4" s="520" t="s">
        <v>150</v>
      </c>
      <c r="B4" s="521"/>
      <c r="C4" s="521"/>
      <c r="D4" s="521"/>
      <c r="E4" s="567"/>
      <c r="F4" s="4"/>
    </row>
    <row r="5" spans="1:7" ht="15.75">
      <c r="A5" s="5"/>
      <c r="B5" s="6"/>
      <c r="C5" s="6"/>
      <c r="D5" s="6"/>
      <c r="E5" s="506"/>
      <c r="F5" s="8"/>
    </row>
    <row r="6" spans="1:7" ht="15.75">
      <c r="A6" s="5"/>
      <c r="B6" s="9"/>
      <c r="C6" s="9"/>
      <c r="D6" s="9"/>
      <c r="E6" s="507"/>
      <c r="F6" s="11"/>
    </row>
    <row r="7" spans="1:7" ht="35.1" customHeight="1">
      <c r="A7" s="12"/>
      <c r="B7" s="478" t="s">
        <v>151</v>
      </c>
      <c r="C7" s="479"/>
      <c r="D7" s="479"/>
      <c r="E7" s="508"/>
      <c r="F7" s="6"/>
    </row>
    <row r="8" spans="1:7" ht="21" customHeight="1">
      <c r="A8" s="14"/>
      <c r="B8" s="480" t="s">
        <v>152</v>
      </c>
      <c r="C8" s="481"/>
      <c r="D8" s="481"/>
      <c r="E8" s="503"/>
      <c r="F8" s="15"/>
    </row>
    <row r="9" spans="1:7" s="22" customFormat="1" ht="30.95" customHeight="1">
      <c r="A9" s="16"/>
      <c r="B9" s="522" t="s">
        <v>21</v>
      </c>
      <c r="C9" s="18" t="s">
        <v>22</v>
      </c>
      <c r="D9" s="535" t="s">
        <v>189</v>
      </c>
      <c r="E9" s="410" t="s">
        <v>24</v>
      </c>
      <c r="F9" s="21"/>
    </row>
    <row r="10" spans="1:7" s="22" customFormat="1" ht="15" customHeight="1">
      <c r="A10" s="23">
        <v>1913</v>
      </c>
      <c r="B10" s="523">
        <v>0.59299999999999997</v>
      </c>
      <c r="C10" s="39">
        <v>0.17100000000000001</v>
      </c>
      <c r="D10" s="536">
        <v>0.42099999999999999</v>
      </c>
      <c r="E10" s="529">
        <v>0.40700000000000003</v>
      </c>
      <c r="F10" s="26"/>
    </row>
    <row r="11" spans="1:7" s="22" customFormat="1" ht="15" customHeight="1">
      <c r="A11" s="28">
        <v>1914</v>
      </c>
      <c r="B11" s="524">
        <v>0.59099999999999997</v>
      </c>
      <c r="C11" s="39">
        <v>0.17100000000000001</v>
      </c>
      <c r="D11" s="536">
        <v>0.42</v>
      </c>
      <c r="E11" s="530">
        <v>0.40900000000000003</v>
      </c>
      <c r="F11" s="26"/>
    </row>
    <row r="12" spans="1:7" s="22" customFormat="1" ht="15" customHeight="1">
      <c r="A12" s="28">
        <v>1915</v>
      </c>
      <c r="B12" s="524">
        <v>0.59599999999999997</v>
      </c>
      <c r="C12" s="39">
        <v>0.17299999999999999</v>
      </c>
      <c r="D12" s="536">
        <v>0.42399999999999999</v>
      </c>
      <c r="E12" s="530">
        <v>0.40400000000000003</v>
      </c>
      <c r="F12" s="26"/>
    </row>
    <row r="13" spans="1:7" s="22" customFormat="1" ht="15" customHeight="1">
      <c r="A13" s="28">
        <v>1916</v>
      </c>
      <c r="B13" s="524">
        <v>0.57899999999999996</v>
      </c>
      <c r="C13" s="39">
        <v>0.16700000000000001</v>
      </c>
      <c r="D13" s="536">
        <v>0.41199999999999998</v>
      </c>
      <c r="E13" s="530">
        <v>0.42100000000000004</v>
      </c>
      <c r="F13" s="26"/>
    </row>
    <row r="14" spans="1:7" s="22" customFormat="1" ht="15" customHeight="1">
      <c r="A14" s="28">
        <v>1917</v>
      </c>
      <c r="B14" s="525">
        <v>0.59499999999999997</v>
      </c>
      <c r="C14" s="39">
        <v>0.17199999999999999</v>
      </c>
      <c r="D14" s="536">
        <v>0.42299999999999999</v>
      </c>
      <c r="E14" s="531">
        <v>0.40500000000000003</v>
      </c>
      <c r="F14" s="26"/>
      <c r="G14" s="31"/>
    </row>
    <row r="15" spans="1:7" s="22" customFormat="1" ht="15" customHeight="1">
      <c r="A15" s="28">
        <v>1918</v>
      </c>
      <c r="B15" s="525">
        <v>0.59899999999999998</v>
      </c>
      <c r="C15" s="39">
        <v>0.17299999999999999</v>
      </c>
      <c r="D15" s="536">
        <v>0.42599999999999999</v>
      </c>
      <c r="E15" s="531">
        <v>0.40100000000000002</v>
      </c>
      <c r="F15" s="26"/>
      <c r="G15" s="31"/>
    </row>
    <row r="16" spans="1:7" s="22" customFormat="1" ht="15" customHeight="1">
      <c r="A16" s="32">
        <v>1919</v>
      </c>
      <c r="B16" s="526">
        <v>0.59699999999999998</v>
      </c>
      <c r="C16" s="39">
        <v>0.17299999999999999</v>
      </c>
      <c r="D16" s="536">
        <v>0.42399999999999999</v>
      </c>
      <c r="E16" s="532">
        <v>0.40300000000000002</v>
      </c>
      <c r="F16" s="26"/>
      <c r="G16" s="31"/>
    </row>
    <row r="17" spans="1:7" s="22" customFormat="1" ht="15" customHeight="1">
      <c r="A17" s="34">
        <v>1920</v>
      </c>
      <c r="B17" s="527">
        <v>0.61</v>
      </c>
      <c r="C17" s="39">
        <v>0.17699999999999999</v>
      </c>
      <c r="D17" s="536">
        <v>0.433</v>
      </c>
      <c r="E17" s="533">
        <v>0.39</v>
      </c>
      <c r="F17" s="26"/>
      <c r="G17" s="31"/>
    </row>
    <row r="18" spans="1:7" s="22" customFormat="1" ht="15" customHeight="1">
      <c r="A18" s="28">
        <v>1921</v>
      </c>
      <c r="B18" s="525">
        <v>0.56799999999999995</v>
      </c>
      <c r="C18" s="39">
        <v>0.16200000000000001</v>
      </c>
      <c r="D18" s="536">
        <v>0.40600000000000003</v>
      </c>
      <c r="E18" s="531">
        <v>0.43200000000000005</v>
      </c>
      <c r="F18" s="26"/>
      <c r="G18" s="31"/>
    </row>
    <row r="19" spans="1:7" s="22" customFormat="1" ht="15" customHeight="1">
      <c r="A19" s="28">
        <v>1922</v>
      </c>
      <c r="B19" s="525">
        <v>0.56299999999999994</v>
      </c>
      <c r="C19" s="39">
        <v>0.161</v>
      </c>
      <c r="D19" s="536">
        <v>0.40200000000000002</v>
      </c>
      <c r="E19" s="531">
        <v>0.43700000000000006</v>
      </c>
      <c r="F19" s="26"/>
      <c r="G19" s="31"/>
    </row>
    <row r="20" spans="1:7" s="22" customFormat="1" ht="15" customHeight="1">
      <c r="A20" s="28">
        <v>1923</v>
      </c>
      <c r="B20" s="525">
        <v>0.58499999999999996</v>
      </c>
      <c r="C20" s="39">
        <v>0.16800000000000001</v>
      </c>
      <c r="D20" s="536">
        <v>0.41799999999999998</v>
      </c>
      <c r="E20" s="531">
        <v>0.41500000000000004</v>
      </c>
      <c r="F20" s="26"/>
      <c r="G20" s="31"/>
    </row>
    <row r="21" spans="1:7" s="22" customFormat="1" ht="15" customHeight="1">
      <c r="A21" s="28">
        <v>1924</v>
      </c>
      <c r="B21" s="525">
        <v>0.55600000000000005</v>
      </c>
      <c r="C21" s="39">
        <v>0.158</v>
      </c>
      <c r="D21" s="536">
        <v>0.39800000000000002</v>
      </c>
      <c r="E21" s="531">
        <v>0.44399999999999995</v>
      </c>
      <c r="F21" s="26"/>
      <c r="G21" s="31"/>
    </row>
    <row r="22" spans="1:7" s="22" customFormat="1" ht="15" customHeight="1">
      <c r="A22" s="28">
        <v>1925</v>
      </c>
      <c r="B22" s="525">
        <v>0.53600000000000003</v>
      </c>
      <c r="C22" s="39">
        <v>0.151</v>
      </c>
      <c r="D22" s="536">
        <v>0.38500000000000001</v>
      </c>
      <c r="E22" s="531">
        <v>0.46399999999999997</v>
      </c>
      <c r="F22" s="26"/>
      <c r="G22" s="31"/>
    </row>
    <row r="23" spans="1:7" s="22" customFormat="1" ht="15" customHeight="1">
      <c r="A23" s="28">
        <v>1926</v>
      </c>
      <c r="B23" s="525">
        <v>0.54300000000000004</v>
      </c>
      <c r="C23" s="39">
        <v>0.153</v>
      </c>
      <c r="D23" s="536">
        <v>0.38900000000000001</v>
      </c>
      <c r="E23" s="531">
        <v>0.45699999999999996</v>
      </c>
      <c r="F23" s="26"/>
      <c r="G23" s="31"/>
    </row>
    <row r="24" spans="1:7" s="22" customFormat="1" ht="15" customHeight="1">
      <c r="A24" s="28">
        <v>1927</v>
      </c>
      <c r="B24" s="525">
        <v>0.53300000000000003</v>
      </c>
      <c r="C24" s="39">
        <v>0.15</v>
      </c>
      <c r="D24" s="536">
        <v>0.38300000000000001</v>
      </c>
      <c r="E24" s="531">
        <v>0.46699999999999997</v>
      </c>
      <c r="F24" s="26"/>
      <c r="G24" s="31"/>
    </row>
    <row r="25" spans="1:7" s="22" customFormat="1" ht="15" customHeight="1">
      <c r="A25" s="28">
        <v>1928</v>
      </c>
      <c r="B25" s="525">
        <v>0.50700000000000001</v>
      </c>
      <c r="C25" s="39">
        <v>0.14299999999999999</v>
      </c>
      <c r="D25" s="536">
        <v>0.36399999999999999</v>
      </c>
      <c r="E25" s="531">
        <v>0.49299999999999999</v>
      </c>
      <c r="F25" s="26"/>
      <c r="G25" s="31"/>
    </row>
    <row r="26" spans="1:7" s="22" customFormat="1" ht="15" customHeight="1">
      <c r="A26" s="32">
        <v>1929</v>
      </c>
      <c r="B26" s="526">
        <v>0.53300000000000003</v>
      </c>
      <c r="C26" s="39">
        <v>0.151</v>
      </c>
      <c r="D26" s="536">
        <v>0.38200000000000001</v>
      </c>
      <c r="E26" s="532">
        <v>0.46699999999999997</v>
      </c>
      <c r="F26" s="26"/>
      <c r="G26" s="31"/>
    </row>
    <row r="27" spans="1:7" s="22" customFormat="1" ht="15" customHeight="1">
      <c r="A27" s="34">
        <v>1930</v>
      </c>
      <c r="B27" s="527">
        <v>0.56100000000000005</v>
      </c>
      <c r="C27" s="39">
        <v>0.158</v>
      </c>
      <c r="D27" s="536">
        <v>0.40400000000000003</v>
      </c>
      <c r="E27" s="533">
        <v>0.43899999999999995</v>
      </c>
      <c r="F27" s="26"/>
      <c r="G27" s="31"/>
    </row>
    <row r="28" spans="1:7" s="22" customFormat="1" ht="15" customHeight="1">
      <c r="A28" s="28">
        <v>1931</v>
      </c>
      <c r="B28" s="525">
        <v>0.55500000000000005</v>
      </c>
      <c r="C28" s="39">
        <v>0.155</v>
      </c>
      <c r="D28" s="536">
        <v>0.4</v>
      </c>
      <c r="E28" s="531">
        <v>0.44499999999999995</v>
      </c>
      <c r="F28" s="26"/>
      <c r="G28" s="31"/>
    </row>
    <row r="29" spans="1:7" s="22" customFormat="1" ht="15" customHeight="1">
      <c r="A29" s="28">
        <v>1932</v>
      </c>
      <c r="B29" s="525">
        <v>0.53600000000000003</v>
      </c>
      <c r="C29" s="39">
        <v>0.14899999999999999</v>
      </c>
      <c r="D29" s="536">
        <v>0.38700000000000001</v>
      </c>
      <c r="E29" s="531">
        <v>0.46399999999999997</v>
      </c>
      <c r="F29" s="26"/>
      <c r="G29" s="31"/>
    </row>
    <row r="30" spans="1:7" s="22" customFormat="1" ht="15" customHeight="1">
      <c r="A30" s="28">
        <v>1933</v>
      </c>
      <c r="B30" s="525">
        <v>0.54400000000000004</v>
      </c>
      <c r="C30" s="39">
        <v>0.151</v>
      </c>
      <c r="D30" s="536">
        <v>0.39300000000000002</v>
      </c>
      <c r="E30" s="531">
        <v>0.45599999999999996</v>
      </c>
      <c r="F30" s="26"/>
      <c r="G30" s="31"/>
    </row>
    <row r="31" spans="1:7" s="22" customFormat="1" ht="15" customHeight="1">
      <c r="A31" s="28">
        <v>1934</v>
      </c>
      <c r="B31" s="525">
        <v>0.54200000000000004</v>
      </c>
      <c r="C31" s="39">
        <v>0.151</v>
      </c>
      <c r="D31" s="536">
        <v>0.39100000000000001</v>
      </c>
      <c r="E31" s="531">
        <v>0.45799999999999996</v>
      </c>
      <c r="F31" s="26"/>
      <c r="G31" s="31"/>
    </row>
    <row r="32" spans="1:7" s="22" customFormat="1" ht="15" customHeight="1">
      <c r="A32" s="28">
        <v>1935</v>
      </c>
      <c r="B32" s="525">
        <v>0.55500000000000005</v>
      </c>
      <c r="C32" s="39">
        <v>0.16</v>
      </c>
      <c r="D32" s="536">
        <v>0.39500000000000002</v>
      </c>
      <c r="E32" s="531">
        <v>0.44499999999999995</v>
      </c>
      <c r="F32" s="26"/>
      <c r="G32" s="31"/>
    </row>
    <row r="33" spans="1:7" s="22" customFormat="1" ht="15" customHeight="1">
      <c r="A33" s="28">
        <v>1936</v>
      </c>
      <c r="B33" s="525">
        <v>0.53400000000000003</v>
      </c>
      <c r="C33" s="39">
        <v>0.153</v>
      </c>
      <c r="D33" s="536">
        <v>0.38100000000000001</v>
      </c>
      <c r="E33" s="531">
        <v>0.46599999999999997</v>
      </c>
      <c r="F33" s="26"/>
      <c r="G33" s="31"/>
    </row>
    <row r="34" spans="1:7" s="22" customFormat="1" ht="15" customHeight="1">
      <c r="A34" s="28">
        <v>1937</v>
      </c>
      <c r="B34" s="525">
        <v>0.55800000000000005</v>
      </c>
      <c r="C34" s="39">
        <v>0.161</v>
      </c>
      <c r="D34" s="536">
        <v>0.39600000000000002</v>
      </c>
      <c r="E34" s="531">
        <v>0.44199999999999995</v>
      </c>
      <c r="F34" s="26"/>
      <c r="G34" s="31"/>
    </row>
    <row r="35" spans="1:7" s="22" customFormat="1" ht="15" customHeight="1">
      <c r="A35" s="28">
        <v>1938</v>
      </c>
      <c r="B35" s="525">
        <v>0.55900000000000005</v>
      </c>
      <c r="C35" s="39">
        <v>0.161</v>
      </c>
      <c r="D35" s="536">
        <v>0.39800000000000002</v>
      </c>
      <c r="E35" s="531">
        <v>0.44099999999999995</v>
      </c>
      <c r="F35" s="26"/>
      <c r="G35" s="31"/>
    </row>
    <row r="36" spans="1:7" s="22" customFormat="1" ht="15" customHeight="1">
      <c r="A36" s="32">
        <v>1939</v>
      </c>
      <c r="B36" s="526">
        <v>0.54500000000000004</v>
      </c>
      <c r="C36" s="39">
        <v>0.157</v>
      </c>
      <c r="D36" s="536">
        <v>0.38800000000000001</v>
      </c>
      <c r="E36" s="532">
        <v>0.45499999999999996</v>
      </c>
      <c r="F36" s="26"/>
      <c r="G36" s="31"/>
    </row>
    <row r="37" spans="1:7" s="22" customFormat="1" ht="15" customHeight="1">
      <c r="A37" s="34">
        <v>1940</v>
      </c>
      <c r="B37" s="527">
        <v>0.54700000000000004</v>
      </c>
      <c r="C37" s="39">
        <v>0.157</v>
      </c>
      <c r="D37" s="536">
        <v>0.39</v>
      </c>
      <c r="E37" s="533">
        <v>0.45299999999999996</v>
      </c>
      <c r="F37" s="26"/>
      <c r="G37" s="31"/>
    </row>
    <row r="38" spans="1:7" s="22" customFormat="1" ht="15" customHeight="1">
      <c r="A38" s="28">
        <v>1941</v>
      </c>
      <c r="B38" s="525">
        <v>0.58099999999999996</v>
      </c>
      <c r="C38" s="39">
        <v>0.17</v>
      </c>
      <c r="D38" s="536">
        <v>0.41</v>
      </c>
      <c r="E38" s="531">
        <v>0.41900000000000004</v>
      </c>
      <c r="F38" s="26"/>
      <c r="G38" s="31"/>
    </row>
    <row r="39" spans="1:7" s="22" customFormat="1" ht="15" customHeight="1">
      <c r="A39" s="28">
        <v>1942</v>
      </c>
      <c r="B39" s="525">
        <v>0.63900000000000001</v>
      </c>
      <c r="C39" s="39">
        <v>0.21</v>
      </c>
      <c r="D39" s="536">
        <v>0.42899999999999999</v>
      </c>
      <c r="E39" s="531">
        <v>0.36099999999999999</v>
      </c>
      <c r="F39" s="26"/>
      <c r="G39" s="31"/>
    </row>
    <row r="40" spans="1:7" s="22" customFormat="1" ht="15" customHeight="1">
      <c r="A40" s="28">
        <v>1943</v>
      </c>
      <c r="B40" s="525">
        <v>0.66300000000000003</v>
      </c>
      <c r="C40" s="39">
        <v>0.219</v>
      </c>
      <c r="D40" s="536">
        <v>0.44400000000000001</v>
      </c>
      <c r="E40" s="531">
        <v>0.33699999999999997</v>
      </c>
      <c r="F40" s="26"/>
      <c r="G40" s="31"/>
    </row>
    <row r="41" spans="1:7" s="22" customFormat="1" ht="15" customHeight="1">
      <c r="A41" s="28">
        <v>1944</v>
      </c>
      <c r="B41" s="525">
        <v>0.67500000000000004</v>
      </c>
      <c r="C41" s="39">
        <v>0.222</v>
      </c>
      <c r="D41" s="536">
        <v>0.45300000000000001</v>
      </c>
      <c r="E41" s="531">
        <v>0.32499999999999996</v>
      </c>
      <c r="F41" s="26"/>
      <c r="G41" s="31"/>
    </row>
    <row r="42" spans="1:7" s="22" customFormat="1" ht="15" customHeight="1">
      <c r="A42" s="28">
        <v>1945</v>
      </c>
      <c r="B42" s="525">
        <v>0.65600000000000003</v>
      </c>
      <c r="C42" s="39">
        <v>0.16800000000000001</v>
      </c>
      <c r="D42" s="536">
        <v>0.48799999999999999</v>
      </c>
      <c r="E42" s="531">
        <v>0.34399999999999997</v>
      </c>
      <c r="F42" s="26"/>
      <c r="G42" s="31"/>
    </row>
    <row r="43" spans="1:7" s="22" customFormat="1" ht="15" customHeight="1">
      <c r="A43" s="28">
        <v>1946</v>
      </c>
      <c r="B43" s="525">
        <v>0.63300000000000001</v>
      </c>
      <c r="C43" s="39">
        <v>0.18</v>
      </c>
      <c r="D43" s="536">
        <v>0.45300000000000001</v>
      </c>
      <c r="E43" s="531">
        <v>0.36699999999999999</v>
      </c>
      <c r="F43" s="26"/>
      <c r="G43" s="31"/>
    </row>
    <row r="44" spans="1:7" s="22" customFormat="1" ht="15" customHeight="1">
      <c r="A44" s="28">
        <v>1947</v>
      </c>
      <c r="B44" s="525">
        <v>0.65600000000000003</v>
      </c>
      <c r="C44" s="39">
        <v>0.19600000000000001</v>
      </c>
      <c r="D44" s="536">
        <v>0.46100000000000002</v>
      </c>
      <c r="E44" s="531">
        <v>0.34399999999999997</v>
      </c>
      <c r="F44" s="26"/>
      <c r="G44" s="31"/>
    </row>
    <row r="45" spans="1:7" s="22" customFormat="1" ht="15" customHeight="1">
      <c r="A45" s="28">
        <v>1948</v>
      </c>
      <c r="B45" s="525">
        <v>0.65</v>
      </c>
      <c r="C45" s="39">
        <v>0.17499999999999999</v>
      </c>
      <c r="D45" s="536">
        <v>0.47499999999999998</v>
      </c>
      <c r="E45" s="531">
        <v>0.35</v>
      </c>
      <c r="F45" s="26"/>
      <c r="G45" s="31"/>
    </row>
    <row r="46" spans="1:7" s="22" customFormat="1" ht="15" customHeight="1">
      <c r="A46" s="32">
        <v>1949</v>
      </c>
      <c r="B46" s="526">
        <v>0.65200000000000002</v>
      </c>
      <c r="C46" s="39">
        <v>0.16900000000000001</v>
      </c>
      <c r="D46" s="536">
        <v>0.48299999999999998</v>
      </c>
      <c r="E46" s="532">
        <v>0.34799999999999998</v>
      </c>
      <c r="F46" s="26"/>
      <c r="G46" s="31"/>
    </row>
    <row r="47" spans="1:7" s="22" customFormat="1" ht="15" customHeight="1">
      <c r="A47" s="34">
        <v>1950</v>
      </c>
      <c r="B47" s="527">
        <v>0.64400000000000002</v>
      </c>
      <c r="C47" s="39">
        <v>0.16800000000000001</v>
      </c>
      <c r="D47" s="536">
        <v>0.47599999999999998</v>
      </c>
      <c r="E47" s="533">
        <v>0.35599999999999998</v>
      </c>
      <c r="F47" s="26"/>
      <c r="G47" s="31"/>
    </row>
    <row r="48" spans="1:7" s="22" customFormat="1" ht="15" customHeight="1">
      <c r="A48" s="28">
        <v>1951</v>
      </c>
      <c r="B48" s="525">
        <v>0.65800000000000003</v>
      </c>
      <c r="C48" s="39">
        <v>0.17599999999999999</v>
      </c>
      <c r="D48" s="536">
        <v>0.48199999999999998</v>
      </c>
      <c r="E48" s="531">
        <v>0.34199999999999997</v>
      </c>
      <c r="F48" s="26"/>
      <c r="G48" s="31"/>
    </row>
    <row r="49" spans="1:7" s="22" customFormat="1" ht="15" customHeight="1">
      <c r="A49" s="28">
        <v>1952</v>
      </c>
      <c r="B49" s="525">
        <v>0.66800000000000004</v>
      </c>
      <c r="C49" s="39">
        <v>0.18</v>
      </c>
      <c r="D49" s="536">
        <v>0.48799999999999999</v>
      </c>
      <c r="E49" s="531">
        <v>0.33199999999999996</v>
      </c>
      <c r="F49" s="26"/>
      <c r="G49" s="31"/>
    </row>
    <row r="50" spans="1:7" s="22" customFormat="1" ht="15" customHeight="1">
      <c r="A50" s="28">
        <v>1953</v>
      </c>
      <c r="B50" s="525">
        <v>0.67700000000000005</v>
      </c>
      <c r="C50" s="39">
        <v>0.182</v>
      </c>
      <c r="D50" s="536">
        <v>0.49399999999999999</v>
      </c>
      <c r="E50" s="531">
        <v>0.32299999999999995</v>
      </c>
      <c r="F50" s="26"/>
      <c r="G50" s="31"/>
    </row>
    <row r="51" spans="1:7" s="22" customFormat="1" ht="15" customHeight="1">
      <c r="A51" s="28">
        <v>1954</v>
      </c>
      <c r="B51" s="525">
        <v>0.66400000000000003</v>
      </c>
      <c r="C51" s="39">
        <v>0.17100000000000001</v>
      </c>
      <c r="D51" s="536">
        <v>0.49199999999999999</v>
      </c>
      <c r="E51" s="531">
        <v>0.33599999999999997</v>
      </c>
      <c r="F51" s="26"/>
      <c r="G51" s="31"/>
    </row>
    <row r="52" spans="1:7" s="22" customFormat="1" ht="15" customHeight="1">
      <c r="A52" s="28">
        <v>1955</v>
      </c>
      <c r="B52" s="525">
        <v>0.66100000000000003</v>
      </c>
      <c r="C52" s="39">
        <v>0.17199999999999999</v>
      </c>
      <c r="D52" s="536">
        <v>0.48899999999999999</v>
      </c>
      <c r="E52" s="531">
        <v>0.33899999999999997</v>
      </c>
      <c r="F52" s="26"/>
      <c r="G52" s="31"/>
    </row>
    <row r="53" spans="1:7" s="22" customFormat="1" ht="15" customHeight="1">
      <c r="A53" s="28">
        <v>1956</v>
      </c>
      <c r="B53" s="525">
        <v>0.66500000000000004</v>
      </c>
      <c r="C53" s="39">
        <v>0.17399999999999999</v>
      </c>
      <c r="D53" s="536">
        <v>0.49199999999999999</v>
      </c>
      <c r="E53" s="531">
        <v>0.33499999999999996</v>
      </c>
      <c r="F53" s="26"/>
      <c r="G53" s="31"/>
    </row>
    <row r="54" spans="1:7" s="22" customFormat="1" ht="15" customHeight="1">
      <c r="A54" s="28">
        <v>1957</v>
      </c>
      <c r="B54" s="525">
        <v>0.67</v>
      </c>
      <c r="C54" s="39">
        <v>0.17199999999999999</v>
      </c>
      <c r="D54" s="536">
        <v>0.498</v>
      </c>
      <c r="E54" s="531">
        <v>0.32999999999999996</v>
      </c>
      <c r="F54" s="26"/>
      <c r="G54" s="31"/>
    </row>
    <row r="55" spans="1:7" s="22" customFormat="1" ht="15" customHeight="1">
      <c r="A55" s="28">
        <v>1958</v>
      </c>
      <c r="B55" s="525">
        <v>0.66400000000000003</v>
      </c>
      <c r="C55" s="39">
        <v>0.16200000000000001</v>
      </c>
      <c r="D55" s="536">
        <v>0.503</v>
      </c>
      <c r="E55" s="531">
        <v>0.33599999999999997</v>
      </c>
      <c r="F55" s="26"/>
      <c r="G55" s="31"/>
    </row>
    <row r="56" spans="1:7" s="22" customFormat="1" ht="15" customHeight="1">
      <c r="A56" s="32">
        <v>1959</v>
      </c>
      <c r="B56" s="526">
        <v>0.66</v>
      </c>
      <c r="C56" s="39">
        <v>0.161</v>
      </c>
      <c r="D56" s="536">
        <v>0.499</v>
      </c>
      <c r="E56" s="532">
        <v>0.33999999999999997</v>
      </c>
      <c r="F56" s="26"/>
      <c r="G56" s="31"/>
    </row>
    <row r="57" spans="1:7" ht="15.75">
      <c r="A57" s="36">
        <v>1960</v>
      </c>
      <c r="B57" s="527">
        <v>0.66500000000000004</v>
      </c>
      <c r="C57" s="39">
        <v>0.16200000000000001</v>
      </c>
      <c r="D57" s="536">
        <v>0.503</v>
      </c>
      <c r="E57" s="533">
        <v>0.33499999999999996</v>
      </c>
      <c r="F57" s="26"/>
      <c r="G57" s="31"/>
    </row>
    <row r="58" spans="1:7" ht="15.75">
      <c r="A58" s="515">
        <v>1961</v>
      </c>
      <c r="B58" s="528">
        <v>0.65700000000000003</v>
      </c>
      <c r="C58" s="517">
        <v>0.155</v>
      </c>
      <c r="D58" s="537">
        <v>0.503</v>
      </c>
      <c r="E58" s="534">
        <v>0.34299999999999997</v>
      </c>
      <c r="F58" s="26"/>
      <c r="G58" s="31"/>
    </row>
    <row r="59" spans="1:7">
      <c r="B59" s="50"/>
      <c r="C59" s="50"/>
      <c r="D59" s="50"/>
      <c r="E59" s="50"/>
    </row>
    <row r="60" spans="1:7">
      <c r="B60" s="50"/>
      <c r="C60" s="50"/>
      <c r="D60" s="50"/>
      <c r="E60" s="50"/>
    </row>
  </sheetData>
  <mergeCells count="3">
    <mergeCell ref="A4:E4"/>
    <mergeCell ref="B7:E7"/>
    <mergeCell ref="B8:E8"/>
  </mergeCells>
  <pageMargins left="0.75" right="0.75" top="1" bottom="1" header="0.5" footer="0.5"/>
  <pageSetup paperSize="9" orientation="portrait" horizontalDpi="4294967292" verticalDpi="4294967292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262D2-3F9F-4794-A7AF-D12EF5B9AEF8}">
  <sheetPr>
    <pageSetUpPr fitToPage="1"/>
  </sheetPr>
  <dimension ref="A1:X58"/>
  <sheetViews>
    <sheetView workbookViewId="0">
      <pane xSplit="1" ySplit="9" topLeftCell="B10" activePane="bottomRight" state="frozen"/>
      <selection activeCell="F30" sqref="F30"/>
      <selection pane="topRight" activeCell="F30" sqref="F30"/>
      <selection pane="bottomLeft" activeCell="F30" sqref="F30"/>
      <selection pane="bottomRight" activeCell="C31" sqref="C31"/>
    </sheetView>
  </sheetViews>
  <sheetFormatPr defaultColWidth="10.875" defaultRowHeight="15.75"/>
  <cols>
    <col min="1" max="1" width="10.875" style="54"/>
    <col min="2" max="2" width="10.875" style="52"/>
    <col min="3" max="7" width="10.875" style="54" customWidth="1"/>
    <col min="8" max="13" width="10.875" style="52"/>
    <col min="14" max="19" width="11.5" style="55" customWidth="1"/>
    <col min="20" max="16384" width="10.875" style="52"/>
  </cols>
  <sheetData>
    <row r="1" spans="1:24">
      <c r="A1" s="51"/>
    </row>
    <row r="3" spans="1:24" ht="16.5" thickBot="1"/>
    <row r="4" spans="1:24" s="56" customFormat="1" ht="24.95" customHeight="1" thickTop="1">
      <c r="A4" s="482" t="s">
        <v>153</v>
      </c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  <c r="P4" s="483"/>
      <c r="Q4" s="483"/>
      <c r="R4" s="483"/>
      <c r="S4" s="544"/>
    </row>
    <row r="5" spans="1:24">
      <c r="A5" s="554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9"/>
      <c r="O5" s="59"/>
      <c r="P5" s="59"/>
      <c r="Q5" s="59"/>
      <c r="R5" s="59"/>
      <c r="S5" s="545"/>
    </row>
    <row r="6" spans="1:24" ht="15">
      <c r="A6" s="554"/>
      <c r="B6" s="60"/>
      <c r="C6" s="60"/>
      <c r="D6" s="60"/>
      <c r="E6" s="60"/>
      <c r="F6" s="60"/>
      <c r="G6" s="60"/>
      <c r="H6" s="62"/>
      <c r="I6" s="62"/>
      <c r="J6" s="60"/>
      <c r="K6" s="60"/>
      <c r="L6" s="63"/>
      <c r="M6" s="60"/>
      <c r="N6" s="60"/>
      <c r="O6" s="62"/>
      <c r="P6" s="64"/>
      <c r="Q6" s="64"/>
      <c r="R6" s="64"/>
      <c r="S6" s="552"/>
      <c r="T6" s="64"/>
      <c r="U6" s="64"/>
    </row>
    <row r="7" spans="1:24" ht="35.1" customHeight="1">
      <c r="A7" s="554"/>
      <c r="B7" s="489" t="s">
        <v>151</v>
      </c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489"/>
      <c r="R7" s="489"/>
      <c r="S7" s="553"/>
    </row>
    <row r="8" spans="1:24" s="67" customFormat="1" ht="21" customHeight="1">
      <c r="A8" s="556"/>
      <c r="B8" s="487" t="s">
        <v>154</v>
      </c>
      <c r="C8" s="487"/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487"/>
      <c r="P8" s="487"/>
      <c r="Q8" s="487"/>
      <c r="R8" s="487"/>
      <c r="S8" s="501"/>
      <c r="V8" s="435"/>
    </row>
    <row r="9" spans="1:24" ht="32.25" thickBot="1">
      <c r="A9" s="554"/>
      <c r="B9" s="555" t="s">
        <v>155</v>
      </c>
      <c r="C9" s="69" t="s">
        <v>156</v>
      </c>
      <c r="D9" s="69" t="s">
        <v>158</v>
      </c>
      <c r="E9" s="69" t="s">
        <v>159</v>
      </c>
      <c r="F9" s="69" t="s">
        <v>160</v>
      </c>
      <c r="G9" s="69" t="s">
        <v>157</v>
      </c>
      <c r="H9" s="436" t="s">
        <v>161</v>
      </c>
      <c r="I9" s="69" t="s">
        <v>156</v>
      </c>
      <c r="J9" s="69" t="s">
        <v>158</v>
      </c>
      <c r="K9" s="69" t="s">
        <v>159</v>
      </c>
      <c r="L9" s="69" t="s">
        <v>160</v>
      </c>
      <c r="M9" s="69" t="s">
        <v>157</v>
      </c>
      <c r="N9" s="436" t="s">
        <v>162</v>
      </c>
      <c r="O9" s="69" t="s">
        <v>156</v>
      </c>
      <c r="P9" s="69" t="s">
        <v>158</v>
      </c>
      <c r="Q9" s="69" t="s">
        <v>159</v>
      </c>
      <c r="R9" s="69" t="s">
        <v>160</v>
      </c>
      <c r="S9" s="437" t="s">
        <v>157</v>
      </c>
      <c r="V9" s="72"/>
      <c r="W9" s="72"/>
      <c r="X9" s="72"/>
    </row>
    <row r="10" spans="1:24">
      <c r="A10" s="73">
        <v>1913</v>
      </c>
      <c r="B10" s="439">
        <v>0.59269448788320744</v>
      </c>
      <c r="C10" s="75">
        <v>0.49750282914035626</v>
      </c>
      <c r="D10" s="75">
        <v>-7.9946517436127462E-4</v>
      </c>
      <c r="E10" s="75">
        <v>1.074909202621048E-2</v>
      </c>
      <c r="F10" s="75">
        <v>7.1806919758232134E-3</v>
      </c>
      <c r="G10" s="75">
        <v>7.887805303817344E-2</v>
      </c>
      <c r="H10" s="440">
        <v>0.17149539999999999</v>
      </c>
      <c r="I10" s="176">
        <v>0.14400760000000001</v>
      </c>
      <c r="J10" s="176">
        <v>-2.3149999999999999E-4</v>
      </c>
      <c r="K10" s="176">
        <v>3.1248999999999999E-3</v>
      </c>
      <c r="L10" s="176">
        <v>2.0833000000000002E-3</v>
      </c>
      <c r="M10" s="78">
        <v>2.2511099999999978E-2</v>
      </c>
      <c r="N10" s="440">
        <v>0.42119908788320748</v>
      </c>
      <c r="O10" s="176">
        <v>0.35349522914035625</v>
      </c>
      <c r="P10" s="176">
        <v>-5.6796517436127469E-4</v>
      </c>
      <c r="Q10" s="176">
        <v>7.6241920262104801E-3</v>
      </c>
      <c r="R10" s="176">
        <v>5.0973919758232136E-3</v>
      </c>
      <c r="S10" s="200">
        <v>5.6366953038173462E-2</v>
      </c>
      <c r="V10" s="80"/>
      <c r="W10" s="80"/>
      <c r="X10" s="80"/>
    </row>
    <row r="11" spans="1:24">
      <c r="A11" s="73">
        <v>1914</v>
      </c>
      <c r="B11" s="442">
        <v>0.59071549590972094</v>
      </c>
      <c r="C11" s="78">
        <v>0.50558084002805292</v>
      </c>
      <c r="D11" s="78">
        <v>-8.4072310704907255E-3</v>
      </c>
      <c r="E11" s="78">
        <v>8.3189413529246234E-3</v>
      </c>
      <c r="F11" s="78">
        <v>7.6717974193092724E-3</v>
      </c>
      <c r="G11" s="78">
        <v>7.836707732671537E-2</v>
      </c>
      <c r="H11" s="440">
        <v>0.17084949999999999</v>
      </c>
      <c r="I11" s="176">
        <v>0.1462937</v>
      </c>
      <c r="J11" s="176">
        <v>-2.4296000000000001E-3</v>
      </c>
      <c r="K11" s="176">
        <v>2.4006000000000001E-3</v>
      </c>
      <c r="L11" s="176">
        <v>2.2271000000000001E-3</v>
      </c>
      <c r="M11" s="176">
        <v>2.2357699999999991E-2</v>
      </c>
      <c r="N11" s="440">
        <v>0.41986599590972096</v>
      </c>
      <c r="O11" s="176">
        <v>0.35928714002805295</v>
      </c>
      <c r="P11" s="176">
        <v>-5.977631070490725E-3</v>
      </c>
      <c r="Q11" s="176">
        <v>5.9183413529246233E-3</v>
      </c>
      <c r="R11" s="176">
        <v>5.4446974193092723E-3</v>
      </c>
      <c r="S11" s="200">
        <v>5.6009377326715376E-2</v>
      </c>
      <c r="V11" s="80"/>
      <c r="W11" s="80"/>
      <c r="X11" s="80"/>
    </row>
    <row r="12" spans="1:24">
      <c r="A12" s="73">
        <v>1915</v>
      </c>
      <c r="B12" s="442">
        <v>0.59651768534913385</v>
      </c>
      <c r="C12" s="78">
        <v>0.50516589020158431</v>
      </c>
      <c r="D12" s="78">
        <v>-7.1191071443317613E-3</v>
      </c>
      <c r="E12" s="78">
        <v>1.15029731484073E-2</v>
      </c>
      <c r="F12" s="78">
        <v>7.9195206989819307E-3</v>
      </c>
      <c r="G12" s="78">
        <v>7.9864854943270447E-2</v>
      </c>
      <c r="H12" s="440">
        <v>0.17272499999999999</v>
      </c>
      <c r="I12" s="176">
        <v>0.1463457</v>
      </c>
      <c r="J12" s="176">
        <v>-2.0558999999999998E-3</v>
      </c>
      <c r="K12" s="176">
        <v>3.3300000000000001E-3</v>
      </c>
      <c r="L12" s="176">
        <v>2.2875999999999999E-3</v>
      </c>
      <c r="M12" s="176">
        <v>2.2817599999999993E-2</v>
      </c>
      <c r="N12" s="440">
        <v>0.42379268534913384</v>
      </c>
      <c r="O12" s="176">
        <v>0.35882019020158429</v>
      </c>
      <c r="P12" s="176">
        <v>-5.0632071443317619E-3</v>
      </c>
      <c r="Q12" s="176">
        <v>8.1729731484073004E-3</v>
      </c>
      <c r="R12" s="176">
        <v>5.6319206989819308E-3</v>
      </c>
      <c r="S12" s="200">
        <v>5.7047254943270453E-2</v>
      </c>
      <c r="V12" s="80"/>
      <c r="W12" s="80"/>
      <c r="X12" s="80"/>
    </row>
    <row r="13" spans="1:24">
      <c r="A13" s="73">
        <v>1916</v>
      </c>
      <c r="B13" s="444">
        <v>0.57918734861582455</v>
      </c>
      <c r="C13" s="85">
        <v>0.48036083279842634</v>
      </c>
      <c r="D13" s="85">
        <v>1.7174944954917309E-2</v>
      </c>
      <c r="E13" s="85">
        <v>8.5228508192751601E-3</v>
      </c>
      <c r="F13" s="85">
        <v>4.0262846044511781E-3</v>
      </c>
      <c r="G13" s="85">
        <v>7.7295477733122342E-2</v>
      </c>
      <c r="H13" s="440">
        <v>0.16713149999999999</v>
      </c>
      <c r="I13" s="176">
        <v>0.1385644</v>
      </c>
      <c r="J13" s="176">
        <v>4.9632000000000001E-3</v>
      </c>
      <c r="K13" s="176">
        <v>2.4816E-3</v>
      </c>
      <c r="L13" s="176">
        <v>1.1542E-3</v>
      </c>
      <c r="M13" s="176">
        <v>1.9968099999999982E-2</v>
      </c>
      <c r="N13" s="440">
        <v>0.41205584861582456</v>
      </c>
      <c r="O13" s="176">
        <v>0.34179643279842631</v>
      </c>
      <c r="P13" s="176">
        <v>1.2211744954917308E-2</v>
      </c>
      <c r="Q13" s="176">
        <v>6.0412508192751596E-3</v>
      </c>
      <c r="R13" s="176">
        <v>2.8720846044511779E-3</v>
      </c>
      <c r="S13" s="200">
        <v>5.732737773312236E-2</v>
      </c>
      <c r="V13" s="80"/>
      <c r="W13" s="80"/>
      <c r="X13" s="80"/>
    </row>
    <row r="14" spans="1:24">
      <c r="A14" s="73">
        <v>1917</v>
      </c>
      <c r="B14" s="446">
        <v>0.59492342549909938</v>
      </c>
      <c r="C14" s="78">
        <v>0.49584565621590643</v>
      </c>
      <c r="D14" s="78">
        <v>1.4840027091637072E-2</v>
      </c>
      <c r="E14" s="78">
        <v>5.4295512824493186E-3</v>
      </c>
      <c r="F14" s="78">
        <v>1.1929093233483679E-3</v>
      </c>
      <c r="G14" s="78">
        <v>7.9808595365994772E-2</v>
      </c>
      <c r="H14" s="440">
        <v>0.17223749999999999</v>
      </c>
      <c r="I14" s="176">
        <v>0.1436036</v>
      </c>
      <c r="J14" s="176">
        <v>4.2849000000000003E-3</v>
      </c>
      <c r="K14" s="176">
        <v>1.5633999999999999E-3</v>
      </c>
      <c r="L14" s="176">
        <v>3.4739999999999999E-4</v>
      </c>
      <c r="M14" s="176">
        <v>2.2438199999999988E-2</v>
      </c>
      <c r="N14" s="440">
        <v>0.42268592549909939</v>
      </c>
      <c r="O14" s="176">
        <v>0.35224205621590643</v>
      </c>
      <c r="P14" s="176">
        <v>1.055512709163707E-2</v>
      </c>
      <c r="Q14" s="176">
        <v>3.8661512824493187E-3</v>
      </c>
      <c r="R14" s="176">
        <v>8.4550932334836787E-4</v>
      </c>
      <c r="S14" s="200">
        <v>5.7370395365994781E-2</v>
      </c>
      <c r="V14" s="80"/>
      <c r="W14" s="80"/>
      <c r="X14" s="80"/>
    </row>
    <row r="15" spans="1:24">
      <c r="A15" s="73">
        <v>1918</v>
      </c>
      <c r="B15" s="442">
        <v>0.59892954553272815</v>
      </c>
      <c r="C15" s="78">
        <v>0.50854330763354993</v>
      </c>
      <c r="D15" s="78">
        <v>8.7370209928987336E-3</v>
      </c>
      <c r="E15" s="78">
        <v>1.689989976048821E-3</v>
      </c>
      <c r="F15" s="78">
        <v>1.1815025907839817E-3</v>
      </c>
      <c r="G15" s="78">
        <v>8.0797947099195591E-2</v>
      </c>
      <c r="H15" s="440">
        <v>0.1733809</v>
      </c>
      <c r="I15" s="176">
        <v>0.14726810000000001</v>
      </c>
      <c r="J15" s="176">
        <v>2.5186000000000002E-3</v>
      </c>
      <c r="K15" s="176">
        <v>4.9209999999999998E-4</v>
      </c>
      <c r="L15" s="176">
        <v>3.4739999999999999E-4</v>
      </c>
      <c r="M15" s="176">
        <v>2.2754699999999992E-2</v>
      </c>
      <c r="N15" s="440">
        <v>0.42554864553272814</v>
      </c>
      <c r="O15" s="176">
        <v>0.36127520763354992</v>
      </c>
      <c r="P15" s="176">
        <v>6.2184209928987334E-3</v>
      </c>
      <c r="Q15" s="176">
        <v>1.1978899760488209E-3</v>
      </c>
      <c r="R15" s="176">
        <v>8.3410259078398172E-4</v>
      </c>
      <c r="S15" s="200">
        <v>5.8043247099195602E-2</v>
      </c>
      <c r="V15" s="80"/>
      <c r="W15" s="80"/>
      <c r="X15" s="80"/>
    </row>
    <row r="16" spans="1:24">
      <c r="A16" s="90">
        <v>1919</v>
      </c>
      <c r="B16" s="447">
        <v>0.59684362117977385</v>
      </c>
      <c r="C16" s="92">
        <v>0.52825465314419584</v>
      </c>
      <c r="D16" s="92">
        <v>2.5148932738303376E-3</v>
      </c>
      <c r="E16" s="92">
        <v>1.4660623427992202E-3</v>
      </c>
      <c r="F16" s="92">
        <v>1.0070965246543225E-3</v>
      </c>
      <c r="G16" s="92">
        <v>7.194394190543478E-2</v>
      </c>
      <c r="H16" s="448">
        <v>0.1732571</v>
      </c>
      <c r="I16" s="180">
        <v>0.15339990000000001</v>
      </c>
      <c r="J16" s="180">
        <v>7.2579999999999997E-4</v>
      </c>
      <c r="K16" s="180">
        <v>4.3550000000000001E-4</v>
      </c>
      <c r="L16" s="180">
        <v>2.9030000000000001E-4</v>
      </c>
      <c r="M16" s="180">
        <v>1.8405599999999994E-2</v>
      </c>
      <c r="N16" s="448">
        <v>0.42358652117977386</v>
      </c>
      <c r="O16" s="180">
        <v>0.37485475314419581</v>
      </c>
      <c r="P16" s="180">
        <v>1.7890932738303376E-3</v>
      </c>
      <c r="Q16" s="180">
        <v>1.0305623427992201E-3</v>
      </c>
      <c r="R16" s="180">
        <v>7.1679652465432239E-4</v>
      </c>
      <c r="S16" s="202">
        <v>5.3538341905434786E-2</v>
      </c>
      <c r="V16" s="80"/>
      <c r="W16" s="80"/>
      <c r="X16" s="80"/>
    </row>
    <row r="17" spans="1:24">
      <c r="A17" s="73">
        <v>1920</v>
      </c>
      <c r="B17" s="442">
        <v>0.6098588635962654</v>
      </c>
      <c r="C17" s="78">
        <v>0.53444186535734217</v>
      </c>
      <c r="D17" s="78">
        <v>2.764221724737885E-3</v>
      </c>
      <c r="E17" s="78">
        <v>2.4094919868625116E-3</v>
      </c>
      <c r="F17" s="78">
        <v>2.0885526149168748E-3</v>
      </c>
      <c r="G17" s="78">
        <v>7.7291765368034213E-2</v>
      </c>
      <c r="H17" s="440">
        <v>0.17666270000000001</v>
      </c>
      <c r="I17" s="176">
        <v>0.1548514</v>
      </c>
      <c r="J17" s="176">
        <v>8.1099999999999998E-4</v>
      </c>
      <c r="K17" s="176">
        <v>6.9519999999999998E-4</v>
      </c>
      <c r="L17" s="176">
        <v>6.0829999999999999E-4</v>
      </c>
      <c r="M17" s="176">
        <v>1.9696800000000007E-2</v>
      </c>
      <c r="N17" s="440">
        <v>0.43319616359626539</v>
      </c>
      <c r="O17" s="176">
        <v>0.3795904653573422</v>
      </c>
      <c r="P17" s="176">
        <v>1.9532217247378849E-3</v>
      </c>
      <c r="Q17" s="176">
        <v>1.7142919868625116E-3</v>
      </c>
      <c r="R17" s="176">
        <v>1.4802526149168748E-3</v>
      </c>
      <c r="S17" s="200">
        <v>5.7594965368034205E-2</v>
      </c>
      <c r="V17" s="80"/>
      <c r="W17" s="80"/>
      <c r="X17" s="80"/>
    </row>
    <row r="18" spans="1:24">
      <c r="A18" s="73">
        <v>1921</v>
      </c>
      <c r="B18" s="442">
        <v>0.56818943336199235</v>
      </c>
      <c r="C18" s="78">
        <v>0.48618878355012207</v>
      </c>
      <c r="D18" s="78">
        <v>3.6884579535882284E-3</v>
      </c>
      <c r="E18" s="78">
        <v>5.5104650761251886E-3</v>
      </c>
      <c r="F18" s="78">
        <v>4.6059262791424208E-3</v>
      </c>
      <c r="G18" s="78">
        <v>7.1409179515058471E-2</v>
      </c>
      <c r="H18" s="440">
        <v>0.16215930000000001</v>
      </c>
      <c r="I18" s="176">
        <v>0.13878579999999999</v>
      </c>
      <c r="J18" s="176">
        <v>1.0559E-3</v>
      </c>
      <c r="K18" s="176">
        <v>1.5697E-3</v>
      </c>
      <c r="L18" s="176">
        <v>1.3128E-3</v>
      </c>
      <c r="M18" s="176">
        <v>1.9435100000000021E-2</v>
      </c>
      <c r="N18" s="440">
        <v>0.40603013336199234</v>
      </c>
      <c r="O18" s="176">
        <v>0.34740298355012211</v>
      </c>
      <c r="P18" s="176">
        <v>2.6325579535882281E-3</v>
      </c>
      <c r="Q18" s="176">
        <v>3.9407650761251883E-3</v>
      </c>
      <c r="R18" s="176">
        <v>3.2931262791424205E-3</v>
      </c>
      <c r="S18" s="200">
        <v>5.1974079515058447E-2</v>
      </c>
      <c r="V18" s="80"/>
      <c r="W18" s="80"/>
      <c r="X18" s="80"/>
    </row>
    <row r="19" spans="1:24">
      <c r="A19" s="73">
        <v>1922</v>
      </c>
      <c r="B19" s="442">
        <v>0.56278522338482295</v>
      </c>
      <c r="C19" s="78">
        <v>0.48978360805108195</v>
      </c>
      <c r="D19" s="78">
        <v>2.8371729805914681E-3</v>
      </c>
      <c r="E19" s="78">
        <v>3.4901975504766924E-3</v>
      </c>
      <c r="F19" s="78">
        <v>3.3392555888918478E-3</v>
      </c>
      <c r="G19" s="78">
        <v>7.1064374347538345E-2</v>
      </c>
      <c r="H19" s="440">
        <v>0.16122500000000001</v>
      </c>
      <c r="I19" s="176">
        <v>0.14034140000000001</v>
      </c>
      <c r="J19" s="176">
        <v>8.0210000000000004E-4</v>
      </c>
      <c r="K19" s="176">
        <v>1.0026E-3</v>
      </c>
      <c r="L19" s="176">
        <v>9.4530000000000005E-4</v>
      </c>
      <c r="M19" s="176">
        <v>1.8133600000000003E-2</v>
      </c>
      <c r="N19" s="440">
        <v>0.40156022338482295</v>
      </c>
      <c r="O19" s="176">
        <v>0.34944220805108195</v>
      </c>
      <c r="P19" s="176">
        <v>2.035072980591468E-3</v>
      </c>
      <c r="Q19" s="176">
        <v>2.4875975504766923E-3</v>
      </c>
      <c r="R19" s="176">
        <v>2.3939555888918477E-3</v>
      </c>
      <c r="S19" s="200">
        <v>5.2930774347538345E-2</v>
      </c>
      <c r="V19" s="80"/>
      <c r="W19" s="80"/>
      <c r="X19" s="80"/>
    </row>
    <row r="20" spans="1:24">
      <c r="A20" s="73">
        <v>1923</v>
      </c>
      <c r="B20" s="442">
        <v>0.58538749420162106</v>
      </c>
      <c r="C20" s="78">
        <v>0.50435249548782546</v>
      </c>
      <c r="D20" s="78">
        <v>2.9825625393574418E-3</v>
      </c>
      <c r="E20" s="78">
        <v>5.9177677673814266E-3</v>
      </c>
      <c r="F20" s="78">
        <v>6.9984682464928963E-3</v>
      </c>
      <c r="G20" s="78">
        <v>7.3853225687405599E-2</v>
      </c>
      <c r="H20" s="440">
        <v>0.16769619999999999</v>
      </c>
      <c r="I20" s="176">
        <v>0.14452129999999999</v>
      </c>
      <c r="J20" s="176">
        <v>8.5939999999999996E-4</v>
      </c>
      <c r="K20" s="176">
        <v>1.6900999999999999E-3</v>
      </c>
      <c r="L20" s="176">
        <v>2.0052999999999998E-3</v>
      </c>
      <c r="M20" s="176">
        <v>1.8620100000000001E-2</v>
      </c>
      <c r="N20" s="440">
        <v>0.4176912942016211</v>
      </c>
      <c r="O20" s="176">
        <v>0.35983119548782549</v>
      </c>
      <c r="P20" s="176">
        <v>2.123162539357442E-3</v>
      </c>
      <c r="Q20" s="176">
        <v>4.2276677673814267E-3</v>
      </c>
      <c r="R20" s="176">
        <v>4.9931682464928965E-3</v>
      </c>
      <c r="S20" s="200">
        <v>5.5233125687405599E-2</v>
      </c>
      <c r="V20" s="80"/>
      <c r="W20" s="80"/>
      <c r="X20" s="80"/>
    </row>
    <row r="21" spans="1:24">
      <c r="A21" s="73">
        <v>1924</v>
      </c>
      <c r="B21" s="442">
        <v>0.55592957252152542</v>
      </c>
      <c r="C21" s="78">
        <v>0.48674931741770022</v>
      </c>
      <c r="D21" s="78">
        <v>3.1321709969965375E-3</v>
      </c>
      <c r="E21" s="78">
        <v>3.6712423406889405E-3</v>
      </c>
      <c r="F21" s="78">
        <v>5.0696255030170667E-3</v>
      </c>
      <c r="G21" s="78">
        <v>6.8738497187629061E-2</v>
      </c>
      <c r="H21" s="440">
        <v>0.1577392</v>
      </c>
      <c r="I21" s="176">
        <v>0.13816020000000001</v>
      </c>
      <c r="J21" s="176">
        <v>8.7960000000000002E-4</v>
      </c>
      <c r="K21" s="176">
        <v>1.0499000000000001E-3</v>
      </c>
      <c r="L21" s="176">
        <v>1.4471E-3</v>
      </c>
      <c r="M21" s="176">
        <v>1.6202399999999985E-2</v>
      </c>
      <c r="N21" s="440">
        <v>0.39819037252152545</v>
      </c>
      <c r="O21" s="176">
        <v>0.34858911741770021</v>
      </c>
      <c r="P21" s="176">
        <v>2.2525709969965376E-3</v>
      </c>
      <c r="Q21" s="176">
        <v>2.6213423406889402E-3</v>
      </c>
      <c r="R21" s="176">
        <v>3.6225255030170669E-3</v>
      </c>
      <c r="S21" s="200">
        <v>5.2536097187629076E-2</v>
      </c>
      <c r="V21" s="80"/>
      <c r="W21" s="80"/>
      <c r="X21" s="80"/>
    </row>
    <row r="22" spans="1:24">
      <c r="A22" s="73">
        <v>1925</v>
      </c>
      <c r="B22" s="442">
        <v>0.53645923081175928</v>
      </c>
      <c r="C22" s="78">
        <v>0.49659824958502963</v>
      </c>
      <c r="D22" s="78">
        <v>3.4301658839504257E-3</v>
      </c>
      <c r="E22" s="78">
        <v>1.9180693111579203E-3</v>
      </c>
      <c r="F22" s="78">
        <v>1.8873942449795511E-3</v>
      </c>
      <c r="G22" s="78">
        <v>5.4498032894243556E-2</v>
      </c>
      <c r="H22" s="440">
        <v>0.15119859999999999</v>
      </c>
      <c r="I22" s="176">
        <v>0.1400102</v>
      </c>
      <c r="J22" s="176">
        <v>9.5819999999999998E-4</v>
      </c>
      <c r="K22" s="176">
        <v>5.3549999999999995E-4</v>
      </c>
      <c r="L22" s="176">
        <v>5.3549999999999995E-4</v>
      </c>
      <c r="M22" s="176">
        <v>9.1591999999999889E-3</v>
      </c>
      <c r="N22" s="440">
        <v>0.38526063081175932</v>
      </c>
      <c r="O22" s="176">
        <v>0.35658804958502965</v>
      </c>
      <c r="P22" s="176">
        <v>2.4719658839504255E-3</v>
      </c>
      <c r="Q22" s="176">
        <v>1.3825693111579203E-3</v>
      </c>
      <c r="R22" s="176">
        <v>1.3518942449795512E-3</v>
      </c>
      <c r="S22" s="200">
        <v>4.5338832894243564E-2</v>
      </c>
      <c r="V22" s="80"/>
      <c r="W22" s="80"/>
      <c r="X22" s="80"/>
    </row>
    <row r="23" spans="1:24">
      <c r="A23" s="73">
        <v>1926</v>
      </c>
      <c r="B23" s="442">
        <v>0.5428956423176261</v>
      </c>
      <c r="C23" s="78">
        <v>0.49767006894630605</v>
      </c>
      <c r="D23" s="78">
        <v>3.865427208266381E-3</v>
      </c>
      <c r="E23" s="78">
        <v>1.9900221232652046E-3</v>
      </c>
      <c r="F23" s="78">
        <v>1.8171483025658589E-3</v>
      </c>
      <c r="G23" s="78">
        <v>5.3967516562407114E-2</v>
      </c>
      <c r="H23" s="440">
        <v>0.15345130000000001</v>
      </c>
      <c r="I23" s="176">
        <v>0.14070369999999999</v>
      </c>
      <c r="J23" s="176">
        <v>1.1023000000000001E-3</v>
      </c>
      <c r="K23" s="176">
        <v>5.6530000000000003E-4</v>
      </c>
      <c r="L23" s="176">
        <v>5.0880000000000001E-4</v>
      </c>
      <c r="M23" s="176">
        <v>1.0571200000000025E-2</v>
      </c>
      <c r="N23" s="440">
        <v>0.38944434231762609</v>
      </c>
      <c r="O23" s="176">
        <v>0.35696636894630607</v>
      </c>
      <c r="P23" s="176">
        <v>2.7631272082663809E-3</v>
      </c>
      <c r="Q23" s="176">
        <v>1.4247221232652047E-3</v>
      </c>
      <c r="R23" s="176">
        <v>1.3083483025658588E-3</v>
      </c>
      <c r="S23" s="200">
        <v>4.339631656240709E-2</v>
      </c>
      <c r="V23" s="80"/>
      <c r="W23" s="80"/>
      <c r="X23" s="80"/>
    </row>
    <row r="24" spans="1:24">
      <c r="A24" s="73">
        <v>1927</v>
      </c>
      <c r="B24" s="442">
        <v>0.53331543891166033</v>
      </c>
      <c r="C24" s="78">
        <v>0.49175028981335922</v>
      </c>
      <c r="D24" s="78">
        <v>4.0462751993988189E-3</v>
      </c>
      <c r="E24" s="78">
        <v>2.1117760392605142E-3</v>
      </c>
      <c r="F24" s="78">
        <v>1.6805579146219121E-3</v>
      </c>
      <c r="G24" s="78">
        <v>5.3753768518645523E-2</v>
      </c>
      <c r="H24" s="440">
        <v>0.15044830000000001</v>
      </c>
      <c r="I24" s="176">
        <v>0.13828950000000001</v>
      </c>
      <c r="J24" s="176">
        <v>1.2695E-3</v>
      </c>
      <c r="K24" s="176">
        <v>6.7710000000000003E-4</v>
      </c>
      <c r="L24" s="176">
        <v>5.3600000000000002E-4</v>
      </c>
      <c r="M24" s="176">
        <v>9.6761999999999977E-3</v>
      </c>
      <c r="N24" s="440">
        <v>0.38286713891166035</v>
      </c>
      <c r="O24" s="176">
        <v>0.35346078981335921</v>
      </c>
      <c r="P24" s="176">
        <v>2.7767751993988191E-3</v>
      </c>
      <c r="Q24" s="176">
        <v>1.4346760392605143E-3</v>
      </c>
      <c r="R24" s="176">
        <v>1.1445579146219121E-3</v>
      </c>
      <c r="S24" s="200">
        <v>4.4077568518645527E-2</v>
      </c>
      <c r="V24" s="80"/>
      <c r="W24" s="80"/>
      <c r="X24" s="80"/>
    </row>
    <row r="25" spans="1:24">
      <c r="A25" s="73">
        <v>1928</v>
      </c>
      <c r="B25" s="442">
        <v>0.50711288401260446</v>
      </c>
      <c r="C25" s="78">
        <v>0.47365167344238174</v>
      </c>
      <c r="D25" s="78">
        <v>4.4235409383813623E-3</v>
      </c>
      <c r="E25" s="78">
        <v>2.160981085019241E-3</v>
      </c>
      <c r="F25" s="78">
        <v>1.5621015171957513E-3</v>
      </c>
      <c r="G25" s="78">
        <v>5.7269724503361208E-2</v>
      </c>
      <c r="H25" s="440">
        <v>0.1434037</v>
      </c>
      <c r="I25" s="176">
        <v>0.1335625</v>
      </c>
      <c r="J25" s="176">
        <v>1.3573999999999999E-3</v>
      </c>
      <c r="K25" s="176">
        <v>6.7869999999999996E-4</v>
      </c>
      <c r="L25" s="176">
        <v>4.8069999999999997E-4</v>
      </c>
      <c r="M25" s="176">
        <v>7.3243999999999948E-3</v>
      </c>
      <c r="N25" s="440">
        <v>0.36370918401260444</v>
      </c>
      <c r="O25" s="176">
        <v>0.34008917344238176</v>
      </c>
      <c r="P25" s="176">
        <v>3.0661409383813624E-3</v>
      </c>
      <c r="Q25" s="176">
        <v>1.482281085019241E-3</v>
      </c>
      <c r="R25" s="176">
        <v>1.0814015171957514E-3</v>
      </c>
      <c r="S25" s="200">
        <v>4.9945324503361213E-2</v>
      </c>
      <c r="V25" s="80"/>
      <c r="W25" s="80"/>
      <c r="X25" s="80"/>
    </row>
    <row r="26" spans="1:24">
      <c r="A26" s="73">
        <v>1929</v>
      </c>
      <c r="B26" s="442">
        <v>0.53290412103992757</v>
      </c>
      <c r="C26" s="78">
        <v>0.49335810820225406</v>
      </c>
      <c r="D26" s="78">
        <v>4.3699418125960759E-3</v>
      </c>
      <c r="E26" s="78">
        <v>2.0192803174037752E-3</v>
      </c>
      <c r="F26" s="78">
        <v>1.5734607172369491E-3</v>
      </c>
      <c r="G26" s="78">
        <v>6.109532498534144E-2</v>
      </c>
      <c r="H26" s="440">
        <v>0.15109549999999999</v>
      </c>
      <c r="I26" s="180">
        <v>0.1395557</v>
      </c>
      <c r="J26" s="180">
        <v>1.361E-3</v>
      </c>
      <c r="K26" s="180">
        <v>6.2379999999999998E-4</v>
      </c>
      <c r="L26" s="180">
        <v>4.8200000000000001E-4</v>
      </c>
      <c r="M26" s="180">
        <v>9.0729999999999891E-3</v>
      </c>
      <c r="N26" s="448">
        <v>0.38180862103992758</v>
      </c>
      <c r="O26" s="180">
        <v>0.35380240820225406</v>
      </c>
      <c r="P26" s="180">
        <v>3.0089418125960757E-3</v>
      </c>
      <c r="Q26" s="180">
        <v>1.3954803174037753E-3</v>
      </c>
      <c r="R26" s="180">
        <v>1.0914607172369491E-3</v>
      </c>
      <c r="S26" s="202">
        <v>5.2022324985341449E-2</v>
      </c>
      <c r="V26" s="80"/>
      <c r="W26" s="80"/>
      <c r="X26" s="80"/>
    </row>
    <row r="27" spans="1:24">
      <c r="A27" s="96">
        <v>1930</v>
      </c>
      <c r="B27" s="450">
        <v>0.56134545015565329</v>
      </c>
      <c r="C27" s="98">
        <v>0.50326897286989059</v>
      </c>
      <c r="D27" s="98">
        <v>4.3350629979279076E-3</v>
      </c>
      <c r="E27" s="98">
        <v>2.1238681930151396E-3</v>
      </c>
      <c r="F27" s="98">
        <v>1.4959939063597313E-3</v>
      </c>
      <c r="G27" s="98">
        <v>5.8041190496244149E-2</v>
      </c>
      <c r="H27" s="451">
        <v>0.1577221</v>
      </c>
      <c r="I27" s="176">
        <v>0.14100289999999999</v>
      </c>
      <c r="J27" s="203">
        <v>1.3207E-3</v>
      </c>
      <c r="K27" s="203">
        <v>6.4630000000000004E-4</v>
      </c>
      <c r="L27" s="203">
        <v>4.4959999999999998E-4</v>
      </c>
      <c r="M27" s="176">
        <v>1.4302600000000018E-2</v>
      </c>
      <c r="N27" s="440">
        <v>0.40362335015565332</v>
      </c>
      <c r="O27" s="176">
        <v>0.3622660728698906</v>
      </c>
      <c r="P27" s="176">
        <v>3.0143629979279074E-3</v>
      </c>
      <c r="Q27" s="176">
        <v>1.4775681930151395E-3</v>
      </c>
      <c r="R27" s="176">
        <v>1.0463939063597313E-3</v>
      </c>
      <c r="S27" s="200">
        <v>4.373859049624413E-2</v>
      </c>
      <c r="V27" s="80"/>
      <c r="W27" s="80"/>
      <c r="X27" s="80"/>
    </row>
    <row r="28" spans="1:24">
      <c r="A28" s="73">
        <v>1931</v>
      </c>
      <c r="B28" s="442">
        <v>0.55456799987568017</v>
      </c>
      <c r="C28" s="78">
        <v>0.49762642285619124</v>
      </c>
      <c r="D28" s="78">
        <v>4.2335700176946572E-3</v>
      </c>
      <c r="E28" s="78">
        <v>2.2387918155139172E-3</v>
      </c>
      <c r="F28" s="78">
        <v>1.5747888996149075E-3</v>
      </c>
      <c r="G28" s="78">
        <v>5.0276255136608466E-2</v>
      </c>
      <c r="H28" s="440">
        <v>0.15456880000000001</v>
      </c>
      <c r="I28" s="176">
        <v>0.138404</v>
      </c>
      <c r="J28" s="176">
        <v>1.2819999999999999E-3</v>
      </c>
      <c r="K28" s="176">
        <v>6.6890000000000005E-4</v>
      </c>
      <c r="L28" s="176">
        <v>4.7380000000000002E-4</v>
      </c>
      <c r="M28" s="176">
        <v>1.3740100000000007E-2</v>
      </c>
      <c r="N28" s="440">
        <v>0.39999919987568017</v>
      </c>
      <c r="O28" s="176">
        <v>0.35922242285619121</v>
      </c>
      <c r="P28" s="176">
        <v>2.9515700176946571E-3</v>
      </c>
      <c r="Q28" s="176">
        <v>1.5698918155139172E-3</v>
      </c>
      <c r="R28" s="176">
        <v>1.1009888996149075E-3</v>
      </c>
      <c r="S28" s="200">
        <v>3.6536155136608461E-2</v>
      </c>
      <c r="V28" s="80"/>
      <c r="W28" s="80"/>
      <c r="X28" s="80"/>
    </row>
    <row r="29" spans="1:24">
      <c r="A29" s="73">
        <v>1932</v>
      </c>
      <c r="B29" s="442">
        <v>0.53629788222738495</v>
      </c>
      <c r="C29" s="78">
        <v>0.49056515839189024</v>
      </c>
      <c r="D29" s="78">
        <v>3.7544423397706528E-3</v>
      </c>
      <c r="E29" s="78">
        <v>2.1689972671287069E-3</v>
      </c>
      <c r="F29" s="78">
        <v>1.5288841004760592E-3</v>
      </c>
      <c r="G29" s="78">
        <v>3.8977304280222849E-2</v>
      </c>
      <c r="H29" s="440">
        <v>0.14894540000000001</v>
      </c>
      <c r="I29" s="176">
        <v>0.1357255</v>
      </c>
      <c r="J29" s="176">
        <v>1.222E-3</v>
      </c>
      <c r="K29" s="176">
        <v>7.2210000000000004E-4</v>
      </c>
      <c r="L29" s="176">
        <v>4.9989999999999995E-4</v>
      </c>
      <c r="M29" s="176">
        <v>1.0775900000000007E-2</v>
      </c>
      <c r="N29" s="440">
        <v>0.38735248222738494</v>
      </c>
      <c r="O29" s="176">
        <v>0.35483965839189024</v>
      </c>
      <c r="P29" s="176">
        <v>2.5324423397706528E-3</v>
      </c>
      <c r="Q29" s="176">
        <v>1.4468972671287069E-3</v>
      </c>
      <c r="R29" s="176">
        <v>1.0289841004760593E-3</v>
      </c>
      <c r="S29" s="200">
        <v>2.8201404280222844E-2</v>
      </c>
      <c r="V29" s="80"/>
      <c r="W29" s="80"/>
      <c r="X29" s="80"/>
    </row>
    <row r="30" spans="1:24">
      <c r="A30" s="73">
        <v>1933</v>
      </c>
      <c r="B30" s="442">
        <v>0.5439818556943824</v>
      </c>
      <c r="C30" s="78">
        <v>0.50690699916685067</v>
      </c>
      <c r="D30" s="78">
        <v>2.7668004428577295E-3</v>
      </c>
      <c r="E30" s="78">
        <v>1.8876534251805258E-3</v>
      </c>
      <c r="F30" s="78">
        <v>1.361026387762327E-3</v>
      </c>
      <c r="G30" s="78">
        <v>3.6814834603324492E-2</v>
      </c>
      <c r="H30" s="440">
        <v>0.15089440000000001</v>
      </c>
      <c r="I30" s="176">
        <v>0.14013210000000001</v>
      </c>
      <c r="J30" s="176">
        <v>8.3210000000000001E-4</v>
      </c>
      <c r="K30" s="176">
        <v>5.8250000000000001E-4</v>
      </c>
      <c r="L30" s="176">
        <v>4.1609999999999998E-4</v>
      </c>
      <c r="M30" s="176">
        <v>8.9316000000000013E-3</v>
      </c>
      <c r="N30" s="440">
        <v>0.39308745569438241</v>
      </c>
      <c r="O30" s="176">
        <v>0.36677489916685069</v>
      </c>
      <c r="P30" s="176">
        <v>1.9347004428577294E-3</v>
      </c>
      <c r="Q30" s="176">
        <v>1.3051534251805256E-3</v>
      </c>
      <c r="R30" s="176">
        <v>9.4492638776232703E-4</v>
      </c>
      <c r="S30" s="200">
        <v>2.7883234603324491E-2</v>
      </c>
      <c r="V30" s="80"/>
      <c r="W30" s="80"/>
      <c r="X30" s="80"/>
    </row>
    <row r="31" spans="1:24">
      <c r="A31" s="73">
        <v>1934</v>
      </c>
      <c r="B31" s="442">
        <v>0.54216458027856362</v>
      </c>
      <c r="C31" s="78">
        <v>0.49589461585297695</v>
      </c>
      <c r="D31" s="78">
        <v>2.943321028442171E-3</v>
      </c>
      <c r="E31" s="78">
        <v>1.5531471565709311E-3</v>
      </c>
      <c r="F31" s="78">
        <v>1.3027908678915449E-3</v>
      </c>
      <c r="G31" s="78">
        <v>4.6755621308741571E-2</v>
      </c>
      <c r="H31" s="440">
        <v>0.15145829999999999</v>
      </c>
      <c r="I31" s="176">
        <v>0.13821749999999999</v>
      </c>
      <c r="J31" s="176">
        <v>9.2179999999999996E-4</v>
      </c>
      <c r="K31" s="176">
        <v>4.749E-4</v>
      </c>
      <c r="L31" s="176">
        <v>3.9110000000000002E-4</v>
      </c>
      <c r="M31" s="176">
        <v>1.1452999999999996E-2</v>
      </c>
      <c r="N31" s="440">
        <v>0.39070628027856363</v>
      </c>
      <c r="O31" s="176">
        <v>0.35767711585297696</v>
      </c>
      <c r="P31" s="176">
        <v>2.021521028442171E-3</v>
      </c>
      <c r="Q31" s="176">
        <v>1.0782471565709312E-3</v>
      </c>
      <c r="R31" s="176">
        <v>9.1169086789154492E-4</v>
      </c>
      <c r="S31" s="200">
        <v>3.5302621308741573E-2</v>
      </c>
      <c r="V31" s="80"/>
      <c r="W31" s="80"/>
      <c r="X31" s="80"/>
    </row>
    <row r="32" spans="1:24">
      <c r="A32" s="73">
        <v>1935</v>
      </c>
      <c r="B32" s="442">
        <v>0.55506017287570231</v>
      </c>
      <c r="C32" s="78">
        <v>0.4973842759230408</v>
      </c>
      <c r="D32" s="78">
        <v>2.8622722682811741E-3</v>
      </c>
      <c r="E32" s="78">
        <v>1.3649680262601029E-3</v>
      </c>
      <c r="F32" s="78">
        <v>1.278002089802218E-3</v>
      </c>
      <c r="G32" s="78">
        <v>6.3180310254047745E-2</v>
      </c>
      <c r="H32" s="440">
        <v>0.15972980000000001</v>
      </c>
      <c r="I32" s="176">
        <v>0.14286769999999999</v>
      </c>
      <c r="J32" s="176">
        <v>8.92E-4</v>
      </c>
      <c r="K32" s="176">
        <v>4.3159999999999997E-4</v>
      </c>
      <c r="L32" s="176">
        <v>4.0279999999999998E-4</v>
      </c>
      <c r="M32" s="176">
        <v>1.5135700000000018E-2</v>
      </c>
      <c r="N32" s="440">
        <v>0.39533037287570227</v>
      </c>
      <c r="O32" s="176">
        <v>0.35451657592304081</v>
      </c>
      <c r="P32" s="176">
        <v>1.9702722682811741E-3</v>
      </c>
      <c r="Q32" s="176">
        <v>9.3336802626010288E-4</v>
      </c>
      <c r="R32" s="176">
        <v>8.7520208980221802E-4</v>
      </c>
      <c r="S32" s="200">
        <v>4.8044610254047729E-2</v>
      </c>
      <c r="V32" s="80"/>
      <c r="W32" s="80"/>
      <c r="X32" s="80"/>
    </row>
    <row r="33" spans="1:24">
      <c r="A33" s="73">
        <v>1936</v>
      </c>
      <c r="B33" s="442">
        <v>0.53406224905523736</v>
      </c>
      <c r="C33" s="78">
        <v>0.49202474183620354</v>
      </c>
      <c r="D33" s="78">
        <v>3.6976718749418269E-3</v>
      </c>
      <c r="E33" s="78">
        <v>1.10677724690161E-3</v>
      </c>
      <c r="F33" s="78">
        <v>1.4419771172490756E-3</v>
      </c>
      <c r="G33" s="78">
        <v>5.4005219926411038E-2</v>
      </c>
      <c r="H33" s="440">
        <v>0.15307950000000001</v>
      </c>
      <c r="I33" s="176">
        <v>0.14066919999999999</v>
      </c>
      <c r="J33" s="176">
        <v>1.1463999999999999E-3</v>
      </c>
      <c r="K33" s="176">
        <v>3.4390000000000001E-4</v>
      </c>
      <c r="L33" s="176">
        <v>4.5859999999999998E-4</v>
      </c>
      <c r="M33" s="176">
        <v>1.0461400000000013E-2</v>
      </c>
      <c r="N33" s="440">
        <v>0.38098274905523732</v>
      </c>
      <c r="O33" s="176">
        <v>0.35135554183620354</v>
      </c>
      <c r="P33" s="176">
        <v>2.5512718749418272E-3</v>
      </c>
      <c r="Q33" s="176">
        <v>7.6287724690160996E-4</v>
      </c>
      <c r="R33" s="176">
        <v>9.8337711724907559E-4</v>
      </c>
      <c r="S33" s="200">
        <v>4.3543819926411029E-2</v>
      </c>
      <c r="V33" s="80"/>
      <c r="W33" s="80"/>
      <c r="X33" s="80"/>
    </row>
    <row r="34" spans="1:24">
      <c r="A34" s="73">
        <v>1937</v>
      </c>
      <c r="B34" s="442">
        <v>0.55768588239419825</v>
      </c>
      <c r="C34" s="78">
        <v>0.49238343062015821</v>
      </c>
      <c r="D34" s="78">
        <v>3.5928144730003608E-3</v>
      </c>
      <c r="E34" s="78">
        <v>8.6462292077176331E-4</v>
      </c>
      <c r="F34" s="78">
        <v>5.6935475769722375E-3</v>
      </c>
      <c r="G34" s="78">
        <v>6.3987164236060309E-2</v>
      </c>
      <c r="H34" s="440">
        <v>0.16122939999999999</v>
      </c>
      <c r="I34" s="176">
        <v>0.1421201</v>
      </c>
      <c r="J34" s="176">
        <v>1.1275E-3</v>
      </c>
      <c r="K34" s="176">
        <v>2.6019999999999998E-4</v>
      </c>
      <c r="L34" s="176">
        <v>1.6768E-3</v>
      </c>
      <c r="M34" s="176">
        <v>1.6044799999999998E-2</v>
      </c>
      <c r="N34" s="440">
        <v>0.39645648239419828</v>
      </c>
      <c r="O34" s="176">
        <v>0.35026333062015824</v>
      </c>
      <c r="P34" s="176">
        <v>2.4653144730003608E-3</v>
      </c>
      <c r="Q34" s="176">
        <v>6.0442292077176338E-4</v>
      </c>
      <c r="R34" s="176">
        <v>4.0167475769722375E-3</v>
      </c>
      <c r="S34" s="200">
        <v>4.7942364236060311E-2</v>
      </c>
      <c r="V34" s="80"/>
      <c r="W34" s="80"/>
      <c r="X34" s="80"/>
    </row>
    <row r="35" spans="1:24">
      <c r="A35" s="73">
        <v>1938</v>
      </c>
      <c r="B35" s="442">
        <v>0.55925162429228137</v>
      </c>
      <c r="C35" s="78">
        <v>0.5026341168798929</v>
      </c>
      <c r="D35" s="78">
        <v>2.603065306399456E-3</v>
      </c>
      <c r="E35" s="78">
        <v>8.8297329547993783E-4</v>
      </c>
      <c r="F35" s="78">
        <v>5.5846436265259564E-3</v>
      </c>
      <c r="G35" s="78">
        <v>5.8286295966560472E-2</v>
      </c>
      <c r="H35" s="440">
        <v>0.16092619999999999</v>
      </c>
      <c r="I35" s="176">
        <v>0.14432429999999999</v>
      </c>
      <c r="J35" s="176">
        <v>8.0559999999999996E-4</v>
      </c>
      <c r="K35" s="176">
        <v>2.877E-4</v>
      </c>
      <c r="L35" s="176">
        <v>1.64E-3</v>
      </c>
      <c r="M35" s="176">
        <v>1.3868600000000002E-2</v>
      </c>
      <c r="N35" s="440">
        <v>0.39832542429228135</v>
      </c>
      <c r="O35" s="176">
        <v>0.35830981687989294</v>
      </c>
      <c r="P35" s="176">
        <v>1.797465306399456E-3</v>
      </c>
      <c r="Q35" s="176">
        <v>5.9527329547993783E-4</v>
      </c>
      <c r="R35" s="176">
        <v>3.9446436265259564E-3</v>
      </c>
      <c r="S35" s="200">
        <v>4.4417695966560471E-2</v>
      </c>
      <c r="V35" s="80"/>
      <c r="W35" s="80"/>
      <c r="X35" s="80"/>
    </row>
    <row r="36" spans="1:24">
      <c r="A36" s="102">
        <v>1939</v>
      </c>
      <c r="B36" s="447">
        <v>0.54482114358244416</v>
      </c>
      <c r="C36" s="92">
        <v>0.48978593655870206</v>
      </c>
      <c r="D36" s="92">
        <v>3.0142625942877407E-3</v>
      </c>
      <c r="E36" s="92">
        <v>1.0935030908918522E-3</v>
      </c>
      <c r="F36" s="92">
        <v>6.4888410165441397E-3</v>
      </c>
      <c r="G36" s="92">
        <v>5.39286520637631E-2</v>
      </c>
      <c r="H36" s="448">
        <v>0.15671499999999999</v>
      </c>
      <c r="I36" s="180">
        <v>0.1405487</v>
      </c>
      <c r="J36" s="180">
        <v>9.7799999999999992E-4</v>
      </c>
      <c r="K36" s="180">
        <v>3.4519999999999999E-4</v>
      </c>
      <c r="L36" s="180">
        <v>1.8985E-3</v>
      </c>
      <c r="M36" s="180">
        <v>1.2944599999999994E-2</v>
      </c>
      <c r="N36" s="448">
        <v>0.38810614358244416</v>
      </c>
      <c r="O36" s="180">
        <v>0.34923723655870209</v>
      </c>
      <c r="P36" s="180">
        <v>2.036262594287741E-3</v>
      </c>
      <c r="Q36" s="180">
        <v>7.4830309089185228E-4</v>
      </c>
      <c r="R36" s="180">
        <v>4.5903410165441397E-3</v>
      </c>
      <c r="S36" s="202">
        <v>4.0984052063763106E-2</v>
      </c>
      <c r="V36" s="80"/>
      <c r="W36" s="80"/>
      <c r="X36" s="80"/>
    </row>
    <row r="37" spans="1:24">
      <c r="A37" s="73">
        <v>1940</v>
      </c>
      <c r="B37" s="442">
        <v>0.5470686757097889</v>
      </c>
      <c r="C37" s="78">
        <v>0.47544082051081965</v>
      </c>
      <c r="D37" s="78">
        <v>5.1840429461579782E-3</v>
      </c>
      <c r="E37" s="78">
        <v>5.0901351743597549E-3</v>
      </c>
      <c r="F37" s="78">
        <v>1.315805612133978E-2</v>
      </c>
      <c r="G37" s="78">
        <v>5.6860570199891422E-2</v>
      </c>
      <c r="H37" s="440">
        <v>0.1573995</v>
      </c>
      <c r="I37" s="176">
        <v>0.13602359999999999</v>
      </c>
      <c r="J37" s="176">
        <v>1.7262E-3</v>
      </c>
      <c r="K37" s="176">
        <v>1.5248E-3</v>
      </c>
      <c r="L37" s="176">
        <v>3.9126999999999999E-3</v>
      </c>
      <c r="M37" s="176">
        <v>1.4212200000000003E-2</v>
      </c>
      <c r="N37" s="440">
        <v>0.38966917570978887</v>
      </c>
      <c r="O37" s="176">
        <v>0.33941722051081968</v>
      </c>
      <c r="P37" s="176">
        <v>3.4578429461579784E-3</v>
      </c>
      <c r="Q37" s="176">
        <v>3.5653351743597551E-3</v>
      </c>
      <c r="R37" s="176">
        <v>9.24535612133978E-3</v>
      </c>
      <c r="S37" s="200">
        <v>4.2648370199891421E-2</v>
      </c>
      <c r="V37" s="80"/>
      <c r="W37" s="80"/>
      <c r="X37" s="80"/>
    </row>
    <row r="38" spans="1:24">
      <c r="A38" s="73">
        <v>1941</v>
      </c>
      <c r="B38" s="442">
        <v>0.58069660442723181</v>
      </c>
      <c r="C38" s="78">
        <v>0.51049480215308529</v>
      </c>
      <c r="D38" s="78">
        <v>7.8938727032926634E-3</v>
      </c>
      <c r="E38" s="78">
        <v>5.4512888600498129E-3</v>
      </c>
      <c r="F38" s="78">
        <v>1.7543401062479272E-2</v>
      </c>
      <c r="G38" s="78">
        <v>4.8423489457561988E-2</v>
      </c>
      <c r="H38" s="440">
        <v>0.17028370000000001</v>
      </c>
      <c r="I38" s="176">
        <v>0.14887729999999999</v>
      </c>
      <c r="J38" s="176">
        <v>2.4632E-3</v>
      </c>
      <c r="K38" s="176">
        <v>1.6421000000000001E-3</v>
      </c>
      <c r="L38" s="176">
        <v>5.2490000000000002E-3</v>
      </c>
      <c r="M38" s="176">
        <v>1.205210000000002E-2</v>
      </c>
      <c r="N38" s="440">
        <v>0.41041290442723177</v>
      </c>
      <c r="O38" s="176">
        <v>0.3616175021530853</v>
      </c>
      <c r="P38" s="176">
        <v>5.4306727032926629E-3</v>
      </c>
      <c r="Q38" s="176">
        <v>3.8091888600498129E-3</v>
      </c>
      <c r="R38" s="176">
        <v>1.2294401062479272E-2</v>
      </c>
      <c r="S38" s="200">
        <v>3.6371389457561965E-2</v>
      </c>
      <c r="V38" s="80"/>
      <c r="W38" s="80"/>
      <c r="X38" s="80"/>
    </row>
    <row r="39" spans="1:24">
      <c r="A39" s="73">
        <v>1942</v>
      </c>
      <c r="B39" s="442">
        <v>0.63872137332976275</v>
      </c>
      <c r="C39" s="78">
        <v>0.56378904078362135</v>
      </c>
      <c r="D39" s="78">
        <v>4.8974897380942919E-3</v>
      </c>
      <c r="E39" s="78">
        <v>4.3889006018649332E-3</v>
      </c>
      <c r="F39" s="78">
        <v>1.4947057504633172E-2</v>
      </c>
      <c r="G39" s="78">
        <v>5.7035576957642553E-2</v>
      </c>
      <c r="H39" s="440">
        <v>0.20959729999999999</v>
      </c>
      <c r="I39" s="176">
        <v>0.18459130000000001</v>
      </c>
      <c r="J39" s="176">
        <v>1.6735999999999999E-3</v>
      </c>
      <c r="K39" s="176">
        <v>1.4767000000000001E-3</v>
      </c>
      <c r="L39" s="176">
        <v>4.9553000000000002E-3</v>
      </c>
      <c r="M39" s="176">
        <v>1.6900399999999972E-2</v>
      </c>
      <c r="N39" s="440">
        <v>0.42912407332976277</v>
      </c>
      <c r="O39" s="176">
        <v>0.37919774078362134</v>
      </c>
      <c r="P39" s="176">
        <v>3.223889738094292E-3</v>
      </c>
      <c r="Q39" s="176">
        <v>2.9122006018649331E-3</v>
      </c>
      <c r="R39" s="176">
        <v>9.9917575046331725E-3</v>
      </c>
      <c r="S39" s="200">
        <v>4.0135176957642585E-2</v>
      </c>
      <c r="V39" s="80"/>
      <c r="W39" s="80"/>
      <c r="X39" s="80"/>
    </row>
    <row r="40" spans="1:24">
      <c r="A40" s="73">
        <v>1943</v>
      </c>
      <c r="B40" s="442">
        <v>0.66310097885061769</v>
      </c>
      <c r="C40" s="78">
        <v>0.60425504722403067</v>
      </c>
      <c r="D40" s="78">
        <v>3.449386747936007E-3</v>
      </c>
      <c r="E40" s="78">
        <v>2.8499469358100778E-3</v>
      </c>
      <c r="F40" s="78">
        <v>1.0977710861478163E-2</v>
      </c>
      <c r="G40" s="78">
        <v>5.1768676241978936E-2</v>
      </c>
      <c r="H40" s="440">
        <v>0.2187896</v>
      </c>
      <c r="I40" s="176">
        <v>0.1990586</v>
      </c>
      <c r="J40" s="176">
        <v>1.1877999999999999E-3</v>
      </c>
      <c r="K40" s="176">
        <v>9.569E-4</v>
      </c>
      <c r="L40" s="176">
        <v>3.6624000000000001E-3</v>
      </c>
      <c r="M40" s="176">
        <v>1.3923899999999999E-2</v>
      </c>
      <c r="N40" s="440">
        <v>0.44431137885061767</v>
      </c>
      <c r="O40" s="176">
        <v>0.4051964472240307</v>
      </c>
      <c r="P40" s="176">
        <v>2.2615867479360069E-3</v>
      </c>
      <c r="Q40" s="176">
        <v>1.8930469358100777E-3</v>
      </c>
      <c r="R40" s="176">
        <v>7.3153108614781633E-3</v>
      </c>
      <c r="S40" s="200">
        <v>3.7844776241978934E-2</v>
      </c>
      <c r="V40" s="80"/>
      <c r="W40" s="80"/>
      <c r="X40" s="80"/>
    </row>
    <row r="41" spans="1:24">
      <c r="A41" s="73">
        <v>1944</v>
      </c>
      <c r="B41" s="442">
        <v>0.67487469014545243</v>
      </c>
      <c r="C41" s="78">
        <v>0.56836242258872849</v>
      </c>
      <c r="D41" s="78">
        <v>7.7742709052797919E-3</v>
      </c>
      <c r="E41" s="78">
        <v>1.6971078267309552E-3</v>
      </c>
      <c r="F41" s="78">
        <v>1.355299868740811E-2</v>
      </c>
      <c r="G41" s="78">
        <v>9.3128341927450897E-2</v>
      </c>
      <c r="H41" s="440">
        <v>0.22169169999999999</v>
      </c>
      <c r="I41" s="176">
        <v>0.18710270000000001</v>
      </c>
      <c r="J41" s="176">
        <v>2.5950000000000001E-3</v>
      </c>
      <c r="K41" s="176">
        <v>5.5840000000000002E-4</v>
      </c>
      <c r="L41" s="176">
        <v>4.5002000000000002E-3</v>
      </c>
      <c r="M41" s="176">
        <v>2.6935399999999981E-2</v>
      </c>
      <c r="N41" s="440">
        <v>0.45318299014545244</v>
      </c>
      <c r="O41" s="176">
        <v>0.38125972258872848</v>
      </c>
      <c r="P41" s="176">
        <v>5.1792709052797918E-3</v>
      </c>
      <c r="Q41" s="176">
        <v>1.138707826730955E-3</v>
      </c>
      <c r="R41" s="176">
        <v>9.0527986874081104E-3</v>
      </c>
      <c r="S41" s="200">
        <v>6.6192941927450913E-2</v>
      </c>
      <c r="V41" s="80"/>
      <c r="W41" s="80"/>
      <c r="X41" s="80"/>
    </row>
    <row r="42" spans="1:24">
      <c r="A42" s="73">
        <v>1945</v>
      </c>
      <c r="B42" s="442">
        <v>0.65576689557732859</v>
      </c>
      <c r="C42" s="78">
        <v>0.56945379898009763</v>
      </c>
      <c r="D42" s="78">
        <v>7.0322279990914713E-3</v>
      </c>
      <c r="E42" s="78">
        <v>1.4894746978212159E-3</v>
      </c>
      <c r="F42" s="78">
        <v>1.2922201795709546E-2</v>
      </c>
      <c r="G42" s="78">
        <v>8.2656425505166511E-2</v>
      </c>
      <c r="H42" s="440">
        <v>0.1675567</v>
      </c>
      <c r="I42" s="176">
        <v>0.14581359999999999</v>
      </c>
      <c r="J42" s="176">
        <v>1.8140000000000001E-3</v>
      </c>
      <c r="K42" s="176">
        <v>3.8319999999999999E-4</v>
      </c>
      <c r="L42" s="176">
        <v>3.3214999999999998E-3</v>
      </c>
      <c r="M42" s="176">
        <v>1.6224400000000014E-2</v>
      </c>
      <c r="N42" s="440">
        <v>0.48821019557732859</v>
      </c>
      <c r="O42" s="176">
        <v>0.42364019898009764</v>
      </c>
      <c r="P42" s="176">
        <v>5.2182279990914716E-3</v>
      </c>
      <c r="Q42" s="176">
        <v>1.1062746978212159E-3</v>
      </c>
      <c r="R42" s="176">
        <v>9.6007017957095465E-3</v>
      </c>
      <c r="S42" s="200">
        <v>6.6432025505166498E-2</v>
      </c>
      <c r="V42" s="80"/>
      <c r="W42" s="80"/>
      <c r="X42" s="80"/>
    </row>
    <row r="43" spans="1:24">
      <c r="A43" s="73">
        <v>1946</v>
      </c>
      <c r="B43" s="442">
        <v>0.63300448772671181</v>
      </c>
      <c r="C43" s="78">
        <v>0.55635199511096167</v>
      </c>
      <c r="D43" s="78">
        <v>4.1385181864441352E-3</v>
      </c>
      <c r="E43" s="78">
        <v>2.6984584446498507E-3</v>
      </c>
      <c r="F43" s="78">
        <v>1.2161846230540597E-2</v>
      </c>
      <c r="G43" s="78">
        <v>7.8484587535188707E-2</v>
      </c>
      <c r="H43" s="440">
        <v>0.17955940000000001</v>
      </c>
      <c r="I43" s="176">
        <v>0.15825620000000001</v>
      </c>
      <c r="J43" s="176">
        <v>1.2198000000000001E-3</v>
      </c>
      <c r="K43" s="176">
        <v>7.6590000000000002E-4</v>
      </c>
      <c r="L43" s="176">
        <v>3.4891000000000002E-3</v>
      </c>
      <c r="M43" s="176">
        <v>1.5828399999999992E-2</v>
      </c>
      <c r="N43" s="440">
        <v>0.45344508772671177</v>
      </c>
      <c r="O43" s="176">
        <v>0.39809579511096166</v>
      </c>
      <c r="P43" s="176">
        <v>2.9187181864441351E-3</v>
      </c>
      <c r="Q43" s="176">
        <v>1.9325584446498508E-3</v>
      </c>
      <c r="R43" s="176">
        <v>8.6727462305405973E-3</v>
      </c>
      <c r="S43" s="200">
        <v>6.2656187535188715E-2</v>
      </c>
      <c r="V43" s="80"/>
      <c r="W43" s="80"/>
      <c r="X43" s="80"/>
    </row>
    <row r="44" spans="1:24">
      <c r="A44" s="73">
        <v>1947</v>
      </c>
      <c r="B44" s="442">
        <v>0.65652119356119698</v>
      </c>
      <c r="C44" s="78">
        <v>0.57914025131776348</v>
      </c>
      <c r="D44" s="78">
        <v>4.4730216618283428E-3</v>
      </c>
      <c r="E44" s="78">
        <v>2.8420631128242392E-3</v>
      </c>
      <c r="F44" s="78">
        <v>1.2344979829267156E-2</v>
      </c>
      <c r="G44" s="78">
        <v>7.1028003965273978E-2</v>
      </c>
      <c r="H44" s="440">
        <v>0.1957441</v>
      </c>
      <c r="I44" s="176">
        <v>0.17308370000000001</v>
      </c>
      <c r="J44" s="176">
        <v>1.3416999999999999E-3</v>
      </c>
      <c r="K44" s="176">
        <v>8.6470000000000004E-4</v>
      </c>
      <c r="L44" s="176">
        <v>3.6375999999999999E-3</v>
      </c>
      <c r="M44" s="176">
        <v>1.6816399999999995E-2</v>
      </c>
      <c r="N44" s="440">
        <v>0.460777093561197</v>
      </c>
      <c r="O44" s="176">
        <v>0.40605655131776347</v>
      </c>
      <c r="P44" s="176">
        <v>3.1313216618283428E-3</v>
      </c>
      <c r="Q44" s="176">
        <v>1.9773631128242393E-3</v>
      </c>
      <c r="R44" s="176">
        <v>8.7073798292671561E-3</v>
      </c>
      <c r="S44" s="200">
        <v>5.4211603965273983E-2</v>
      </c>
      <c r="V44" s="80"/>
      <c r="W44" s="80"/>
      <c r="X44" s="80"/>
    </row>
    <row r="45" spans="1:24">
      <c r="A45" s="73">
        <v>1948</v>
      </c>
      <c r="B45" s="442">
        <v>0.64986491666970214</v>
      </c>
      <c r="C45" s="78">
        <v>0.55884878443653285</v>
      </c>
      <c r="D45" s="78">
        <v>5.004037448382858E-3</v>
      </c>
      <c r="E45" s="78">
        <v>3.0715545962506016E-3</v>
      </c>
      <c r="F45" s="78">
        <v>1.3394415314434707E-2</v>
      </c>
      <c r="G45" s="78">
        <v>8.2466040718486899E-2</v>
      </c>
      <c r="H45" s="440">
        <v>0.17507700000000001</v>
      </c>
      <c r="I45" s="176">
        <v>0.15088570000000001</v>
      </c>
      <c r="J45" s="176">
        <v>1.3738999999999999E-3</v>
      </c>
      <c r="K45" s="176">
        <v>8.3509999999999997E-4</v>
      </c>
      <c r="L45" s="176">
        <v>3.5560000000000001E-3</v>
      </c>
      <c r="M45" s="176">
        <v>1.84263E-2</v>
      </c>
      <c r="N45" s="440">
        <v>0.4747879166697021</v>
      </c>
      <c r="O45" s="176">
        <v>0.40796308443653284</v>
      </c>
      <c r="P45" s="176">
        <v>3.630137448382858E-3</v>
      </c>
      <c r="Q45" s="176">
        <v>2.2364545962506015E-3</v>
      </c>
      <c r="R45" s="176">
        <v>9.8384153144347071E-3</v>
      </c>
      <c r="S45" s="200">
        <v>6.4039740718486893E-2</v>
      </c>
      <c r="V45" s="80"/>
      <c r="W45" s="80"/>
      <c r="X45" s="80"/>
    </row>
    <row r="46" spans="1:24">
      <c r="A46" s="73">
        <v>1949</v>
      </c>
      <c r="B46" s="442">
        <v>0.65249003757145352</v>
      </c>
      <c r="C46" s="78">
        <v>0.55223732371747025</v>
      </c>
      <c r="D46" s="78">
        <v>6.3690124215001614E-3</v>
      </c>
      <c r="E46" s="78">
        <v>4.0004827120535807E-3</v>
      </c>
      <c r="F46" s="78">
        <v>1.5645679455426137E-2</v>
      </c>
      <c r="G46" s="78">
        <v>8.4110402735034465E-2</v>
      </c>
      <c r="H46" s="440">
        <v>0.16938839999999999</v>
      </c>
      <c r="I46" s="180">
        <v>0.1438179</v>
      </c>
      <c r="J46" s="180">
        <v>1.6873999999999999E-3</v>
      </c>
      <c r="K46" s="180">
        <v>1.0384000000000001E-3</v>
      </c>
      <c r="L46" s="180">
        <v>4.1016999999999998E-3</v>
      </c>
      <c r="M46" s="180">
        <v>1.8742999999999996E-2</v>
      </c>
      <c r="N46" s="448">
        <v>0.48310163757145352</v>
      </c>
      <c r="O46" s="180">
        <v>0.40841942371747025</v>
      </c>
      <c r="P46" s="180">
        <v>4.6816124215001611E-3</v>
      </c>
      <c r="Q46" s="180">
        <v>2.9620827120535806E-3</v>
      </c>
      <c r="R46" s="180">
        <v>1.1543979455426137E-2</v>
      </c>
      <c r="S46" s="202">
        <v>6.5367402735034469E-2</v>
      </c>
      <c r="V46" s="80"/>
      <c r="W46" s="80"/>
      <c r="X46" s="80"/>
    </row>
    <row r="47" spans="1:24">
      <c r="A47" s="96">
        <v>1950</v>
      </c>
      <c r="B47" s="450">
        <v>0.64436633039048574</v>
      </c>
      <c r="C47" s="98">
        <v>0.55467769848166137</v>
      </c>
      <c r="D47" s="98">
        <v>8.5697037002920098E-3</v>
      </c>
      <c r="E47" s="98">
        <v>3.5680971530638837E-3</v>
      </c>
      <c r="F47" s="98">
        <v>1.5538219241696448E-2</v>
      </c>
      <c r="G47" s="98">
        <v>7.8932125620711086E-2</v>
      </c>
      <c r="H47" s="451">
        <v>0.16814119999999999</v>
      </c>
      <c r="I47" s="176">
        <v>0.14517959999999999</v>
      </c>
      <c r="J47" s="203">
        <v>2.2701000000000002E-3</v>
      </c>
      <c r="K47" s="203">
        <v>9.3930000000000001E-4</v>
      </c>
      <c r="L47" s="203">
        <v>4.0444000000000001E-3</v>
      </c>
      <c r="M47" s="176">
        <v>1.5707799999999997E-2</v>
      </c>
      <c r="N47" s="440">
        <v>0.47622513039048575</v>
      </c>
      <c r="O47" s="176">
        <v>0.40949809848166141</v>
      </c>
      <c r="P47" s="176">
        <v>6.2996037002920093E-3</v>
      </c>
      <c r="Q47" s="176">
        <v>2.6287971530638836E-3</v>
      </c>
      <c r="R47" s="176">
        <v>1.1493819241696448E-2</v>
      </c>
      <c r="S47" s="200">
        <v>6.3224325620711092E-2</v>
      </c>
      <c r="V47" s="80"/>
      <c r="W47" s="80"/>
      <c r="X47" s="80"/>
    </row>
    <row r="48" spans="1:24">
      <c r="A48" s="73">
        <v>1951</v>
      </c>
      <c r="B48" s="442">
        <v>0.65782448512746106</v>
      </c>
      <c r="C48" s="78">
        <v>0.5777331593768531</v>
      </c>
      <c r="D48" s="78">
        <v>5.3948579316869284E-3</v>
      </c>
      <c r="E48" s="78">
        <v>3.4937363531237983E-3</v>
      </c>
      <c r="F48" s="78">
        <v>1.4332807073229474E-2</v>
      </c>
      <c r="G48" s="78">
        <v>7.0845788248312891E-2</v>
      </c>
      <c r="H48" s="440">
        <v>0.17573520000000001</v>
      </c>
      <c r="I48" s="176">
        <v>0.15479019999999999</v>
      </c>
      <c r="J48" s="176">
        <v>1.4694E-3</v>
      </c>
      <c r="K48" s="176">
        <v>9.3499999999999996E-4</v>
      </c>
      <c r="L48" s="176">
        <v>3.8203E-3</v>
      </c>
      <c r="M48" s="176">
        <v>1.4720300000000021E-2</v>
      </c>
      <c r="N48" s="440">
        <v>0.48208928512746108</v>
      </c>
      <c r="O48" s="176">
        <v>0.42294295937685311</v>
      </c>
      <c r="P48" s="176">
        <v>3.9254579316869284E-3</v>
      </c>
      <c r="Q48" s="176">
        <v>2.5587363531237983E-3</v>
      </c>
      <c r="R48" s="176">
        <v>1.0512507073229474E-2</v>
      </c>
      <c r="S48" s="200">
        <v>5.6125488248312871E-2</v>
      </c>
      <c r="V48" s="80"/>
      <c r="W48" s="80"/>
      <c r="X48" s="80"/>
    </row>
    <row r="49" spans="1:24">
      <c r="A49" s="73">
        <v>1952</v>
      </c>
      <c r="B49" s="442">
        <v>0.66788490970749681</v>
      </c>
      <c r="C49" s="78">
        <v>0.59222918209203834</v>
      </c>
      <c r="D49" s="78">
        <v>5.0051460275671762E-3</v>
      </c>
      <c r="E49" s="78">
        <v>3.7533756247134899E-3</v>
      </c>
      <c r="F49" s="78">
        <v>1.399176982701217E-2</v>
      </c>
      <c r="G49" s="78">
        <v>6.4280905452913442E-2</v>
      </c>
      <c r="H49" s="440">
        <v>0.17986679999999999</v>
      </c>
      <c r="I49" s="176">
        <v>0.15966910000000001</v>
      </c>
      <c r="J49" s="176">
        <v>1.3465E-3</v>
      </c>
      <c r="K49" s="176">
        <v>1.0233E-3</v>
      </c>
      <c r="L49" s="176">
        <v>3.7433000000000002E-3</v>
      </c>
      <c r="M49" s="176">
        <v>1.4084599999999984E-2</v>
      </c>
      <c r="N49" s="440">
        <v>0.48801810970749682</v>
      </c>
      <c r="O49" s="176">
        <v>0.43256008209203833</v>
      </c>
      <c r="P49" s="176">
        <v>3.6586460275671762E-3</v>
      </c>
      <c r="Q49" s="176">
        <v>2.7300756247134899E-3</v>
      </c>
      <c r="R49" s="176">
        <v>1.024846982701217E-2</v>
      </c>
      <c r="S49" s="200">
        <v>5.019630545291346E-2</v>
      </c>
      <c r="V49" s="80"/>
      <c r="W49" s="80"/>
      <c r="X49" s="80"/>
    </row>
    <row r="50" spans="1:24">
      <c r="A50" s="73">
        <v>1953</v>
      </c>
      <c r="B50" s="442">
        <v>0.67693048937916389</v>
      </c>
      <c r="C50" s="78">
        <v>0.59960749910433964</v>
      </c>
      <c r="D50" s="78">
        <v>5.4657345261837978E-3</v>
      </c>
      <c r="E50" s="78">
        <v>4.1733874134682498E-3</v>
      </c>
      <c r="F50" s="78">
        <v>1.3702707704550787E-2</v>
      </c>
      <c r="G50" s="78">
        <v>6.3246309427029607E-2</v>
      </c>
      <c r="H50" s="440">
        <v>0.1824723</v>
      </c>
      <c r="I50" s="176">
        <v>0.1617693</v>
      </c>
      <c r="J50" s="176">
        <v>1.4825999999999999E-3</v>
      </c>
      <c r="K50" s="176">
        <v>1.1322000000000001E-3</v>
      </c>
      <c r="L50" s="176">
        <v>3.6662000000000001E-3</v>
      </c>
      <c r="M50" s="176">
        <v>1.4421999999999999E-2</v>
      </c>
      <c r="N50" s="440">
        <v>0.49445818937916386</v>
      </c>
      <c r="O50" s="176">
        <v>0.43783819910433963</v>
      </c>
      <c r="P50" s="176">
        <v>3.9831345261837981E-3</v>
      </c>
      <c r="Q50" s="176">
        <v>3.04118741346825E-3</v>
      </c>
      <c r="R50" s="176">
        <v>1.0036507704550788E-2</v>
      </c>
      <c r="S50" s="200">
        <v>4.8824309427029609E-2</v>
      </c>
      <c r="V50" s="80"/>
      <c r="W50" s="80"/>
      <c r="X50" s="80"/>
    </row>
    <row r="51" spans="1:24">
      <c r="A51" s="73">
        <v>1954</v>
      </c>
      <c r="B51" s="442">
        <v>0.6636388940966691</v>
      </c>
      <c r="C51" s="78">
        <v>0.59360908844056126</v>
      </c>
      <c r="D51" s="78">
        <v>7.2357687252053889E-3</v>
      </c>
      <c r="E51" s="78">
        <v>5.443445640552845E-3</v>
      </c>
      <c r="F51" s="78">
        <v>8.1463396608461355E-3</v>
      </c>
      <c r="G51" s="78">
        <v>6.4372250217381577E-2</v>
      </c>
      <c r="H51" s="440">
        <v>0.17125670000000001</v>
      </c>
      <c r="I51" s="176">
        <v>0.1532432</v>
      </c>
      <c r="J51" s="176">
        <v>1.8580999999999999E-3</v>
      </c>
      <c r="K51" s="176">
        <v>1.3936E-3</v>
      </c>
      <c r="L51" s="176">
        <v>2.0646000000000002E-3</v>
      </c>
      <c r="M51" s="176">
        <v>1.2697200000000014E-2</v>
      </c>
      <c r="N51" s="440">
        <v>0.49238219409666906</v>
      </c>
      <c r="O51" s="176">
        <v>0.44036588844056124</v>
      </c>
      <c r="P51" s="176">
        <v>5.3776687252053892E-3</v>
      </c>
      <c r="Q51" s="176">
        <v>4.049845640552845E-3</v>
      </c>
      <c r="R51" s="176">
        <v>6.0817396608461357E-3</v>
      </c>
      <c r="S51" s="200">
        <v>5.1675050217381564E-2</v>
      </c>
      <c r="V51" s="80"/>
      <c r="W51" s="80"/>
      <c r="X51" s="80"/>
    </row>
    <row r="52" spans="1:24">
      <c r="A52" s="73">
        <v>1955</v>
      </c>
      <c r="B52" s="442">
        <v>0.66062201574229518</v>
      </c>
      <c r="C52" s="78">
        <v>0.59608366219587294</v>
      </c>
      <c r="D52" s="78">
        <v>7.6293027037901834E-3</v>
      </c>
      <c r="E52" s="78">
        <v>5.6836020072954328E-3</v>
      </c>
      <c r="F52" s="78">
        <v>8.9140140605582022E-3</v>
      </c>
      <c r="G52" s="78">
        <v>6.3968713250309964E-2</v>
      </c>
      <c r="H52" s="440">
        <v>0.17183300000000001</v>
      </c>
      <c r="I52" s="176">
        <v>0.1551855</v>
      </c>
      <c r="J52" s="176">
        <v>2.0029000000000002E-3</v>
      </c>
      <c r="K52" s="176">
        <v>1.4827E-3</v>
      </c>
      <c r="L52" s="176">
        <v>2.3149999999999998E-3</v>
      </c>
      <c r="M52" s="176">
        <v>1.084690000000001E-2</v>
      </c>
      <c r="N52" s="440">
        <v>0.48878901574229516</v>
      </c>
      <c r="O52" s="176">
        <v>0.44089816219587297</v>
      </c>
      <c r="P52" s="176">
        <v>5.6264027037901832E-3</v>
      </c>
      <c r="Q52" s="176">
        <v>4.2009020072954328E-3</v>
      </c>
      <c r="R52" s="176">
        <v>6.5990140605582028E-3</v>
      </c>
      <c r="S52" s="200">
        <v>5.3121813250309957E-2</v>
      </c>
      <c r="V52" s="80"/>
      <c r="W52" s="80"/>
      <c r="X52" s="80"/>
    </row>
    <row r="53" spans="1:24">
      <c r="A53" s="73">
        <v>1956</v>
      </c>
      <c r="B53" s="442">
        <v>0.66537860230848167</v>
      </c>
      <c r="C53" s="78">
        <v>0.59476405934003673</v>
      </c>
      <c r="D53" s="78">
        <v>8.4290933932670807E-3</v>
      </c>
      <c r="E53" s="78">
        <v>5.9271333680019963E-3</v>
      </c>
      <c r="F53" s="78">
        <v>8.0096576303317363E-3</v>
      </c>
      <c r="G53" s="78">
        <v>6.4809779287346644E-2</v>
      </c>
      <c r="H53" s="440">
        <v>0.17359669999999999</v>
      </c>
      <c r="I53" s="176">
        <v>0.15546470000000001</v>
      </c>
      <c r="J53" s="176">
        <v>2.2176000000000001E-3</v>
      </c>
      <c r="K53" s="176">
        <v>1.5652999999999999E-3</v>
      </c>
      <c r="L53" s="176">
        <v>2.1132E-3</v>
      </c>
      <c r="M53" s="176">
        <v>1.223589999999998E-2</v>
      </c>
      <c r="N53" s="440">
        <v>0.49178190230848168</v>
      </c>
      <c r="O53" s="176">
        <v>0.43929935934003672</v>
      </c>
      <c r="P53" s="176">
        <v>6.2114933932670806E-3</v>
      </c>
      <c r="Q53" s="176">
        <v>4.3618333680019959E-3</v>
      </c>
      <c r="R53" s="176">
        <v>5.8964576303317364E-3</v>
      </c>
      <c r="S53" s="200">
        <v>5.2573879287346664E-2</v>
      </c>
      <c r="V53" s="80"/>
      <c r="W53" s="80"/>
      <c r="X53" s="80"/>
    </row>
    <row r="54" spans="1:24">
      <c r="A54" s="73">
        <v>1957</v>
      </c>
      <c r="B54" s="442">
        <v>0.67011410301114116</v>
      </c>
      <c r="C54" s="78">
        <v>0.59845908907325263</v>
      </c>
      <c r="D54" s="78">
        <v>7.5521586814560303E-3</v>
      </c>
      <c r="E54" s="78">
        <v>5.7200427648332998E-3</v>
      </c>
      <c r="F54" s="78">
        <v>8.8877060153450416E-3</v>
      </c>
      <c r="G54" s="78">
        <v>6.2507944972885615E-2</v>
      </c>
      <c r="H54" s="440">
        <v>0.17221330000000001</v>
      </c>
      <c r="I54" s="176">
        <v>0.15430070000000001</v>
      </c>
      <c r="J54" s="176">
        <v>1.9789E-3</v>
      </c>
      <c r="K54" s="176">
        <v>1.4905999999999999E-3</v>
      </c>
      <c r="L54" s="176">
        <v>2.2872999999999999E-3</v>
      </c>
      <c r="M54" s="176">
        <v>1.2155800000000001E-2</v>
      </c>
      <c r="N54" s="440">
        <v>0.49790080301114115</v>
      </c>
      <c r="O54" s="176">
        <v>0.44415838907325261</v>
      </c>
      <c r="P54" s="176">
        <v>5.5732586814560298E-3</v>
      </c>
      <c r="Q54" s="176">
        <v>4.2294427648332999E-3</v>
      </c>
      <c r="R54" s="176">
        <v>6.6004060153450417E-3</v>
      </c>
      <c r="S54" s="200">
        <v>5.0352144972885614E-2</v>
      </c>
      <c r="V54" s="80"/>
      <c r="W54" s="80"/>
      <c r="X54" s="80"/>
    </row>
    <row r="55" spans="1:24">
      <c r="A55" s="73">
        <v>1958</v>
      </c>
      <c r="B55" s="442">
        <v>0.66438464492236249</v>
      </c>
      <c r="C55" s="78">
        <v>0.5889527859230963</v>
      </c>
      <c r="D55" s="78">
        <v>7.2168227092967892E-3</v>
      </c>
      <c r="E55" s="78">
        <v>6.3932423583095083E-3</v>
      </c>
      <c r="F55" s="78">
        <v>8.7444822894893193E-3</v>
      </c>
      <c r="G55" s="78">
        <v>6.756994064281549E-2</v>
      </c>
      <c r="H55" s="440">
        <v>0.1618388</v>
      </c>
      <c r="I55" s="176">
        <v>0.14403270000000001</v>
      </c>
      <c r="J55" s="176">
        <v>1.8025000000000001E-3</v>
      </c>
      <c r="K55" s="176">
        <v>1.5590000000000001E-3</v>
      </c>
      <c r="L55" s="176">
        <v>2.1435999999999998E-3</v>
      </c>
      <c r="M55" s="176">
        <v>1.2300999999999992E-2</v>
      </c>
      <c r="N55" s="440">
        <v>0.50254584492236254</v>
      </c>
      <c r="O55" s="176">
        <v>0.44492008592309629</v>
      </c>
      <c r="P55" s="176">
        <v>5.4143227092967889E-3</v>
      </c>
      <c r="Q55" s="176">
        <v>4.8342423583095078E-3</v>
      </c>
      <c r="R55" s="176">
        <v>6.6008822894893194E-3</v>
      </c>
      <c r="S55" s="200">
        <v>5.5268940642815498E-2</v>
      </c>
      <c r="V55" s="80"/>
      <c r="W55" s="80"/>
      <c r="X55" s="80"/>
    </row>
    <row r="56" spans="1:24">
      <c r="A56" s="102">
        <v>1959</v>
      </c>
      <c r="B56" s="447">
        <v>0.65996373965789057</v>
      </c>
      <c r="C56" s="92">
        <v>0.59734521164962051</v>
      </c>
      <c r="D56" s="92">
        <v>6.2135059286101794E-3</v>
      </c>
      <c r="E56" s="92">
        <v>7.4010385940934164E-3</v>
      </c>
      <c r="F56" s="92">
        <v>8.2286444457531013E-3</v>
      </c>
      <c r="G56" s="92">
        <v>6.0478687301255184E-2</v>
      </c>
      <c r="H56" s="448">
        <v>0.16086600000000001</v>
      </c>
      <c r="I56" s="180">
        <v>0.14594940000000001</v>
      </c>
      <c r="J56" s="180">
        <v>1.5355E-3</v>
      </c>
      <c r="K56" s="180">
        <v>1.8036E-3</v>
      </c>
      <c r="L56" s="180">
        <v>1.9986000000000001E-3</v>
      </c>
      <c r="M56" s="180">
        <v>9.5789000000000013E-3</v>
      </c>
      <c r="N56" s="448">
        <v>0.49909773965789056</v>
      </c>
      <c r="O56" s="180">
        <v>0.4513958116496205</v>
      </c>
      <c r="P56" s="180">
        <v>4.678005928610179E-3</v>
      </c>
      <c r="Q56" s="180">
        <v>5.5974385940934165E-3</v>
      </c>
      <c r="R56" s="180">
        <v>6.2300444457531017E-3</v>
      </c>
      <c r="S56" s="202">
        <v>5.0899787301255182E-2</v>
      </c>
      <c r="V56" s="80"/>
      <c r="W56" s="80"/>
      <c r="X56" s="80"/>
    </row>
    <row r="57" spans="1:24">
      <c r="A57" s="73">
        <v>1960</v>
      </c>
      <c r="B57" s="442">
        <v>0.66524903984327888</v>
      </c>
      <c r="C57" s="78">
        <v>0.60097191898992408</v>
      </c>
      <c r="D57" s="78">
        <v>6.753779151683164E-3</v>
      </c>
      <c r="E57" s="78">
        <v>8.5683141620677764E-3</v>
      </c>
      <c r="F57" s="78">
        <v>6.1591800565363583E-3</v>
      </c>
      <c r="G57" s="78">
        <v>6.097240033488819E-2</v>
      </c>
      <c r="H57" s="440">
        <v>0.16177469999999999</v>
      </c>
      <c r="I57" s="176">
        <v>0.14698829999999999</v>
      </c>
      <c r="J57" s="176">
        <v>1.7024E-3</v>
      </c>
      <c r="K57" s="176">
        <v>2.1158000000000001E-3</v>
      </c>
      <c r="L57" s="176">
        <v>1.5077999999999999E-3</v>
      </c>
      <c r="M57" s="176">
        <v>9.4604000000000042E-3</v>
      </c>
      <c r="N57" s="440">
        <v>0.50347433984327883</v>
      </c>
      <c r="O57" s="176">
        <v>0.45398361898992412</v>
      </c>
      <c r="P57" s="176">
        <v>5.0513791516831642E-3</v>
      </c>
      <c r="Q57" s="176">
        <v>6.4525141620677762E-3</v>
      </c>
      <c r="R57" s="176">
        <v>4.6513800565363582E-3</v>
      </c>
      <c r="S57" s="200">
        <v>5.1512000334888189E-2</v>
      </c>
      <c r="V57" s="80"/>
      <c r="W57" s="80"/>
      <c r="X57" s="80"/>
    </row>
    <row r="58" spans="1:24">
      <c r="A58" s="539">
        <v>1961</v>
      </c>
      <c r="B58" s="540">
        <v>0.6574522719448026</v>
      </c>
      <c r="C58" s="541">
        <v>0.59431614532078092</v>
      </c>
      <c r="D58" s="541">
        <v>7.5944810977961914E-3</v>
      </c>
      <c r="E58" s="541">
        <v>9.2742093102016216E-3</v>
      </c>
      <c r="F58" s="541">
        <v>5.9351420031865856E-3</v>
      </c>
      <c r="G58" s="541">
        <v>6.3917907528508539E-2</v>
      </c>
      <c r="H58" s="542">
        <v>0.15463569999999999</v>
      </c>
      <c r="I58" s="541">
        <v>0.14068910000000001</v>
      </c>
      <c r="J58" s="541">
        <v>1.8345E-3</v>
      </c>
      <c r="K58" s="541">
        <v>2.2108000000000002E-3</v>
      </c>
      <c r="L58" s="541">
        <v>1.4111E-3</v>
      </c>
      <c r="M58" s="541">
        <v>8.4901999999999755E-3</v>
      </c>
      <c r="N58" s="542">
        <v>0.50281657194480256</v>
      </c>
      <c r="O58" s="541">
        <v>0.45362704532078091</v>
      </c>
      <c r="P58" s="541">
        <v>5.7599810977961912E-3</v>
      </c>
      <c r="Q58" s="541">
        <v>7.063409310201621E-3</v>
      </c>
      <c r="R58" s="541">
        <v>4.5240420031865854E-3</v>
      </c>
      <c r="S58" s="543">
        <v>5.5427707528508563E-2</v>
      </c>
      <c r="V58" s="80"/>
      <c r="W58" s="80"/>
      <c r="X58" s="80"/>
    </row>
  </sheetData>
  <mergeCells count="3">
    <mergeCell ref="A4:S4"/>
    <mergeCell ref="B7:S7"/>
    <mergeCell ref="B8:S8"/>
  </mergeCells>
  <pageMargins left="0.75" right="0.75" top="1" bottom="1" header="0.5" footer="0.5"/>
  <pageSetup paperSize="9" scale="49" fitToHeight="3" orientation="landscape" horizontalDpi="4294967292" verticalDpi="429496729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6F4A8-16CB-447F-884C-D086F3044351}">
  <sheetPr>
    <tabColor theme="0" tint="-4.9989318521683403E-2"/>
  </sheetPr>
  <dimension ref="A1:AD119"/>
  <sheetViews>
    <sheetView workbookViewId="0">
      <pane xSplit="1" ySplit="9" topLeftCell="B10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2.625" style="52" bestFit="1" customWidth="1"/>
    <col min="2" max="9" width="10.875" style="52" customWidth="1"/>
    <col min="10" max="17" width="10.875" style="52"/>
    <col min="18" max="22" width="10.875" style="52" customWidth="1"/>
    <col min="23" max="16384" width="10.875" style="52"/>
  </cols>
  <sheetData>
    <row r="1" spans="1:30">
      <c r="A1" s="1" t="s">
        <v>0</v>
      </c>
      <c r="B1" s="1"/>
      <c r="C1" s="1"/>
      <c r="D1" s="1"/>
      <c r="E1" s="1"/>
      <c r="F1" s="1"/>
      <c r="G1" s="1"/>
      <c r="H1" s="1"/>
      <c r="I1" s="1"/>
      <c r="L1" s="120"/>
    </row>
    <row r="3" spans="1:30" ht="15.75" thickBot="1"/>
    <row r="4" spans="1:30" s="56" customFormat="1" ht="24.95" customHeight="1" thickTop="1">
      <c r="A4" s="482" t="s">
        <v>163</v>
      </c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  <c r="P4" s="483"/>
      <c r="Q4" s="483"/>
      <c r="R4" s="483"/>
      <c r="S4" s="483"/>
      <c r="T4" s="483"/>
      <c r="U4" s="483"/>
      <c r="V4" s="484"/>
    </row>
    <row r="5" spans="1:30" s="54" customFormat="1">
      <c r="A5" s="57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121"/>
      <c r="Q5" s="121"/>
      <c r="R5" s="58"/>
      <c r="S5" s="58"/>
      <c r="T5" s="58"/>
      <c r="U5" s="58"/>
      <c r="V5" s="122"/>
    </row>
    <row r="6" spans="1:30" s="54" customFormat="1">
      <c r="A6" s="123"/>
      <c r="B6" s="60" t="s">
        <v>2</v>
      </c>
      <c r="C6" s="60" t="s">
        <v>3</v>
      </c>
      <c r="D6" s="60" t="s">
        <v>4</v>
      </c>
      <c r="E6" s="60" t="s">
        <v>5</v>
      </c>
      <c r="F6" s="60" t="s">
        <v>6</v>
      </c>
      <c r="G6" s="60" t="s">
        <v>7</v>
      </c>
      <c r="H6" s="60" t="s">
        <v>8</v>
      </c>
      <c r="I6" s="61" t="s">
        <v>9</v>
      </c>
      <c r="J6" s="62" t="s">
        <v>10</v>
      </c>
      <c r="K6" s="60" t="s">
        <v>11</v>
      </c>
      <c r="L6" s="60" t="s">
        <v>12</v>
      </c>
      <c r="M6" s="63" t="s">
        <v>13</v>
      </c>
      <c r="N6" s="60" t="s">
        <v>14</v>
      </c>
      <c r="O6" s="60" t="s">
        <v>15</v>
      </c>
      <c r="P6" s="60" t="s">
        <v>16</v>
      </c>
      <c r="Q6" s="60" t="s">
        <v>30</v>
      </c>
      <c r="R6" s="64" t="s">
        <v>17</v>
      </c>
      <c r="S6" s="64" t="s">
        <v>18</v>
      </c>
      <c r="T6" s="64" t="s">
        <v>31</v>
      </c>
      <c r="U6" s="60" t="s">
        <v>32</v>
      </c>
      <c r="V6" s="434" t="s">
        <v>33</v>
      </c>
    </row>
    <row r="7" spans="1:30" ht="35.1" customHeight="1">
      <c r="A7" s="57"/>
      <c r="B7" s="489" t="s">
        <v>151</v>
      </c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489"/>
      <c r="R7" s="489"/>
      <c r="S7" s="489"/>
      <c r="T7" s="489"/>
      <c r="U7" s="489"/>
      <c r="V7" s="490"/>
      <c r="W7" s="55"/>
      <c r="X7" s="55"/>
      <c r="Y7" s="55"/>
      <c r="Z7" s="55"/>
      <c r="AA7" s="55"/>
      <c r="AB7" s="55"/>
      <c r="AC7" s="55"/>
      <c r="AD7" s="55"/>
    </row>
    <row r="8" spans="1:30" s="127" customFormat="1" ht="20.100000000000001" customHeight="1">
      <c r="A8" s="125"/>
      <c r="B8" s="486" t="s">
        <v>154</v>
      </c>
      <c r="C8" s="487"/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487"/>
      <c r="P8" s="487"/>
      <c r="Q8" s="487"/>
      <c r="R8" s="487"/>
      <c r="S8" s="487"/>
      <c r="T8" s="487"/>
      <c r="U8" s="487"/>
      <c r="V8" s="488"/>
    </row>
    <row r="9" spans="1:30" ht="32.25" thickBot="1">
      <c r="A9" s="123"/>
      <c r="B9" s="436" t="s">
        <v>164</v>
      </c>
      <c r="C9" s="437" t="s">
        <v>165</v>
      </c>
      <c r="D9" s="69" t="s">
        <v>156</v>
      </c>
      <c r="E9" s="69" t="s">
        <v>157</v>
      </c>
      <c r="F9" s="69" t="s">
        <v>158</v>
      </c>
      <c r="G9" s="69" t="s">
        <v>159</v>
      </c>
      <c r="H9" s="69" t="s">
        <v>160</v>
      </c>
      <c r="I9" s="436" t="s">
        <v>166</v>
      </c>
      <c r="J9" s="437" t="s">
        <v>167</v>
      </c>
      <c r="K9" s="69" t="s">
        <v>156</v>
      </c>
      <c r="L9" s="69" t="s">
        <v>157</v>
      </c>
      <c r="M9" s="69" t="s">
        <v>158</v>
      </c>
      <c r="N9" s="69" t="s">
        <v>159</v>
      </c>
      <c r="O9" s="69" t="s">
        <v>160</v>
      </c>
      <c r="P9" s="438" t="s">
        <v>168</v>
      </c>
      <c r="Q9" s="437" t="s">
        <v>169</v>
      </c>
      <c r="R9" s="69" t="s">
        <v>156</v>
      </c>
      <c r="S9" s="69" t="s">
        <v>157</v>
      </c>
      <c r="T9" s="69" t="s">
        <v>158</v>
      </c>
      <c r="U9" s="69" t="s">
        <v>159</v>
      </c>
      <c r="V9" s="71" t="s">
        <v>160</v>
      </c>
    </row>
    <row r="10" spans="1:30" ht="15.75">
      <c r="A10" s="129">
        <v>1913</v>
      </c>
      <c r="B10" s="439">
        <f>[1]compofiinc!P2</f>
        <v>0.40730551211679261</v>
      </c>
      <c r="C10" s="198">
        <f>[1]compofiinc!Q2</f>
        <v>0.40647596278895037</v>
      </c>
      <c r="D10" s="75">
        <f>[1]compofiinc!R2</f>
        <v>0.18739078087365346</v>
      </c>
      <c r="E10" s="75">
        <f>[1]compofiinc!S2</f>
        <v>0.10492167255879431</v>
      </c>
      <c r="F10" s="75">
        <f>[1]compofiinc!T2</f>
        <v>5.8602163531164118E-2</v>
      </c>
      <c r="G10" s="75">
        <f>[1]compofiinc!U2</f>
        <v>3.2708067696114784E-2</v>
      </c>
      <c r="H10" s="75">
        <f>[1]compofiinc!V2</f>
        <v>2.2866476247856881E-2</v>
      </c>
      <c r="I10" s="440">
        <f>[1]compofiinc!W2</f>
        <v>0.30864433049737572</v>
      </c>
      <c r="J10" s="200">
        <f>[1]compofiinc!X2</f>
        <v>0.30695102760992948</v>
      </c>
      <c r="K10" s="78">
        <f>[1]compofiinc!Y2</f>
        <v>9.6434687811917469E-2</v>
      </c>
      <c r="L10" s="78">
        <f>[1]compofiinc!Z2</f>
        <v>9.643831368180282E-2</v>
      </c>
      <c r="M10" s="78">
        <f>[1]compofiinc!AA2</f>
        <v>7.2246241043368589E-2</v>
      </c>
      <c r="N10" s="78">
        <f>[1]compofiinc!AB2</f>
        <v>2.3774146314020677E-2</v>
      </c>
      <c r="O10" s="78">
        <f>[1]compofiinc!AC2</f>
        <v>1.8057752292661183E-2</v>
      </c>
      <c r="P10" s="441">
        <f>[1]compofiinc!AD2</f>
        <v>0.17960041861867679</v>
      </c>
      <c r="Q10" s="198">
        <f>[1]compofiinc!AE2</f>
        <v>0.1796004186186769</v>
      </c>
      <c r="R10" s="75">
        <f>[1]compofiinc!AF2</f>
        <v>3.4995889322342218E-2</v>
      </c>
      <c r="S10" s="75">
        <f>[1]compofiinc!AG2</f>
        <v>5.8877872959745836E-2</v>
      </c>
      <c r="T10" s="75">
        <f>[1]compofiinc!AH2</f>
        <v>5.8182218966421249E-2</v>
      </c>
      <c r="U10" s="75">
        <f>[1]compofiinc!AI2</f>
        <v>1.6717072494741737E-2</v>
      </c>
      <c r="V10" s="76">
        <f>[1]compofiinc!AJ2</f>
        <v>1.0827262542552542E-2</v>
      </c>
    </row>
    <row r="11" spans="1:30" ht="15.75">
      <c r="A11" s="129">
        <v>1914</v>
      </c>
      <c r="B11" s="442">
        <f>[1]compofiinc!P3</f>
        <v>0.40928450409027906</v>
      </c>
      <c r="C11" s="200">
        <f>[1]compofiinc!Q3</f>
        <v>0.40845495476243671</v>
      </c>
      <c r="D11" s="78">
        <f>[1]compofiinc!R3</f>
        <v>0.18830312227930465</v>
      </c>
      <c r="E11" s="78">
        <f>[1]compofiinc!S3</f>
        <v>0.10543250017677679</v>
      </c>
      <c r="F11" s="78">
        <f>[1]compofiinc!T3</f>
        <v>5.88874773550404E-2</v>
      </c>
      <c r="G11" s="78">
        <f>[1]compofiinc!U3</f>
        <v>3.2867312053381906E-2</v>
      </c>
      <c r="H11" s="78">
        <f>[1]compofiinc!V3</f>
        <v>2.2977805273676599E-2</v>
      </c>
      <c r="I11" s="440">
        <f>[1]compofiinc!W3</f>
        <v>0.31062332247086216</v>
      </c>
      <c r="J11" s="200">
        <f>[1]compofiinc!X3</f>
        <v>0.30893001958341582</v>
      </c>
      <c r="K11" s="78">
        <f>[1]compofiinc!Y3</f>
        <v>9.7056426968914089E-2</v>
      </c>
      <c r="L11" s="78">
        <f>[1]compofiinc!Z3</f>
        <v>9.7060076215712221E-2</v>
      </c>
      <c r="M11" s="78">
        <f>[1]compofiinc!AA3</f>
        <v>7.2712031082426798E-2</v>
      </c>
      <c r="N11" s="78">
        <f>[1]compofiinc!AB3</f>
        <v>2.3927424330707187E-2</v>
      </c>
      <c r="O11" s="78">
        <f>[1]compofiinc!AC3</f>
        <v>1.8174175251478554E-2</v>
      </c>
      <c r="P11" s="443">
        <f>[1]compofiinc!AD3</f>
        <v>0.1815794105921632</v>
      </c>
      <c r="Q11" s="200">
        <f>[1]compofiinc!AE3</f>
        <v>0.1815794105921632</v>
      </c>
      <c r="R11" s="78">
        <f>[1]compofiinc!AF3</f>
        <v>3.5381504147778534E-2</v>
      </c>
      <c r="S11" s="78">
        <f>[1]compofiinc!AG3</f>
        <v>5.952664003333865E-2</v>
      </c>
      <c r="T11" s="78">
        <f>[1]compofiinc!AH3</f>
        <v>5.8823320725647311E-2</v>
      </c>
      <c r="U11" s="78">
        <f>[1]compofiinc!AI3</f>
        <v>1.6901275585924521E-2</v>
      </c>
      <c r="V11" s="82">
        <f>[1]compofiinc!AJ3</f>
        <v>1.0946566639009208E-2</v>
      </c>
    </row>
    <row r="12" spans="1:30" ht="15.75">
      <c r="A12" s="129">
        <v>1915</v>
      </c>
      <c r="B12" s="442">
        <f>[1]compofiinc!P4</f>
        <v>0.40348231465086615</v>
      </c>
      <c r="C12" s="200">
        <f>[1]compofiinc!Q4</f>
        <v>0.4026527941702735</v>
      </c>
      <c r="D12" s="78">
        <f>[1]compofiinc!R4</f>
        <v>0.18562824970711192</v>
      </c>
      <c r="E12" s="78">
        <f>[1]compofiinc!S4</f>
        <v>0.10393481655089268</v>
      </c>
      <c r="F12" s="78">
        <f>[1]compofiinc!T4</f>
        <v>5.8050972383078332E-2</v>
      </c>
      <c r="G12" s="78">
        <f>[1]compofiinc!U4</f>
        <v>3.240042722179165E-2</v>
      </c>
      <c r="H12" s="78">
        <f>[1]compofiinc!V4</f>
        <v>2.2651402289213189E-2</v>
      </c>
      <c r="I12" s="440">
        <f>[1]compofiinc!W4</f>
        <v>0.30482113303144925</v>
      </c>
      <c r="J12" s="200">
        <f>[1]compofiinc!X4</f>
        <v>0.30312785899125261</v>
      </c>
      <c r="K12" s="78">
        <f>[1]compofiinc!Y4</f>
        <v>9.5233564378433E-2</v>
      </c>
      <c r="L12" s="78">
        <f>[1]compofiinc!Z4</f>
        <v>9.5237145087003636E-2</v>
      </c>
      <c r="M12" s="78">
        <f>[1]compofiinc!AA4</f>
        <v>7.1346392087901417E-2</v>
      </c>
      <c r="N12" s="78">
        <f>[1]compofiinc!AB4</f>
        <v>2.3478032074458324E-2</v>
      </c>
      <c r="O12" s="78">
        <f>[1]compofiinc!AC4</f>
        <v>1.7832837483198888E-2</v>
      </c>
      <c r="P12" s="443">
        <f>[1]compofiinc!AD4</f>
        <v>0.1757772211527503</v>
      </c>
      <c r="Q12" s="200">
        <f>[1]compofiinc!AE4</f>
        <v>0.17577725</v>
      </c>
      <c r="R12" s="78">
        <f>[1]compofiinc!AF4</f>
        <v>3.4250928999482733E-2</v>
      </c>
      <c r="S12" s="78">
        <f>[1]compofiinc!AG4</f>
        <v>5.7624534922087516E-2</v>
      </c>
      <c r="T12" s="78">
        <f>[1]compofiinc!AH4</f>
        <v>5.6943689371511508E-2</v>
      </c>
      <c r="U12" s="78">
        <f>[1]compofiinc!AI4</f>
        <v>1.6361214822195103E-2</v>
      </c>
      <c r="V12" s="82">
        <f>[1]compofiinc!AJ4</f>
        <v>1.0596781730217964E-2</v>
      </c>
    </row>
    <row r="13" spans="1:30" ht="15.75">
      <c r="A13" s="129">
        <v>1916</v>
      </c>
      <c r="B13" s="444">
        <f>[1]compofiinc!P5</f>
        <v>0.42081265138417545</v>
      </c>
      <c r="C13" s="445">
        <f>[1]compofiinc!Q5</f>
        <v>0.41260621192433594</v>
      </c>
      <c r="D13" s="85">
        <f>[1]compofiinc!R5</f>
        <v>0.19021690659225196</v>
      </c>
      <c r="E13" s="85">
        <f>[1]compofiinc!S5</f>
        <v>0.10650404409209138</v>
      </c>
      <c r="F13" s="85">
        <f>[1]compofiinc!T5</f>
        <v>5.9485969451331583E-2</v>
      </c>
      <c r="G13" s="85">
        <f>[1]compofiinc!U5</f>
        <v>3.3201352962821562E-2</v>
      </c>
      <c r="H13" s="85">
        <f>[1]compofiinc!V5</f>
        <v>2.3211335991311189E-2</v>
      </c>
      <c r="I13" s="440">
        <f>[1]compofiinc!W5</f>
        <v>0.32215146976475856</v>
      </c>
      <c r="J13" s="200">
        <f>[1]compofiinc!X5</f>
        <v>0.31308127674531505</v>
      </c>
      <c r="K13" s="78">
        <f>[1]compofiinc!Y5</f>
        <v>9.8360625855465691E-2</v>
      </c>
      <c r="L13" s="78">
        <f>[1]compofiinc!Z5</f>
        <v>9.8364324139136081E-2</v>
      </c>
      <c r="M13" s="78">
        <f>[1]compofiinc!AA5</f>
        <v>7.368910135935941E-2</v>
      </c>
      <c r="N13" s="78">
        <f>[1]compofiinc!AB5</f>
        <v>2.4248949871516049E-2</v>
      </c>
      <c r="O13" s="78">
        <f>[1]compofiinc!AC5</f>
        <v>1.8418391321111571E-2</v>
      </c>
      <c r="P13" s="443">
        <f>[1]compofiinc!AD5</f>
        <v>0.1931075578860596</v>
      </c>
      <c r="Q13" s="201">
        <f>[1]compofiinc!AE5</f>
        <v>0.1857306677540625</v>
      </c>
      <c r="R13" s="87">
        <f>[1]compofiinc!AF5</f>
        <v>3.619039388925991E-2</v>
      </c>
      <c r="S13" s="87">
        <f>[1]compofiinc!AG5</f>
        <v>6.0887534365776048E-2</v>
      </c>
      <c r="T13" s="87">
        <f>[1]compofiinc!AH5</f>
        <v>6.0168135815930356E-2</v>
      </c>
      <c r="U13" s="87">
        <f>[1]compofiinc!AI5</f>
        <v>1.7287671494428097E-2</v>
      </c>
      <c r="V13" s="88">
        <f>[1]compofiinc!AJ5</f>
        <v>1.1196826362896406E-2</v>
      </c>
    </row>
    <row r="14" spans="1:30" ht="15.75">
      <c r="A14" s="129">
        <v>1917</v>
      </c>
      <c r="B14" s="446">
        <f>[1]compofiinc!P6</f>
        <v>0.40507657450090057</v>
      </c>
      <c r="C14" s="200">
        <f>[1]compofiinc!Q6</f>
        <v>0.40287041875222579</v>
      </c>
      <c r="D14" s="78">
        <f>[1]compofiinc!R6</f>
        <v>0.18572857751018673</v>
      </c>
      <c r="E14" s="78">
        <f>[1]compofiinc!S6</f>
        <v>0.10399099093072975</v>
      </c>
      <c r="F14" s="78">
        <f>[1]compofiinc!T6</f>
        <v>5.8082347599591667E-2</v>
      </c>
      <c r="G14" s="78">
        <f>[1]compofiinc!U6</f>
        <v>3.2417938908116214E-2</v>
      </c>
      <c r="H14" s="78">
        <f>[1]compofiinc!V6</f>
        <v>2.2663644851602407E-2</v>
      </c>
      <c r="I14" s="440">
        <f>[1]compofiinc!W6</f>
        <v>0.30641539288148367</v>
      </c>
      <c r="J14" s="200">
        <f>[1]compofiinc!X6</f>
        <v>0.3033454835732049</v>
      </c>
      <c r="K14" s="78">
        <f>[1]compofiinc!Y6</f>
        <v>9.5301935410724958E-2</v>
      </c>
      <c r="L14" s="78">
        <f>[1]compofiinc!Z6</f>
        <v>9.5305518689993679E-2</v>
      </c>
      <c r="M14" s="78">
        <f>[1]compofiinc!AA6</f>
        <v>7.1397613802736876E-2</v>
      </c>
      <c r="N14" s="78">
        <f>[1]compofiinc!AB6</f>
        <v>2.3494887657881998E-2</v>
      </c>
      <c r="O14" s="78">
        <f>[1]compofiinc!AC6</f>
        <v>1.7845640212104174E-2</v>
      </c>
      <c r="P14" s="443">
        <f>[1]compofiinc!AD6</f>
        <v>0.17737148100278471</v>
      </c>
      <c r="Q14" s="200">
        <f>[1]compofiinc!AE6</f>
        <v>0.17599487458195232</v>
      </c>
      <c r="R14" s="78">
        <f>[1]compofiinc!AF6</f>
        <v>4.2896686596739883E-2</v>
      </c>
      <c r="S14" s="78">
        <f>[1]compofiinc!AG6</f>
        <v>3.9114759341099939E-2</v>
      </c>
      <c r="T14" s="78">
        <f>[1]compofiinc!AH6</f>
        <v>6.5724092695268813E-2</v>
      </c>
      <c r="U14" s="78">
        <f>[1]compofiinc!AI6</f>
        <v>2.0115555369321025E-2</v>
      </c>
      <c r="V14" s="82">
        <f>[1]compofiinc!AJ6</f>
        <v>8.1438891646139194E-3</v>
      </c>
    </row>
    <row r="15" spans="1:30" ht="15.75">
      <c r="A15" s="129">
        <v>1918</v>
      </c>
      <c r="B15" s="442">
        <f>[1]compofiinc!P7</f>
        <v>0.40107045446727191</v>
      </c>
      <c r="C15" s="200">
        <f>[1]compofiinc!Q7</f>
        <v>0.3990372751202258</v>
      </c>
      <c r="D15" s="78">
        <f>[1]compofiinc!R7</f>
        <v>0.18396144773091785</v>
      </c>
      <c r="E15" s="78">
        <f>[1]compofiinc!S7</f>
        <v>0.10300156012092722</v>
      </c>
      <c r="F15" s="78">
        <f>[1]compofiinc!T7</f>
        <v>5.7529718340976602E-2</v>
      </c>
      <c r="G15" s="78">
        <f>[1]compofiinc!U7</f>
        <v>3.2109495770312559E-2</v>
      </c>
      <c r="H15" s="78">
        <f>[1]compofiinc!V7</f>
        <v>2.2448009744388795E-2</v>
      </c>
      <c r="I15" s="440">
        <f>[1]compofiinc!W7</f>
        <v>0.29493392703869437</v>
      </c>
      <c r="J15" s="200">
        <f>[1]compofiinc!X7</f>
        <v>0.29297948299387599</v>
      </c>
      <c r="K15" s="78">
        <f>[1]compofiinc!Y7</f>
        <v>0.11178459477640412</v>
      </c>
      <c r="L15" s="78">
        <f>[1]compofiinc!Z7</f>
        <v>8.2665795002697134E-2</v>
      </c>
      <c r="M15" s="78">
        <f>[1]compofiinc!AA7</f>
        <v>5.561302389924682E-2</v>
      </c>
      <c r="N15" s="78">
        <f>[1]compofiinc!AB7</f>
        <v>2.6332034464985582E-2</v>
      </c>
      <c r="O15" s="78">
        <f>[1]compofiinc!AC7</f>
        <v>1.6597566762410046E-2</v>
      </c>
      <c r="P15" s="443">
        <f>[1]compofiinc!AD7</f>
        <v>0.15961472661607248</v>
      </c>
      <c r="Q15" s="200">
        <f>[1]compofiinc!AE7</f>
        <v>0.15883220435548379</v>
      </c>
      <c r="R15" s="78">
        <f>[1]compofiinc!AF7</f>
        <v>4.3849019434228469E-2</v>
      </c>
      <c r="S15" s="78">
        <f>[1]compofiinc!AG7</f>
        <v>4.2477783049141328E-2</v>
      </c>
      <c r="T15" s="78">
        <f>[1]compofiinc!AH7</f>
        <v>4.7295877722325845E-2</v>
      </c>
      <c r="U15" s="78">
        <f>[1]compofiinc!AI7</f>
        <v>1.7305656362973963E-2</v>
      </c>
      <c r="V15" s="82">
        <f>[1]compofiinc!AJ7</f>
        <v>7.9169535761620911E-3</v>
      </c>
    </row>
    <row r="16" spans="1:30" ht="15.75">
      <c r="A16" s="132">
        <v>1919</v>
      </c>
      <c r="B16" s="447">
        <f>[1]compofiinc!P8</f>
        <v>0.4031563788202262</v>
      </c>
      <c r="C16" s="202">
        <f>[1]compofiinc!Q8</f>
        <v>0.3948132401533932</v>
      </c>
      <c r="D16" s="92">
        <f>[1]compofiinc!R8</f>
        <v>0.18818336418531401</v>
      </c>
      <c r="E16" s="92">
        <f>[1]compofiinc!S8</f>
        <v>0.11185570315279576</v>
      </c>
      <c r="F16" s="92">
        <f>[1]compofiinc!T8</f>
        <v>4.7781502853975033E-2</v>
      </c>
      <c r="G16" s="92">
        <f>[1]compofiinc!U8</f>
        <v>2.7856416456154578E-2</v>
      </c>
      <c r="H16" s="92">
        <f>[1]compofiinc!V8</f>
        <v>1.9136366160846015E-2</v>
      </c>
      <c r="I16" s="448">
        <f>[1]compofiinc!W8</f>
        <v>0.3016769916652759</v>
      </c>
      <c r="J16" s="202">
        <f>[1]compofiinc!X8</f>
        <v>0.29307649555520987</v>
      </c>
      <c r="K16" s="92">
        <f>[1]compofiinc!Y8</f>
        <v>0.11550275300440117</v>
      </c>
      <c r="L16" s="92">
        <f>[1]compofiinc!Z8</f>
        <v>9.2795300176892082E-2</v>
      </c>
      <c r="M16" s="92">
        <f>[1]compofiinc!AA8</f>
        <v>4.6162142174563103E-2</v>
      </c>
      <c r="N16" s="92">
        <f>[1]compofiinc!AB8</f>
        <v>2.394691606414126E-2</v>
      </c>
      <c r="O16" s="92">
        <f>[1]compofiinc!AC8</f>
        <v>1.4669529997778751E-2</v>
      </c>
      <c r="P16" s="449">
        <f>[1]compofiinc!AD8</f>
        <v>0.16410778328022629</v>
      </c>
      <c r="Q16" s="202">
        <f>[1]compofiinc!AE8</f>
        <v>0.1586741485452268</v>
      </c>
      <c r="R16" s="92">
        <f>[1]compofiinc!AF8</f>
        <v>4.5517166865909155E-2</v>
      </c>
      <c r="S16" s="92">
        <f>[1]compofiinc!AG8</f>
        <v>5.0494125460382795E-2</v>
      </c>
      <c r="T16" s="92">
        <f>[1]compofiinc!AH8</f>
        <v>3.9450130406250283E-2</v>
      </c>
      <c r="U16" s="92">
        <f>[1]compofiinc!AI8</f>
        <v>1.6243578176392964E-2</v>
      </c>
      <c r="V16" s="93">
        <f>[1]compofiinc!AJ8</f>
        <v>6.9692996840041268E-3</v>
      </c>
    </row>
    <row r="17" spans="1:22" ht="15.75">
      <c r="A17" s="129">
        <v>1920</v>
      </c>
      <c r="B17" s="442">
        <f>[1]compofiinc!P9</f>
        <v>0.3901411364037346</v>
      </c>
      <c r="C17" s="200">
        <f>[1]compofiinc!Q9</f>
        <v>0.38100387437769251</v>
      </c>
      <c r="D17" s="78">
        <f>[1]compofiinc!R9</f>
        <v>0.19829480766834978</v>
      </c>
      <c r="E17" s="78">
        <f>[1]compofiinc!S9</f>
        <v>8.5513554808448813E-2</v>
      </c>
      <c r="F17" s="78">
        <f>[1]compofiinc!T9</f>
        <v>5.252094890316459E-2</v>
      </c>
      <c r="G17" s="78">
        <f>[1]compofiinc!U9</f>
        <v>2.8079938920498169E-2</v>
      </c>
      <c r="H17" s="78">
        <f>[1]compofiinc!V9</f>
        <v>1.6594674273860827E-2</v>
      </c>
      <c r="I17" s="440">
        <f>[1]compofiinc!W9</f>
        <v>0.28324019636724629</v>
      </c>
      <c r="J17" s="200">
        <f>[1]compofiinc!X9</f>
        <v>0.27469450331966727</v>
      </c>
      <c r="K17" s="78">
        <f>[1]compofiinc!Y9</f>
        <v>0.12269243971402431</v>
      </c>
      <c r="L17" s="78">
        <f>[1]compofiinc!Z9</f>
        <v>6.969884538881764E-2</v>
      </c>
      <c r="M17" s="78">
        <f>[1]compofiinc!AA9</f>
        <v>4.6999864686281652E-2</v>
      </c>
      <c r="N17" s="78">
        <f>[1]compofiinc!AB9</f>
        <v>2.2527736922225972E-2</v>
      </c>
      <c r="O17" s="78">
        <f>[1]compofiinc!AC9</f>
        <v>1.2775672839210474E-2</v>
      </c>
      <c r="P17" s="443">
        <f>[1]compofiinc!AD9</f>
        <v>0.1482981936632003</v>
      </c>
      <c r="Q17" s="200">
        <f>[1]compofiinc!AE9</f>
        <v>0.14459042055439381</v>
      </c>
      <c r="R17" s="78">
        <f>[1]compofiinc!AF9</f>
        <v>4.6350039304654492E-2</v>
      </c>
      <c r="S17" s="78">
        <f>[1]compofiinc!AG9</f>
        <v>3.842783829805637E-2</v>
      </c>
      <c r="T17" s="78">
        <f>[1]compofiinc!AH9</f>
        <v>3.9518391612570765E-2</v>
      </c>
      <c r="U17" s="78">
        <f>[1]compofiinc!AI9</f>
        <v>1.3877974746413049E-2</v>
      </c>
      <c r="V17" s="82">
        <f>[1]compofiinc!AJ9</f>
        <v>6.4162038017690458E-3</v>
      </c>
    </row>
    <row r="18" spans="1:22" ht="15.75">
      <c r="A18" s="129">
        <v>1921</v>
      </c>
      <c r="B18" s="442">
        <f>[1]compofiinc!P10</f>
        <v>0.43181056663800765</v>
      </c>
      <c r="C18" s="200">
        <f>[1]compofiinc!Q10</f>
        <v>0.42859726639973672</v>
      </c>
      <c r="D18" s="78">
        <f>[1]compofiinc!R10</f>
        <v>0.24850766073066421</v>
      </c>
      <c r="E18" s="78">
        <f>[1]compofiinc!S10</f>
        <v>7.553684068028764E-2</v>
      </c>
      <c r="F18" s="78">
        <f>[1]compofiinc!T10</f>
        <v>5.1157563769594745E-2</v>
      </c>
      <c r="G18" s="78">
        <f>[1]compofiinc!U10</f>
        <v>3.1917995070250435E-2</v>
      </c>
      <c r="H18" s="78">
        <f>[1]compofiinc!V10</f>
        <v>2.1477127375166556E-2</v>
      </c>
      <c r="I18" s="440">
        <f>[1]compofiinc!W10</f>
        <v>0.30804124226184881</v>
      </c>
      <c r="J18" s="200">
        <f>[1]compofiinc!X10</f>
        <v>0.30457060858318019</v>
      </c>
      <c r="K18" s="78">
        <f>[1]compofiinc!Y10</f>
        <v>0.14912951753363288</v>
      </c>
      <c r="L18" s="78">
        <f>[1]compofiinc!Z10</f>
        <v>6.256965057124772E-2</v>
      </c>
      <c r="M18" s="78">
        <f>[1]compofiinc!AA10</f>
        <v>5.0059854469023141E-2</v>
      </c>
      <c r="N18" s="78">
        <f>[1]compofiinc!AB10</f>
        <v>2.6384121458328951E-2</v>
      </c>
      <c r="O18" s="78">
        <f>[1]compofiinc!AC10</f>
        <v>1.6427388584019664E-2</v>
      </c>
      <c r="P18" s="443">
        <f>[1]compofiinc!AD10</f>
        <v>0.15637915884632861</v>
      </c>
      <c r="Q18" s="200">
        <f>[1]compofiinc!AE10</f>
        <v>0.15472929986471551</v>
      </c>
      <c r="R18" s="78">
        <f>[1]compofiinc!AF10</f>
        <v>5.4940442801671763E-2</v>
      </c>
      <c r="S18" s="78">
        <f>[1]compofiinc!AG10</f>
        <v>3.4755599235169632E-2</v>
      </c>
      <c r="T18" s="78">
        <f>[1]compofiinc!AH10</f>
        <v>4.0786546419775693E-2</v>
      </c>
      <c r="U18" s="78">
        <f>[1]compofiinc!AI10</f>
        <v>1.5854239751432752E-2</v>
      </c>
      <c r="V18" s="82">
        <f>[1]compofiinc!AJ10</f>
        <v>8.392438485815187E-3</v>
      </c>
    </row>
    <row r="19" spans="1:22" ht="15.75">
      <c r="A19" s="129">
        <v>1922</v>
      </c>
      <c r="B19" s="442">
        <f>[1]compofiinc!P11</f>
        <v>0.43721477661517705</v>
      </c>
      <c r="C19" s="200">
        <f>[1]compofiinc!Q11</f>
        <v>0.42948553427651265</v>
      </c>
      <c r="D19" s="78">
        <f>[1]compofiinc!R11</f>
        <v>0.23333379939637849</v>
      </c>
      <c r="E19" s="78">
        <f>[1]compofiinc!S11</f>
        <v>8.2017551837015729E-2</v>
      </c>
      <c r="F19" s="78">
        <f>[1]compofiinc!T11</f>
        <v>5.3906275344991601E-2</v>
      </c>
      <c r="G19" s="78">
        <f>[1]compofiinc!U11</f>
        <v>3.3022236340566474E-2</v>
      </c>
      <c r="H19" s="78">
        <f>[1]compofiinc!V11</f>
        <v>2.7205528562467406E-2</v>
      </c>
      <c r="I19" s="440">
        <f>[1]compofiinc!W11</f>
        <v>0.3194498478651871</v>
      </c>
      <c r="J19" s="200">
        <f>[1]compofiinc!X11</f>
        <v>0.31052785074698919</v>
      </c>
      <c r="K19" s="78">
        <f>[1]compofiinc!Y11</f>
        <v>0.14182934341229791</v>
      </c>
      <c r="L19" s="78">
        <f>[1]compofiinc!Z11</f>
        <v>6.7093842206633142E-2</v>
      </c>
      <c r="M19" s="78">
        <f>[1]compofiinc!AA11</f>
        <v>5.2464157775596154E-2</v>
      </c>
      <c r="N19" s="78">
        <f>[1]compofiinc!AB11</f>
        <v>2.7399607006257973E-2</v>
      </c>
      <c r="O19" s="78">
        <f>[1]compofiinc!AC11</f>
        <v>2.1740918188563812E-2</v>
      </c>
      <c r="P19" s="443">
        <f>[1]compofiinc!AD11</f>
        <v>0.17057628417064818</v>
      </c>
      <c r="Q19" s="200">
        <f>[1]compofiinc!AE11</f>
        <v>0.16292319490434098</v>
      </c>
      <c r="R19" s="78">
        <f>[1]compofiinc!AF11</f>
        <v>5.2136249737427656E-2</v>
      </c>
      <c r="S19" s="78">
        <f>[1]compofiinc!AG11</f>
        <v>3.6086412613271453E-2</v>
      </c>
      <c r="T19" s="78">
        <f>[1]compofiinc!AH11</f>
        <v>4.4565082004629608E-2</v>
      </c>
      <c r="U19" s="78">
        <f>[1]compofiinc!AI11</f>
        <v>1.713858681986842E-2</v>
      </c>
      <c r="V19" s="82">
        <f>[1]compofiinc!AJ11</f>
        <v>1.2996817816445428E-2</v>
      </c>
    </row>
    <row r="20" spans="1:22" ht="15.75">
      <c r="A20" s="129">
        <v>1923</v>
      </c>
      <c r="B20" s="442">
        <f>[1]compofiinc!P12</f>
        <v>0.41461250579837888</v>
      </c>
      <c r="C20" s="200">
        <f>[1]compofiinc!Q12</f>
        <v>0.40589552069786022</v>
      </c>
      <c r="D20" s="78">
        <f>[1]compofiinc!R12</f>
        <v>0.18526829948938064</v>
      </c>
      <c r="E20" s="78">
        <f>[1]compofiinc!S12</f>
        <v>9.8832782093729393E-2</v>
      </c>
      <c r="F20" s="78">
        <f>[1]compofiinc!T12</f>
        <v>5.667024921664577E-2</v>
      </c>
      <c r="G20" s="78">
        <f>[1]compofiinc!U12</f>
        <v>3.3808081986539416E-2</v>
      </c>
      <c r="H20" s="78">
        <f>[1]compofiinc!V12</f>
        <v>3.131606748524185E-2</v>
      </c>
      <c r="I20" s="440">
        <f>[1]compofiinc!W12</f>
        <v>0.2977685499256853</v>
      </c>
      <c r="J20" s="200">
        <f>[1]compofiinc!X12</f>
        <v>0.28948658056395288</v>
      </c>
      <c r="K20" s="78">
        <f>[1]compofiinc!Y12</f>
        <v>0.1147624200595911</v>
      </c>
      <c r="L20" s="78">
        <f>[1]compofiinc!Z12</f>
        <v>7.3662536840713833E-2</v>
      </c>
      <c r="M20" s="78">
        <f>[1]compofiinc!AA12</f>
        <v>5.162682102584075E-2</v>
      </c>
      <c r="N20" s="78">
        <f>[1]compofiinc!AB12</f>
        <v>2.6378945366753042E-2</v>
      </c>
      <c r="O20" s="78">
        <f>[1]compofiinc!AC12</f>
        <v>2.3055813518105119E-2</v>
      </c>
      <c r="P20" s="443">
        <f>[1]compofiinc!AD12</f>
        <v>0.156424930907688</v>
      </c>
      <c r="Q20" s="200">
        <f>[1]compofiinc!AE12</f>
        <v>0.1499100468203127</v>
      </c>
      <c r="R20" s="78">
        <f>[1]compofiinc!AF12</f>
        <v>4.8243167942427348E-2</v>
      </c>
      <c r="S20" s="78">
        <f>[1]compofiinc!AG12</f>
        <v>3.1382881441395609E-2</v>
      </c>
      <c r="T20" s="78">
        <f>[1]compofiinc!AH12</f>
        <v>4.347824512814992E-2</v>
      </c>
      <c r="U20" s="78">
        <f>[1]compofiinc!AI12</f>
        <v>1.4842610621488221E-2</v>
      </c>
      <c r="V20" s="82">
        <f>[1]compofiinc!AJ12</f>
        <v>1.1963077983080241E-2</v>
      </c>
    </row>
    <row r="21" spans="1:22" ht="15.75">
      <c r="A21" s="129">
        <v>1924</v>
      </c>
      <c r="B21" s="442">
        <f>[1]compofiinc!P13</f>
        <v>0.44407042747847464</v>
      </c>
      <c r="C21" s="200">
        <f>[1]compofiinc!Q13</f>
        <v>0.43263914655396829</v>
      </c>
      <c r="D21" s="78">
        <f>[1]compofiinc!R13</f>
        <v>0.19168374290017878</v>
      </c>
      <c r="E21" s="78">
        <f>[1]compofiinc!S13</f>
        <v>0.10853054192891376</v>
      </c>
      <c r="F21" s="78">
        <f>[1]compofiinc!T13</f>
        <v>5.9511282009658585E-2</v>
      </c>
      <c r="G21" s="78">
        <f>[1]compofiinc!U13</f>
        <v>3.7080960078401712E-2</v>
      </c>
      <c r="H21" s="78">
        <f>[1]compofiinc!V13</f>
        <v>3.5832619636815347E-2</v>
      </c>
      <c r="I21" s="440">
        <f>[1]compofiinc!W13</f>
        <v>0.32112075775425097</v>
      </c>
      <c r="J21" s="200">
        <f>[1]compofiinc!X13</f>
        <v>0.30927877131348902</v>
      </c>
      <c r="K21" s="78">
        <f>[1]compofiinc!Y13</f>
        <v>0.12170826400591182</v>
      </c>
      <c r="L21" s="78">
        <f>[1]compofiinc!Z13</f>
        <v>7.9626168564712121E-2</v>
      </c>
      <c r="M21" s="78">
        <f>[1]compofiinc!AA13</f>
        <v>5.3935356724254195E-2</v>
      </c>
      <c r="N21" s="78">
        <f>[1]compofiinc!AB13</f>
        <v>2.8321251349171642E-2</v>
      </c>
      <c r="O21" s="78">
        <f>[1]compofiinc!AC13</f>
        <v>2.5687730669439281E-2</v>
      </c>
      <c r="P21" s="443">
        <f>[1]compofiinc!AD13</f>
        <v>0.17423080267847399</v>
      </c>
      <c r="Q21" s="200">
        <f>[1]compofiinc!AE13</f>
        <v>0.16315906869089511</v>
      </c>
      <c r="R21" s="78">
        <f>[1]compofiinc!AF13</f>
        <v>5.1292893162355059E-2</v>
      </c>
      <c r="S21" s="78">
        <f>[1]compofiinc!AG13</f>
        <v>3.6447367323304468E-2</v>
      </c>
      <c r="T21" s="78">
        <f>[1]compofiinc!AH13</f>
        <v>4.7260763232334017E-2</v>
      </c>
      <c r="U21" s="78">
        <f>[1]compofiinc!AI13</f>
        <v>1.5952616662462539E-2</v>
      </c>
      <c r="V21" s="82">
        <f>[1]compofiinc!AJ13</f>
        <v>1.2205428310439092E-2</v>
      </c>
    </row>
    <row r="22" spans="1:22" ht="15.75">
      <c r="A22" s="129">
        <v>1925</v>
      </c>
      <c r="B22" s="442">
        <f>[1]compofiinc!P14</f>
        <v>0.46354076918824078</v>
      </c>
      <c r="C22" s="200">
        <f>[1]compofiinc!Q14</f>
        <v>0.44166809347302</v>
      </c>
      <c r="D22" s="78">
        <f>[1]compofiinc!R14</f>
        <v>0.19073459903089918</v>
      </c>
      <c r="E22" s="78">
        <f>[1]compofiinc!S14</f>
        <v>0.11345571128002983</v>
      </c>
      <c r="F22" s="78">
        <f>[1]compofiinc!T14</f>
        <v>6.5174466992804977E-2</v>
      </c>
      <c r="G22" s="78">
        <f>[1]compofiinc!U14</f>
        <v>3.6443811155924072E-2</v>
      </c>
      <c r="H22" s="78">
        <f>[1]compofiinc!V14</f>
        <v>3.5859499620980805E-2</v>
      </c>
      <c r="I22" s="440">
        <f>[1]compofiinc!W14</f>
        <v>0.35009523176185775</v>
      </c>
      <c r="J22" s="200">
        <f>[1]compofiinc!X14</f>
        <v>0.3246550564934127</v>
      </c>
      <c r="K22" s="78">
        <f>[1]compofiinc!Y14</f>
        <v>0.12744662971677054</v>
      </c>
      <c r="L22" s="78">
        <f>[1]compofiinc!Z14</f>
        <v>8.4372558943164838E-2</v>
      </c>
      <c r="M22" s="78">
        <f>[1]compofiinc!AA14</f>
        <v>5.9365289746894465E-2</v>
      </c>
      <c r="N22" s="78">
        <f>[1]compofiinc!AB14</f>
        <v>2.7773614314753992E-2</v>
      </c>
      <c r="O22" s="78">
        <f>[1]compofiinc!AC14</f>
        <v>2.5696958625175223E-2</v>
      </c>
      <c r="P22" s="443">
        <f>[1]compofiinc!AD14</f>
        <v>0.20244504854676582</v>
      </c>
      <c r="Q22" s="200">
        <f>[1]compofiinc!AE14</f>
        <v>0.17602806588875769</v>
      </c>
      <c r="R22" s="78">
        <f>[1]compofiinc!AF14</f>
        <v>5.2349223855198093E-2</v>
      </c>
      <c r="S22" s="78">
        <f>[1]compofiinc!AG14</f>
        <v>4.1669626539775351E-2</v>
      </c>
      <c r="T22" s="78">
        <f>[1]compofiinc!AH14</f>
        <v>5.1988071171981641E-2</v>
      </c>
      <c r="U22" s="78">
        <f>[1]compofiinc!AI14</f>
        <v>1.6781659283609453E-2</v>
      </c>
      <c r="V22" s="82">
        <f>[1]compofiinc!AJ14</f>
        <v>1.3239478750755481E-2</v>
      </c>
    </row>
    <row r="23" spans="1:22" ht="15.75">
      <c r="A23" s="129">
        <v>1926</v>
      </c>
      <c r="B23" s="442">
        <f>[1]compofiinc!P15</f>
        <v>0.4571043576823739</v>
      </c>
      <c r="C23" s="200">
        <f>[1]compofiinc!Q15</f>
        <v>0.44068985279853878</v>
      </c>
      <c r="D23" s="78">
        <f>[1]compofiinc!R15</f>
        <v>0.19044323124752385</v>
      </c>
      <c r="E23" s="78">
        <f>[1]compofiinc!S15</f>
        <v>0.10446799045392777</v>
      </c>
      <c r="F23" s="78">
        <f>[1]compofiinc!T15</f>
        <v>7.3444110980881716E-2</v>
      </c>
      <c r="G23" s="78">
        <f>[1]compofiinc!U15</f>
        <v>3.781012783040659E-2</v>
      </c>
      <c r="H23" s="78">
        <f>[1]compofiinc!V15</f>
        <v>3.4524356344449392E-2</v>
      </c>
      <c r="I23" s="440">
        <f>[1]compofiinc!W15</f>
        <v>0.34613785989788881</v>
      </c>
      <c r="J23" s="200">
        <f>[1]compofiinc!X15</f>
        <v>0.32752353247483312</v>
      </c>
      <c r="K23" s="78">
        <f>[1]compofiinc!Y15</f>
        <v>0.12822246166087145</v>
      </c>
      <c r="L23" s="78">
        <f>[1]compofiinc!Z15</f>
        <v>7.9149418802086355E-2</v>
      </c>
      <c r="M23" s="78">
        <f>[1]compofiinc!AA15</f>
        <v>6.6412755364576539E-2</v>
      </c>
      <c r="N23" s="78">
        <f>[1]compofiinc!AB15</f>
        <v>2.8970056625076061E-2</v>
      </c>
      <c r="O23" s="78">
        <f>[1]compofiinc!AC15</f>
        <v>2.4768805769444957E-2</v>
      </c>
      <c r="P23" s="443">
        <f>[1]compofiinc!AD15</f>
        <v>0.19909051389797588</v>
      </c>
      <c r="Q23" s="200">
        <f>[1]compofiinc!AE15</f>
        <v>0.18011497014310471</v>
      </c>
      <c r="R23" s="78">
        <f>[1]compofiinc!AF15</f>
        <v>5.2928367531585335E-2</v>
      </c>
      <c r="S23" s="78">
        <f>[1]compofiinc!AG15</f>
        <v>3.8444679486092315E-2</v>
      </c>
      <c r="T23" s="78">
        <f>[1]compofiinc!AH15</f>
        <v>5.8023691684062295E-2</v>
      </c>
      <c r="U23" s="78">
        <f>[1]compofiinc!AI15</f>
        <v>1.7798289529577793E-2</v>
      </c>
      <c r="V23" s="82">
        <f>[1]compofiinc!AJ15</f>
        <v>1.2919906886198809E-2</v>
      </c>
    </row>
    <row r="24" spans="1:22" ht="15.75">
      <c r="A24" s="129">
        <v>1927</v>
      </c>
      <c r="B24" s="442">
        <f>[1]compofiinc!P16</f>
        <v>0.46668456108833972</v>
      </c>
      <c r="C24" s="200">
        <f>[1]compofiinc!Q16</f>
        <v>0.44665733319579365</v>
      </c>
      <c r="D24" s="78">
        <f>[1]compofiinc!R16</f>
        <v>0.19729542591990745</v>
      </c>
      <c r="E24" s="78">
        <f>[1]compofiinc!S16</f>
        <v>0.10042634415652449</v>
      </c>
      <c r="F24" s="78">
        <f>[1]compofiinc!T16</f>
        <v>7.6878763095839422E-2</v>
      </c>
      <c r="G24" s="78">
        <f>[1]compofiinc!U16</f>
        <v>4.0124717243862261E-2</v>
      </c>
      <c r="H24" s="78">
        <f>[1]compofiinc!V16</f>
        <v>3.1932082098580353E-2</v>
      </c>
      <c r="I24" s="440">
        <f>[1]compofiinc!W16</f>
        <v>0.35691028338606851</v>
      </c>
      <c r="J24" s="200">
        <f>[1]compofiinc!X16</f>
        <v>0.3343164918158808</v>
      </c>
      <c r="K24" s="78">
        <f>[1]compofiinc!Y16</f>
        <v>0.1330298248956843</v>
      </c>
      <c r="L24" s="78">
        <f>[1]compofiinc!Z16</f>
        <v>7.6262480062952845E-2</v>
      </c>
      <c r="M24" s="78">
        <f>[1]compofiinc!AA16</f>
        <v>7.0146222873480935E-2</v>
      </c>
      <c r="N24" s="78">
        <f>[1]compofiinc!AB16</f>
        <v>3.1365401120585876E-2</v>
      </c>
      <c r="O24" s="78">
        <f>[1]compofiinc!AC16</f>
        <v>2.3512562227268555E-2</v>
      </c>
      <c r="P24" s="443">
        <f>[1]compofiinc!AD16</f>
        <v>0.21025033880744509</v>
      </c>
      <c r="Q24" s="200">
        <f>[1]compofiinc!AE16</f>
        <v>0.1867888575023515</v>
      </c>
      <c r="R24" s="78">
        <f>[1]compofiinc!AF16</f>
        <v>5.4516010602334172E-2</v>
      </c>
      <c r="S24" s="78">
        <f>[1]compofiinc!AG16</f>
        <v>3.8617883069842117E-2</v>
      </c>
      <c r="T24" s="78">
        <f>[1]compofiinc!AH16</f>
        <v>6.1250972762126085E-2</v>
      </c>
      <c r="U24" s="78">
        <f>[1]compofiinc!AI16</f>
        <v>1.930984926417471E-2</v>
      </c>
      <c r="V24" s="82">
        <f>[1]compofiinc!AJ16</f>
        <v>1.3094141278766859E-2</v>
      </c>
    </row>
    <row r="25" spans="1:22" ht="15.75">
      <c r="A25" s="129">
        <v>1928</v>
      </c>
      <c r="B25" s="442">
        <f>[1]compofiinc!P17</f>
        <v>0.49288711598739554</v>
      </c>
      <c r="C25" s="200">
        <f>[1]compofiinc!Q17</f>
        <v>0.46093182150666606</v>
      </c>
      <c r="D25" s="78">
        <f>[1]compofiinc!R17</f>
        <v>0.20974419316007947</v>
      </c>
      <c r="E25" s="78">
        <f>[1]compofiinc!S17</f>
        <v>9.639992932604724E-2</v>
      </c>
      <c r="F25" s="78">
        <f>[1]compofiinc!T17</f>
        <v>8.4048644409003684E-2</v>
      </c>
      <c r="G25" s="78">
        <f>[1]compofiinc!U17</f>
        <v>4.1057706264283483E-2</v>
      </c>
      <c r="H25" s="78">
        <f>[1]compofiinc!V17</f>
        <v>2.9681348347252261E-2</v>
      </c>
      <c r="I25" s="440">
        <f>[1]compofiinc!W17</f>
        <v>0.38563682916406899</v>
      </c>
      <c r="J25" s="200">
        <f>[1]compofiinc!X17</f>
        <v>0.3477142212975996</v>
      </c>
      <c r="K25" s="78">
        <f>[1]compofiinc!Y17</f>
        <v>0.14106414603595369</v>
      </c>
      <c r="L25" s="78">
        <f>[1]compofiinc!Z17</f>
        <v>7.4521545127352914E-2</v>
      </c>
      <c r="M25" s="78">
        <f>[1]compofiinc!AA17</f>
        <v>7.735011700793247E-2</v>
      </c>
      <c r="N25" s="78">
        <f>[1]compofiinc!AB17</f>
        <v>3.2263279916364788E-2</v>
      </c>
      <c r="O25" s="78">
        <f>[1]compofiinc!AC17</f>
        <v>2.2515133209995764E-2</v>
      </c>
      <c r="P25" s="443">
        <f>[1]compofiinc!AD17</f>
        <v>0.23940249505397071</v>
      </c>
      <c r="Q25" s="200">
        <f>[1]compofiinc!AE17</f>
        <v>0.1959871796250888</v>
      </c>
      <c r="R25" s="78">
        <f>[1]compofiinc!AF17</f>
        <v>5.60258375331565E-2</v>
      </c>
      <c r="S25" s="78">
        <f>[1]compofiinc!AG17</f>
        <v>4.183196923700476E-2</v>
      </c>
      <c r="T25" s="78">
        <f>[1]compofiinc!AH17</f>
        <v>6.4512941294838061E-2</v>
      </c>
      <c r="U25" s="78">
        <f>[1]compofiinc!AI17</f>
        <v>2.0525932708562296E-2</v>
      </c>
      <c r="V25" s="82">
        <f>[1]compofiinc!AJ17</f>
        <v>1.3090498851527192E-2</v>
      </c>
    </row>
    <row r="26" spans="1:22" ht="15.75">
      <c r="A26" s="129">
        <v>1929</v>
      </c>
      <c r="B26" s="442">
        <f>[1]compofiinc!P18</f>
        <v>0.46709587896007243</v>
      </c>
      <c r="C26" s="200">
        <f>[1]compofiinc!Q18</f>
        <v>0.43758403603469115</v>
      </c>
      <c r="D26" s="78">
        <f>[1]compofiinc!R18</f>
        <v>0.19785904399750803</v>
      </c>
      <c r="E26" s="78">
        <f>[1]compofiinc!S18</f>
        <v>8.8435441958772718E-2</v>
      </c>
      <c r="F26" s="78">
        <f>[1]compofiinc!T18</f>
        <v>8.3028690767665517E-2</v>
      </c>
      <c r="G26" s="78">
        <f>[1]compofiinc!U18</f>
        <v>3.8366123963214538E-2</v>
      </c>
      <c r="H26" s="78">
        <f>[1]compofiinc!V18</f>
        <v>2.9894731910587065E-2</v>
      </c>
      <c r="I26" s="440">
        <f>[1]compofiinc!W18</f>
        <v>0.36483031304114105</v>
      </c>
      <c r="J26" s="200">
        <f>[1]compofiinc!X18</f>
        <v>0.33048367482715785</v>
      </c>
      <c r="K26" s="78">
        <f>[1]compofiinc!Y18</f>
        <v>0.13366372247610916</v>
      </c>
      <c r="L26" s="78">
        <f>[1]compofiinc!Z18</f>
        <v>6.8316332826309195E-2</v>
      </c>
      <c r="M26" s="78">
        <f>[1]compofiinc!AA18</f>
        <v>7.5958895708340413E-2</v>
      </c>
      <c r="N26" s="78">
        <f>[1]compofiinc!AB18</f>
        <v>3.0169697908944859E-2</v>
      </c>
      <c r="O26" s="78">
        <f>[1]compofiinc!AC18</f>
        <v>2.2375022604360625E-2</v>
      </c>
      <c r="P26" s="443">
        <f>[1]compofiinc!AD18</f>
        <v>0.22352883584556568</v>
      </c>
      <c r="Q26" s="200">
        <f>[1]compofiinc!AE18</f>
        <v>0.1841790428531592</v>
      </c>
      <c r="R26" s="78">
        <f>[1]compofiinc!AF18</f>
        <v>5.2255834183092355E-2</v>
      </c>
      <c r="S26" s="78">
        <f>[1]compofiinc!AG18</f>
        <v>3.7453745129992097E-2</v>
      </c>
      <c r="T26" s="78">
        <f>[1]compofiinc!AH18</f>
        <v>6.2280244898802184E-2</v>
      </c>
      <c r="U26" s="78">
        <f>[1]compofiinc!AI18</f>
        <v>1.9205652453464513E-2</v>
      </c>
      <c r="V26" s="82">
        <f>[1]compofiinc!AJ18</f>
        <v>1.2983563312697914E-2</v>
      </c>
    </row>
    <row r="27" spans="1:22" ht="15.75">
      <c r="A27" s="133">
        <v>1930</v>
      </c>
      <c r="B27" s="450">
        <f>[1]compofiinc!P19</f>
        <v>0.43865454984434671</v>
      </c>
      <c r="C27" s="204">
        <f>[1]compofiinc!Q19</f>
        <v>0.43073474553390656</v>
      </c>
      <c r="D27" s="98">
        <f>[1]compofiinc!R19</f>
        <v>0.21165964598801121</v>
      </c>
      <c r="E27" s="98">
        <f>[1]compofiinc!S19</f>
        <v>6.7929925041604444E-2</v>
      </c>
      <c r="F27" s="98">
        <f>[1]compofiinc!T19</f>
        <v>8.2367128237131854E-2</v>
      </c>
      <c r="G27" s="98">
        <f>[1]compofiinc!U19</f>
        <v>4.0355049469667462E-2</v>
      </c>
      <c r="H27" s="98">
        <f>[1]compofiinc!V19</f>
        <v>2.842299679749153E-2</v>
      </c>
      <c r="I27" s="451">
        <f>[1]compofiinc!W19</f>
        <v>0.32063078624787289</v>
      </c>
      <c r="J27" s="204">
        <f>[1]compofiinc!X19</f>
        <v>0.3118068423774833</v>
      </c>
      <c r="K27" s="98">
        <f>[1]compofiinc!Y19</f>
        <v>0.13865788348006092</v>
      </c>
      <c r="L27" s="98">
        <f>[1]compofiinc!Z19</f>
        <v>4.857397163629755E-2</v>
      </c>
      <c r="M27" s="98">
        <f>[1]compofiinc!AA19</f>
        <v>7.4138594547725534E-2</v>
      </c>
      <c r="N27" s="98">
        <f>[1]compofiinc!AB19</f>
        <v>2.97500729668209E-2</v>
      </c>
      <c r="O27" s="98">
        <f>[1]compofiinc!AC19</f>
        <v>2.0686319746578384E-2</v>
      </c>
      <c r="P27" s="452">
        <f>[1]compofiinc!AD19</f>
        <v>0.17223273140378861</v>
      </c>
      <c r="Q27" s="204">
        <f>[1]compofiinc!AE19</f>
        <v>0.16422818416449542</v>
      </c>
      <c r="R27" s="98">
        <f>[1]compofiinc!AF19</f>
        <v>5.3280456832972237E-2</v>
      </c>
      <c r="S27" s="98">
        <f>[1]compofiinc!AG19</f>
        <v>2.5456905028900093E-2</v>
      </c>
      <c r="T27" s="98">
        <f>[1]compofiinc!AH19</f>
        <v>5.7366261140501446E-2</v>
      </c>
      <c r="U27" s="98">
        <f>[1]compofiinc!AI19</f>
        <v>1.6846496107974954E-2</v>
      </c>
      <c r="V27" s="99">
        <f>[1]compofiinc!AJ19</f>
        <v>1.1278065054146693E-2</v>
      </c>
    </row>
    <row r="28" spans="1:22" ht="15.75">
      <c r="A28" s="129">
        <v>1931</v>
      </c>
      <c r="B28" s="442">
        <f>[1]compofiinc!P20</f>
        <v>0.44543200012431983</v>
      </c>
      <c r="C28" s="200">
        <f>[1]compofiinc!Q20</f>
        <v>0.44404993839685281</v>
      </c>
      <c r="D28" s="78">
        <f>[1]compofiinc!R20</f>
        <v>0.22901697113115044</v>
      </c>
      <c r="E28" s="78">
        <f>[1]compofiinc!S20</f>
        <v>6.2135137268454835E-2</v>
      </c>
      <c r="F28" s="78">
        <f>[1]compofiinc!T20</f>
        <v>8.0439096121545858E-2</v>
      </c>
      <c r="G28" s="78">
        <f>[1]compofiinc!U20</f>
        <v>4.2537315779422796E-2</v>
      </c>
      <c r="H28" s="78">
        <f>[1]compofiinc!V20</f>
        <v>2.9921650973802814E-2</v>
      </c>
      <c r="I28" s="440">
        <f>[1]compofiinc!W20</f>
        <v>0.31230867017434899</v>
      </c>
      <c r="J28" s="200">
        <f>[1]compofiinc!X20</f>
        <v>0.31012222183907062</v>
      </c>
      <c r="K28" s="78">
        <f>[1]compofiinc!Y20</f>
        <v>0.14641773128968921</v>
      </c>
      <c r="L28" s="78">
        <f>[1]compofiinc!Z20</f>
        <v>4.2680215368004822E-2</v>
      </c>
      <c r="M28" s="78">
        <f>[1]compofiinc!AA20</f>
        <v>6.9344864858419411E-2</v>
      </c>
      <c r="N28" s="78">
        <f>[1]compofiinc!AB20</f>
        <v>3.0843187511837976E-2</v>
      </c>
      <c r="O28" s="78">
        <f>[1]compofiinc!AC20</f>
        <v>2.0836433623012952E-2</v>
      </c>
      <c r="P28" s="443">
        <f>[1]compofiinc!AD20</f>
        <v>0.15498458756689248</v>
      </c>
      <c r="Q28" s="200">
        <f>[1]compofiinc!AE20</f>
        <v>0.15270594044223251</v>
      </c>
      <c r="R28" s="78">
        <f>[1]compofiinc!AF20</f>
        <v>5.6455961668471916E-2</v>
      </c>
      <c r="S28" s="78">
        <f>[1]compofiinc!AG20</f>
        <v>2.1830348329223866E-2</v>
      </c>
      <c r="T28" s="78">
        <f>[1]compofiinc!AH20</f>
        <v>4.7888043511459699E-2</v>
      </c>
      <c r="U28" s="78">
        <f>[1]compofiinc!AI20</f>
        <v>1.6051444330387615E-2</v>
      </c>
      <c r="V28" s="82">
        <f>[1]compofiinc!AJ20</f>
        <v>1.0480275507170478E-2</v>
      </c>
    </row>
    <row r="29" spans="1:22" ht="15.75">
      <c r="A29" s="129">
        <v>1932</v>
      </c>
      <c r="B29" s="442">
        <f>[1]compofiinc!P21</f>
        <v>0.46370211777261511</v>
      </c>
      <c r="C29" s="200">
        <f>[1]compofiinc!Q21</f>
        <v>0.46300525871050513</v>
      </c>
      <c r="D29" s="78">
        <f>[1]compofiinc!R21</f>
        <v>0.2691172950242588</v>
      </c>
      <c r="E29" s="78">
        <f>[1]compofiinc!S21</f>
        <v>5.2294176051040087E-2</v>
      </c>
      <c r="F29" s="78">
        <f>[1]compofiinc!T21</f>
        <v>7.1334325776171367E-2</v>
      </c>
      <c r="G29" s="78">
        <f>[1]compofiinc!U21</f>
        <v>4.1209367122105253E-2</v>
      </c>
      <c r="H29" s="78">
        <f>[1]compofiinc!V21</f>
        <v>2.9050049646935947E-2</v>
      </c>
      <c r="I29" s="440">
        <f>[1]compofiinc!W21</f>
        <v>0.32668123311510788</v>
      </c>
      <c r="J29" s="200">
        <f>[1]compofiinc!X21</f>
        <v>0.32590805160950009</v>
      </c>
      <c r="K29" s="78">
        <f>[1]compofiinc!Y21</f>
        <v>0.17327745593136501</v>
      </c>
      <c r="L29" s="78">
        <f>[1]compofiinc!Z21</f>
        <v>3.7047136705606019E-2</v>
      </c>
      <c r="M29" s="78">
        <f>[1]compofiinc!AA21</f>
        <v>6.1217464948169278E-2</v>
      </c>
      <c r="N29" s="78">
        <f>[1]compofiinc!AB21</f>
        <v>3.2296889251925906E-2</v>
      </c>
      <c r="O29" s="78">
        <f>[1]compofiinc!AC21</f>
        <v>2.2069056735155336E-2</v>
      </c>
      <c r="P29" s="443">
        <f>[1]compofiinc!AD21</f>
        <v>0.15555930046295791</v>
      </c>
      <c r="Q29" s="200">
        <f>[1]compofiinc!AE21</f>
        <v>0.15478467631887072</v>
      </c>
      <c r="R29" s="78">
        <f>[1]compofiinc!AF21</f>
        <v>6.7066085805574369E-2</v>
      </c>
      <c r="S29" s="78">
        <f>[1]compofiinc!AG21</f>
        <v>1.8923010500370947E-2</v>
      </c>
      <c r="T29" s="78">
        <f>[1]compofiinc!AH21</f>
        <v>4.2020856647394897E-2</v>
      </c>
      <c r="U29" s="78">
        <f>[1]compofiinc!AI21</f>
        <v>1.6028979506577643E-2</v>
      </c>
      <c r="V29" s="82">
        <f>[1]compofiinc!AJ21</f>
        <v>1.0745720869763812E-2</v>
      </c>
    </row>
    <row r="30" spans="1:22" ht="15.75">
      <c r="A30" s="129">
        <v>1933</v>
      </c>
      <c r="B30" s="442">
        <f>[1]compofiinc!P22</f>
        <v>0.4560181443056176</v>
      </c>
      <c r="C30" s="200">
        <f>[1]compofiinc!Q22</f>
        <v>0.45026429505703514</v>
      </c>
      <c r="D30" s="78">
        <f>[1]compofiinc!R22</f>
        <v>0.26585904065615812</v>
      </c>
      <c r="E30" s="78">
        <f>[1]compofiinc!S22</f>
        <v>7.011105035242772E-2</v>
      </c>
      <c r="F30" s="78">
        <f>[1]compofiinc!T22</f>
        <v>5.2567823450947584E-2</v>
      </c>
      <c r="G30" s="78">
        <f>[1]compofiinc!U22</f>
        <v>3.5866494804907972E-2</v>
      </c>
      <c r="H30" s="78">
        <f>[1]compofiinc!V22</f>
        <v>2.5858276709582805E-2</v>
      </c>
      <c r="I30" s="440">
        <f>[1]compofiinc!W22</f>
        <v>0.33186730415772486</v>
      </c>
      <c r="J30" s="200">
        <f>[1]compofiinc!X22</f>
        <v>0.32486416270191881</v>
      </c>
      <c r="K30" s="78">
        <f>[1]compofiinc!Y22</f>
        <v>0.17467123856315889</v>
      </c>
      <c r="L30" s="78">
        <f>[1]compofiinc!Z22</f>
        <v>5.1113190047149343E-2</v>
      </c>
      <c r="M30" s="78">
        <f>[1]compofiinc!AA22</f>
        <v>4.8973108781885884E-2</v>
      </c>
      <c r="N30" s="78">
        <f>[1]compofiinc!AB22</f>
        <v>2.85614127814557E-2</v>
      </c>
      <c r="O30" s="78">
        <f>[1]compofiinc!AC22</f>
        <v>2.1543296415681888E-2</v>
      </c>
      <c r="P30" s="443">
        <f>[1]compofiinc!AD22</f>
        <v>0.16460087350020169</v>
      </c>
      <c r="Q30" s="200">
        <f>[1]compofiinc!AE22</f>
        <v>0.15770913177787022</v>
      </c>
      <c r="R30" s="78">
        <f>[1]compofiinc!AF22</f>
        <v>6.9921647151113653E-2</v>
      </c>
      <c r="S30" s="78">
        <f>[1]compofiinc!AG22</f>
        <v>2.6101399788892282E-2</v>
      </c>
      <c r="T30" s="78">
        <f>[1]compofiinc!AH22</f>
        <v>3.651822457357231E-2</v>
      </c>
      <c r="U30" s="78">
        <f>[1]compofiinc!AI22</f>
        <v>1.4928532916964795E-2</v>
      </c>
      <c r="V30" s="82">
        <f>[1]compofiinc!AJ22</f>
        <v>1.0238400057251105E-2</v>
      </c>
    </row>
    <row r="31" spans="1:22" ht="15.75">
      <c r="A31" s="129">
        <v>1934</v>
      </c>
      <c r="B31" s="442">
        <f>[1]compofiinc!P23</f>
        <v>0.45783541972143638</v>
      </c>
      <c r="C31" s="200">
        <f>[1]compofiinc!Q23</f>
        <v>0.45155076643858932</v>
      </c>
      <c r="D31" s="78">
        <f>[1]compofiinc!R23</f>
        <v>0.27199552837779223</v>
      </c>
      <c r="E31" s="78">
        <f>[1]compofiinc!S23</f>
        <v>6.9369619075873828E-2</v>
      </c>
      <c r="F31" s="78">
        <f>[1]compofiinc!T23</f>
        <v>5.592494820232706E-2</v>
      </c>
      <c r="G31" s="78">
        <f>[1]compofiinc!U23</f>
        <v>2.9508391304967532E-2</v>
      </c>
      <c r="H31" s="78">
        <f>[1]compofiinc!V23</f>
        <v>2.4752016824416152E-2</v>
      </c>
      <c r="I31" s="440">
        <f>[1]compofiinc!W23</f>
        <v>0.33713476801859793</v>
      </c>
      <c r="J31" s="200">
        <f>[1]compofiinc!X23</f>
        <v>0.32994642950790198</v>
      </c>
      <c r="K31" s="78">
        <f>[1]compofiinc!Y23</f>
        <v>0.17440255855726244</v>
      </c>
      <c r="L31" s="78">
        <f>[1]compofiinc!Z23</f>
        <v>5.3890232050734697E-2</v>
      </c>
      <c r="M31" s="78">
        <f>[1]compofiinc!AA23</f>
        <v>5.5053347359650839E-2</v>
      </c>
      <c r="N31" s="78">
        <f>[1]compofiinc!AB23</f>
        <v>2.5145006435758448E-2</v>
      </c>
      <c r="O31" s="78">
        <f>[1]compofiinc!AC23</f>
        <v>2.1454917877255363E-2</v>
      </c>
      <c r="P31" s="443">
        <f>[1]compofiinc!AD23</f>
        <v>0.16396989069448939</v>
      </c>
      <c r="Q31" s="200">
        <f>[1]compofiinc!AE23</f>
        <v>0.15868185076417599</v>
      </c>
      <c r="R31" s="78">
        <f>[1]compofiinc!AF23</f>
        <v>6.7663543454887454E-2</v>
      </c>
      <c r="S31" s="78">
        <f>[1]compofiinc!AG23</f>
        <v>2.7095015101141658E-2</v>
      </c>
      <c r="T31" s="78">
        <f>[1]compofiinc!AH23</f>
        <v>4.1434289221653674E-2</v>
      </c>
      <c r="U31" s="78">
        <f>[1]compofiinc!AI23</f>
        <v>1.2439637842515124E-2</v>
      </c>
      <c r="V31" s="82">
        <f>[1]compofiinc!AJ23</f>
        <v>1.0049148605330139E-2</v>
      </c>
    </row>
    <row r="32" spans="1:22" ht="15.75">
      <c r="A32" s="129">
        <v>1935</v>
      </c>
      <c r="B32" s="442">
        <f>[1]compofiinc!P24</f>
        <v>0.44493982712429764</v>
      </c>
      <c r="C32" s="200">
        <f>[1]compofiinc!Q24</f>
        <v>0.43392987272768524</v>
      </c>
      <c r="D32" s="78">
        <f>[1]compofiinc!R24</f>
        <v>0.26054286082909595</v>
      </c>
      <c r="E32" s="78">
        <f>[1]compofiinc!S24</f>
        <v>6.8786570087832594E-2</v>
      </c>
      <c r="F32" s="78">
        <f>[1]compofiinc!T24</f>
        <v>5.4383881577872668E-2</v>
      </c>
      <c r="G32" s="78">
        <f>[1]compofiinc!U24</f>
        <v>2.5934390948098868E-2</v>
      </c>
      <c r="H32" s="78">
        <f>[1]compofiinc!V24</f>
        <v>2.4282467995667866E-2</v>
      </c>
      <c r="I32" s="440">
        <f>[1]compofiinc!W24</f>
        <v>0.32284768837368438</v>
      </c>
      <c r="J32" s="200">
        <f>[1]compofiinc!X24</f>
        <v>0.30990185866278103</v>
      </c>
      <c r="K32" s="78">
        <f>[1]compofiinc!Y24</f>
        <v>0.16247660831746891</v>
      </c>
      <c r="L32" s="78">
        <f>[1]compofiinc!Z24</f>
        <v>5.3663866940116031E-2</v>
      </c>
      <c r="M32" s="78">
        <f>[1]compofiinc!AA24</f>
        <v>5.2349120218272788E-2</v>
      </c>
      <c r="N32" s="78">
        <f>[1]compofiinc!AB24</f>
        <v>2.0941132493403188E-2</v>
      </c>
      <c r="O32" s="78">
        <f>[1]compofiinc!AC24</f>
        <v>2.0471456611548079E-2</v>
      </c>
      <c r="P32" s="443">
        <f>[1]compofiinc!AD24</f>
        <v>0.16676285163429341</v>
      </c>
      <c r="Q32" s="200">
        <f>[1]compofiinc!AE24</f>
        <v>0.15628311990462229</v>
      </c>
      <c r="R32" s="78">
        <f>[1]compofiinc!AF24</f>
        <v>6.5247412659214063E-2</v>
      </c>
      <c r="S32" s="78">
        <f>[1]compofiinc!AG24</f>
        <v>2.8724921348118024E-2</v>
      </c>
      <c r="T32" s="78">
        <f>[1]compofiinc!AH24</f>
        <v>4.1631219574258846E-2</v>
      </c>
      <c r="U32" s="78">
        <f>[1]compofiinc!AI24</f>
        <v>1.0631701874054598E-2</v>
      </c>
      <c r="V32" s="82">
        <f>[1]compofiinc!AJ24</f>
        <v>1.0048074886350469E-2</v>
      </c>
    </row>
    <row r="33" spans="1:22" ht="15.75">
      <c r="A33" s="129">
        <v>1936</v>
      </c>
      <c r="B33" s="442">
        <f>[1]compofiinc!P25</f>
        <v>0.46593775094476259</v>
      </c>
      <c r="C33" s="200">
        <f>[1]compofiinc!Q25</f>
        <v>0.44772366982564021</v>
      </c>
      <c r="D33" s="78">
        <f>[1]compofiinc!R25</f>
        <v>0.25287156714400955</v>
      </c>
      <c r="E33" s="78">
        <f>[1]compofiinc!S25</f>
        <v>7.617191097161026E-2</v>
      </c>
      <c r="F33" s="78">
        <f>[1]compofiinc!T25</f>
        <v>7.0254002402074911E-2</v>
      </c>
      <c r="G33" s="78">
        <f>[1]compofiinc!U25</f>
        <v>2.1030399313220156E-2</v>
      </c>
      <c r="H33" s="78">
        <f>[1]compofiinc!V25</f>
        <v>2.7395922426129919E-2</v>
      </c>
      <c r="I33" s="440">
        <f>[1]compofiinc!W25</f>
        <v>0.34638718695803566</v>
      </c>
      <c r="J33" s="200">
        <f>[1]compofiinc!X25</f>
        <v>0.32654772694179679</v>
      </c>
      <c r="K33" s="78">
        <f>[1]compofiinc!Y25</f>
        <v>0.15684098867058618</v>
      </c>
      <c r="L33" s="78">
        <f>[1]compofiinc!Z25</f>
        <v>6.0399167216692536E-2</v>
      </c>
      <c r="M33" s="78">
        <f>[1]compofiinc!AA25</f>
        <v>7.0247723438118942E-2</v>
      </c>
      <c r="N33" s="78">
        <f>[1]compofiinc!AB25</f>
        <v>1.6366012882739801E-2</v>
      </c>
      <c r="O33" s="78">
        <f>[1]compofiinc!AC25</f>
        <v>2.2693955998540488E-2</v>
      </c>
      <c r="P33" s="443">
        <f>[1]compofiinc!AD25</f>
        <v>0.1928824418021155</v>
      </c>
      <c r="Q33" s="200">
        <f>[1]compofiinc!AE25</f>
        <v>0.1763734217590178</v>
      </c>
      <c r="R33" s="78">
        <f>[1]compofiinc!AF25</f>
        <v>6.3717689113961473E-2</v>
      </c>
      <c r="S33" s="78">
        <f>[1]compofiinc!AG25</f>
        <v>3.3542535846657319E-2</v>
      </c>
      <c r="T33" s="78">
        <f>[1]compofiinc!AH25</f>
        <v>5.9386301254438979E-2</v>
      </c>
      <c r="U33" s="78">
        <f>[1]compofiinc!AI25</f>
        <v>8.4178426578207788E-3</v>
      </c>
      <c r="V33" s="82">
        <f>[1]compofiinc!AJ25</f>
        <v>1.1309135853149065E-2</v>
      </c>
    </row>
    <row r="34" spans="1:22" ht="15.75">
      <c r="A34" s="129">
        <v>1937</v>
      </c>
      <c r="B34" s="442">
        <f>[1]compofiinc!P26</f>
        <v>0.44231411760580175</v>
      </c>
      <c r="C34" s="200">
        <f>[1]compofiinc!Q26</f>
        <v>0.43347879853345289</v>
      </c>
      <c r="D34" s="78">
        <f>[1]compofiinc!R26</f>
        <v>0.25833493037569244</v>
      </c>
      <c r="E34" s="78">
        <f>[1]compofiinc!S26</f>
        <v>6.8668956095889896E-2</v>
      </c>
      <c r="F34" s="78">
        <f>[1]compofiinc!T26</f>
        <v>6.8262821764897286E-2</v>
      </c>
      <c r="G34" s="78">
        <f>[1]compofiinc!U26</f>
        <v>1.6429118434691584E-2</v>
      </c>
      <c r="H34" s="78">
        <f>[1]compofiinc!V26</f>
        <v>2.1782593501865937E-2</v>
      </c>
      <c r="I34" s="440">
        <f>[1]compofiinc!W26</f>
        <v>0.32268704748036348</v>
      </c>
      <c r="J34" s="200">
        <f>[1]compofiinc!X26</f>
        <v>0.31379274489392162</v>
      </c>
      <c r="K34" s="78">
        <f>[1]compofiinc!Y26</f>
        <v>0.16878869052188925</v>
      </c>
      <c r="L34" s="78">
        <f>[1]compofiinc!Z26</f>
        <v>5.2583760347551793E-2</v>
      </c>
      <c r="M34" s="78">
        <f>[1]compofiinc!AA26</f>
        <v>6.3815649962706861E-2</v>
      </c>
      <c r="N34" s="78">
        <f>[1]compofiinc!AB26</f>
        <v>1.2267394043667933E-2</v>
      </c>
      <c r="O34" s="78">
        <f>[1]compofiinc!AC26</f>
        <v>1.6337089155307984E-2</v>
      </c>
      <c r="P34" s="443">
        <f>[1]compofiinc!AD26</f>
        <v>0.17149341603070709</v>
      </c>
      <c r="Q34" s="200">
        <f>[1]compofiinc!AE26</f>
        <v>0.16450434286791299</v>
      </c>
      <c r="R34" s="78">
        <f>[1]compofiinc!AF26</f>
        <v>5.9665437019117439E-2</v>
      </c>
      <c r="S34" s="78">
        <f>[1]compofiinc!AG26</f>
        <v>3.0302252648208593E-2</v>
      </c>
      <c r="T34" s="78">
        <f>[1]compofiinc!AH26</f>
        <v>5.593931288866974E-2</v>
      </c>
      <c r="U34" s="78">
        <f>[1]compofiinc!AI26</f>
        <v>8.0184790651559902E-3</v>
      </c>
      <c r="V34" s="82">
        <f>[1]compofiinc!AJ26</f>
        <v>1.0578696748244206E-2</v>
      </c>
    </row>
    <row r="35" spans="1:22" ht="15.75">
      <c r="A35" s="129">
        <v>1938</v>
      </c>
      <c r="B35" s="442">
        <f>[1]compofiinc!P27</f>
        <v>0.44074837570771869</v>
      </c>
      <c r="C35" s="200">
        <f>[1]compofiinc!Q27</f>
        <v>0.43000890492514116</v>
      </c>
      <c r="D35" s="78">
        <f>[1]compofiinc!R27</f>
        <v>0.27128223508385324</v>
      </c>
      <c r="E35" s="78">
        <f>[1]compofiinc!S27</f>
        <v>7.1340969894466713E-2</v>
      </c>
      <c r="F35" s="78">
        <f>[1]compofiinc!T27</f>
        <v>4.9457735297830152E-2</v>
      </c>
      <c r="G35" s="78">
        <f>[1]compofiinc!U27</f>
        <v>1.6776392263432451E-2</v>
      </c>
      <c r="H35" s="78">
        <f>[1]compofiinc!V27</f>
        <v>2.1151572385558638E-2</v>
      </c>
      <c r="I35" s="440">
        <f>[1]compofiinc!W27</f>
        <v>0.31344715447994287</v>
      </c>
      <c r="J35" s="200">
        <f>[1]compofiinc!X27</f>
        <v>0.3018219202539249</v>
      </c>
      <c r="K35" s="78">
        <f>[1]compofiinc!Y27</f>
        <v>0.17570986119978607</v>
      </c>
      <c r="L35" s="78">
        <f>[1]compofiinc!Z27</f>
        <v>5.2399897272022156E-2</v>
      </c>
      <c r="M35" s="78">
        <f>[1]compofiinc!AA27</f>
        <v>4.6197824329937395E-2</v>
      </c>
      <c r="N35" s="78">
        <f>[1]compofiinc!AB27</f>
        <v>1.2198635971721794E-2</v>
      </c>
      <c r="O35" s="78">
        <f>[1]compofiinc!AC27</f>
        <v>1.5315701480457499E-2</v>
      </c>
      <c r="P35" s="443">
        <f>[1]compofiinc!AD27</f>
        <v>0.15754923180145181</v>
      </c>
      <c r="Q35" s="200">
        <f>[1]compofiinc!AE27</f>
        <v>0.1472938302542493</v>
      </c>
      <c r="R35" s="78">
        <f>[1]compofiinc!AF27</f>
        <v>6.2299926744579924E-2</v>
      </c>
      <c r="S35" s="78">
        <f>[1]compofiinc!AG27</f>
        <v>2.9580096332296472E-2</v>
      </c>
      <c r="T35" s="78">
        <f>[1]compofiinc!AH27</f>
        <v>3.8540714825893142E-2</v>
      </c>
      <c r="U35" s="78">
        <f>[1]compofiinc!AI27</f>
        <v>7.5880174434207722E-3</v>
      </c>
      <c r="V35" s="82">
        <f>[1]compofiinc!AJ27</f>
        <v>9.2850749080590003E-3</v>
      </c>
    </row>
    <row r="36" spans="1:22" ht="15.75">
      <c r="A36" s="132">
        <v>1939</v>
      </c>
      <c r="B36" s="447">
        <f>[1]compofiinc!P28</f>
        <v>0.4551788564175559</v>
      </c>
      <c r="C36" s="202">
        <f>[1]compofiinc!Q28</f>
        <v>0.4456889817296355</v>
      </c>
      <c r="D36" s="92">
        <f>[1]compofiinc!R28</f>
        <v>0.27816802944696373</v>
      </c>
      <c r="E36" s="92">
        <f>[1]compofiinc!S28</f>
        <v>7.4654740287511706E-2</v>
      </c>
      <c r="F36" s="92">
        <f>[1]compofiinc!T28</f>
        <v>5.7269554686165514E-2</v>
      </c>
      <c r="G36" s="92">
        <f>[1]compofiinc!U28</f>
        <v>1.5121794359533078E-2</v>
      </c>
      <c r="H36" s="92">
        <f>[1]compofiinc!V28</f>
        <v>2.0474862949461527E-2</v>
      </c>
      <c r="I36" s="448">
        <f>[1]compofiinc!W28</f>
        <v>0.32278713247011737</v>
      </c>
      <c r="J36" s="202">
        <f>[1]compofiinc!X28</f>
        <v>0.31286609705834512</v>
      </c>
      <c r="K36" s="92">
        <f>[1]compofiinc!Y28</f>
        <v>0.1763139324181961</v>
      </c>
      <c r="L36" s="92">
        <f>[1]compofiinc!Z28</f>
        <v>5.7430324364015427E-2</v>
      </c>
      <c r="M36" s="92">
        <f>[1]compofiinc!AA28</f>
        <v>5.1854732676856197E-2</v>
      </c>
      <c r="N36" s="92">
        <f>[1]compofiinc!AB28</f>
        <v>1.1589912693263203E-2</v>
      </c>
      <c r="O36" s="92">
        <f>[1]compofiinc!AC28</f>
        <v>1.5677194906014207E-2</v>
      </c>
      <c r="P36" s="449">
        <f>[1]compofiinc!AD28</f>
        <v>0.16175457419534939</v>
      </c>
      <c r="Q36" s="202">
        <f>[1]compofiinc!AE28</f>
        <v>0.1539303595316602</v>
      </c>
      <c r="R36" s="92">
        <f>[1]compofiinc!AF28</f>
        <v>6.0874022457861436E-2</v>
      </c>
      <c r="S36" s="92">
        <f>[1]compofiinc!AG28</f>
        <v>3.2618974406081774E-2</v>
      </c>
      <c r="T36" s="92">
        <f>[1]compofiinc!AH28</f>
        <v>4.3404119979817038E-2</v>
      </c>
      <c r="U36" s="92">
        <f>[1]compofiinc!AI28</f>
        <v>7.305641032768046E-3</v>
      </c>
      <c r="V36" s="93">
        <f>[1]compofiinc!AJ28</f>
        <v>9.7276016551319008E-3</v>
      </c>
    </row>
    <row r="37" spans="1:22" ht="15.75">
      <c r="A37" s="129">
        <v>1940</v>
      </c>
      <c r="B37" s="442">
        <f>[1]compofiinc!P29</f>
        <v>0.45293132429021105</v>
      </c>
      <c r="C37" s="200">
        <f>[1]compofiinc!Q29</f>
        <v>0.44426637504743138</v>
      </c>
      <c r="D37" s="78">
        <f>[1]compofiinc!R29</f>
        <v>0.28158091861961515</v>
      </c>
      <c r="E37" s="78">
        <f>[1]compofiinc!S29</f>
        <v>7.4614561552414235E-2</v>
      </c>
      <c r="F37" s="78">
        <f>[1]compofiinc!T29</f>
        <v>5.6333578924724764E-2</v>
      </c>
      <c r="G37" s="78">
        <f>[1]compofiinc!U29</f>
        <v>1.258031937109479E-2</v>
      </c>
      <c r="H37" s="78">
        <f>[1]compofiinc!V29</f>
        <v>1.9156996579582489E-2</v>
      </c>
      <c r="I37" s="440">
        <f>[1]compofiinc!W29</f>
        <v>0.32222241244305272</v>
      </c>
      <c r="J37" s="200">
        <f>[1]compofiinc!X29</f>
        <v>0.3128814970105353</v>
      </c>
      <c r="K37" s="78">
        <f>[1]compofiinc!Y29</f>
        <v>0.17261479483033265</v>
      </c>
      <c r="L37" s="78">
        <f>[1]compofiinc!Z29</f>
        <v>6.1420964304316927E-2</v>
      </c>
      <c r="M37" s="78">
        <f>[1]compofiinc!AA29</f>
        <v>5.2739686552070432E-2</v>
      </c>
      <c r="N37" s="78">
        <f>[1]compofiinc!AB29</f>
        <v>1.051778320391992E-2</v>
      </c>
      <c r="O37" s="78">
        <f>[1]compofiinc!AC29</f>
        <v>1.5588268119895334E-2</v>
      </c>
      <c r="P37" s="443">
        <f>[1]compofiinc!AD29</f>
        <v>0.16478073729414303</v>
      </c>
      <c r="Q37" s="200">
        <f>[1]compofiinc!AE29</f>
        <v>0.15733988074633878</v>
      </c>
      <c r="R37" s="78">
        <f>[1]compofiinc!AF29</f>
        <v>6.1947719487332409E-2</v>
      </c>
      <c r="S37" s="78">
        <f>[1]compofiinc!AG29</f>
        <v>3.526192092742847E-2</v>
      </c>
      <c r="T37" s="78">
        <f>[1]compofiinc!AH29</f>
        <v>4.3959454584805463E-2</v>
      </c>
      <c r="U37" s="78">
        <f>[1]compofiinc!AI29</f>
        <v>6.4440941488098074E-3</v>
      </c>
      <c r="V37" s="82">
        <f>[1]compofiinc!AJ29</f>
        <v>9.7266915979626264E-3</v>
      </c>
    </row>
    <row r="38" spans="1:22" ht="15.75">
      <c r="A38" s="129">
        <v>1941</v>
      </c>
      <c r="B38" s="442">
        <f>[1]compofiinc!P30</f>
        <v>0.41930339557276819</v>
      </c>
      <c r="C38" s="200">
        <f>[1]compofiinc!Q30</f>
        <v>0.41019314576353105</v>
      </c>
      <c r="D38" s="78">
        <f>[1]compofiinc!R30</f>
        <v>0.25179913481272664</v>
      </c>
      <c r="E38" s="78">
        <f>[1]compofiinc!S30</f>
        <v>8.593441652534399E-2</v>
      </c>
      <c r="F38" s="78">
        <f>[1]compofiinc!T30</f>
        <v>4.7096912553117591E-2</v>
      </c>
      <c r="G38" s="78">
        <f>[1]compofiinc!U30</f>
        <v>9.3991384903775368E-3</v>
      </c>
      <c r="H38" s="78">
        <f>[1]compofiinc!V30</f>
        <v>1.5963543381965171E-2</v>
      </c>
      <c r="I38" s="440">
        <f>[1]compofiinc!W30</f>
        <v>0.29991932935441878</v>
      </c>
      <c r="J38" s="200">
        <f>[1]compofiinc!X30</f>
        <v>0.29017206118853361</v>
      </c>
      <c r="K38" s="78">
        <f>[1]compofiinc!Y30</f>
        <v>0.15133854630217711</v>
      </c>
      <c r="L38" s="78">
        <f>[1]compofiinc!Z30</f>
        <v>7.1653188914283725E-2</v>
      </c>
      <c r="M38" s="78">
        <f>[1]compofiinc!AA30</f>
        <v>4.5407290203931611E-2</v>
      </c>
      <c r="N38" s="78">
        <f>[1]compofiinc!AB30</f>
        <v>8.1726895917626254E-3</v>
      </c>
      <c r="O38" s="78">
        <f>[1]compofiinc!AC30</f>
        <v>1.3600346176378557E-2</v>
      </c>
      <c r="P38" s="443">
        <f>[1]compofiinc!AD30</f>
        <v>0.15785567024243188</v>
      </c>
      <c r="Q38" s="200">
        <f>[1]compofiinc!AE30</f>
        <v>0.1500797837799672</v>
      </c>
      <c r="R38" s="78">
        <f>[1]compofiinc!AF30</f>
        <v>5.7560034354647988E-2</v>
      </c>
      <c r="S38" s="78">
        <f>[1]compofiinc!AG30</f>
        <v>4.3364444152882951E-2</v>
      </c>
      <c r="T38" s="78">
        <f>[1]compofiinc!AH30</f>
        <v>3.6457840776780819E-2</v>
      </c>
      <c r="U38" s="78">
        <f>[1]compofiinc!AI30</f>
        <v>4.7302200683803381E-3</v>
      </c>
      <c r="V38" s="82">
        <f>[1]compofiinc!AJ30</f>
        <v>7.9672444272751008E-3</v>
      </c>
    </row>
    <row r="39" spans="1:22" ht="15.75">
      <c r="A39" s="129">
        <v>1942</v>
      </c>
      <c r="B39" s="442">
        <f>[1]compofiinc!P31</f>
        <v>0.36127862667023725</v>
      </c>
      <c r="C39" s="200">
        <f>[1]compofiinc!Q31</f>
        <v>0.35494183119366485</v>
      </c>
      <c r="D39" s="78">
        <f>[1]compofiinc!R31</f>
        <v>0.21345734649961565</v>
      </c>
      <c r="E39" s="78">
        <f>[1]compofiinc!S31</f>
        <v>9.0111925106767021E-2</v>
      </c>
      <c r="F39" s="78">
        <f>[1]compofiinc!T31</f>
        <v>3.1660210509634856E-2</v>
      </c>
      <c r="G39" s="78">
        <f>[1]compofiinc!U31</f>
        <v>6.428605591363803E-3</v>
      </c>
      <c r="H39" s="78">
        <f>[1]compofiinc!V31</f>
        <v>1.3283743486283427E-2</v>
      </c>
      <c r="I39" s="440">
        <f>[1]compofiinc!W31</f>
        <v>0.25802954757783569</v>
      </c>
      <c r="J39" s="200">
        <f>[1]compofiinc!X31</f>
        <v>0.25107398225662392</v>
      </c>
      <c r="K39" s="78">
        <f>[1]compofiinc!Y31</f>
        <v>0.1305216893348079</v>
      </c>
      <c r="L39" s="78">
        <f>[1]compofiinc!Z31</f>
        <v>7.5031204884430339E-2</v>
      </c>
      <c r="M39" s="78">
        <f>[1]compofiinc!AA31</f>
        <v>2.9661876537640613E-2</v>
      </c>
      <c r="N39" s="78">
        <f>[1]compofiinc!AB31</f>
        <v>5.7251480566014477E-3</v>
      </c>
      <c r="O39" s="78">
        <f>[1]compofiinc!AC31</f>
        <v>1.0134063443143613E-2</v>
      </c>
      <c r="P39" s="443">
        <f>[1]compofiinc!AD31</f>
        <v>0.13428668320893031</v>
      </c>
      <c r="Q39" s="200">
        <f>[1]compofiinc!AE31</f>
        <v>0.12905441063638759</v>
      </c>
      <c r="R39" s="78">
        <f>[1]compofiinc!AF31</f>
        <v>4.6086087145639137E-2</v>
      </c>
      <c r="S39" s="78">
        <f>[1]compofiinc!AG31</f>
        <v>4.8732582689366755E-2</v>
      </c>
      <c r="T39" s="78">
        <f>[1]compofiinc!AH31</f>
        <v>2.4529896340524795E-2</v>
      </c>
      <c r="U39" s="78">
        <f>[1]compofiinc!AI31</f>
        <v>3.6138853147487195E-3</v>
      </c>
      <c r="V39" s="82">
        <f>[1]compofiinc!AJ31</f>
        <v>6.0919591461081881E-3</v>
      </c>
    </row>
    <row r="40" spans="1:22" ht="15.75">
      <c r="A40" s="129">
        <v>1943</v>
      </c>
      <c r="B40" s="442">
        <f>[1]compofiinc!P32</f>
        <v>0.33689902114938231</v>
      </c>
      <c r="C40" s="200">
        <f>[1]compofiinc!Q32</f>
        <v>0.32669923198876605</v>
      </c>
      <c r="D40" s="78">
        <f>[1]compofiinc!R32</f>
        <v>0.18624420227563573</v>
      </c>
      <c r="E40" s="78">
        <f>[1]compofiinc!S32</f>
        <v>9.8137594605252551E-2</v>
      </c>
      <c r="F40" s="78">
        <f>[1]compofiinc!T32</f>
        <v>2.5808201644325502E-2</v>
      </c>
      <c r="G40" s="78">
        <f>[1]compofiinc!U32</f>
        <v>5.1387121702606356E-3</v>
      </c>
      <c r="H40" s="78">
        <f>[1]compofiinc!V32</f>
        <v>1.1370521293291682E-2</v>
      </c>
      <c r="I40" s="440">
        <f>[1]compofiinc!W32</f>
        <v>0.24082598448911308</v>
      </c>
      <c r="J40" s="200">
        <f>[1]compofiinc!X32</f>
        <v>0.23020762263415889</v>
      </c>
      <c r="K40" s="78">
        <f>[1]compofiinc!Y32</f>
        <v>0.10977193084410479</v>
      </c>
      <c r="L40" s="78">
        <f>[1]compofiinc!Z32</f>
        <v>8.3274343191294217E-2</v>
      </c>
      <c r="M40" s="78">
        <f>[1]compofiinc!AA32</f>
        <v>2.4287837020616963E-2</v>
      </c>
      <c r="N40" s="78">
        <f>[1]compofiinc!AB32</f>
        <v>4.5630197782423323E-3</v>
      </c>
      <c r="O40" s="78">
        <f>[1]compofiinc!AC32</f>
        <v>8.3104917999005622E-3</v>
      </c>
      <c r="P40" s="443">
        <f>[1]compofiinc!AD32</f>
        <v>0.12309474270890661</v>
      </c>
      <c r="Q40" s="200">
        <f>[1]compofiinc!AE32</f>
        <v>0.114846537213808</v>
      </c>
      <c r="R40" s="78">
        <f>[1]compofiinc!AF32</f>
        <v>3.4456458628589079E-2</v>
      </c>
      <c r="S40" s="78">
        <f>[1]compofiinc!AG32</f>
        <v>5.3473957327251471E-2</v>
      </c>
      <c r="T40" s="78">
        <f>[1]compofiinc!AH32</f>
        <v>1.9345787546405504E-2</v>
      </c>
      <c r="U40" s="78">
        <f>[1]compofiinc!AI32</f>
        <v>2.896467707328162E-3</v>
      </c>
      <c r="V40" s="82">
        <f>[1]compofiinc!AJ32</f>
        <v>4.6738660042337857E-3</v>
      </c>
    </row>
    <row r="41" spans="1:22" ht="15.75">
      <c r="A41" s="129">
        <v>1944</v>
      </c>
      <c r="B41" s="442">
        <f>[1]compofiinc!P33</f>
        <v>0.32512530985454757</v>
      </c>
      <c r="C41" s="200">
        <f>[1]compofiinc!Q33</f>
        <v>0.31548869949228209</v>
      </c>
      <c r="D41" s="78">
        <f>[1]compofiinc!R33</f>
        <v>0.19261649589755697</v>
      </c>
      <c r="E41" s="78">
        <f>[1]compofiinc!S33</f>
        <v>8.7057328547984536E-2</v>
      </c>
      <c r="F41" s="78">
        <f>[1]compofiinc!T33</f>
        <v>2.1682645919632502E-2</v>
      </c>
      <c r="G41" s="78">
        <f>[1]compofiinc!U33</f>
        <v>4.8526630177850149E-3</v>
      </c>
      <c r="H41" s="78">
        <f>[1]compofiinc!V33</f>
        <v>9.2757246814427624E-3</v>
      </c>
      <c r="I41" s="440">
        <f>[1]compofiinc!W33</f>
        <v>0.22765102190252962</v>
      </c>
      <c r="J41" s="200">
        <f>[1]compofiinc!X33</f>
        <v>0.21758283883058169</v>
      </c>
      <c r="K41" s="78">
        <f>[1]compofiinc!Y33</f>
        <v>0.10634935056087587</v>
      </c>
      <c r="L41" s="78">
        <f>[1]compofiinc!Z33</f>
        <v>7.8326746235120301E-2</v>
      </c>
      <c r="M41" s="78">
        <f>[1]compofiinc!AA33</f>
        <v>2.0938422024241399E-2</v>
      </c>
      <c r="N41" s="78">
        <f>[1]compofiinc!AB33</f>
        <v>4.1974583176257142E-3</v>
      </c>
      <c r="O41" s="78">
        <f>[1]compofiinc!AC33</f>
        <v>7.7671614629154558E-3</v>
      </c>
      <c r="P41" s="443">
        <f>[1]compofiinc!AD33</f>
        <v>0.1128093433718807</v>
      </c>
      <c r="Q41" s="200">
        <f>[1]compofiinc!AE33</f>
        <v>0.1053867000025793</v>
      </c>
      <c r="R41" s="78">
        <f>[1]compofiinc!AF33</f>
        <v>3.2455906753674928E-2</v>
      </c>
      <c r="S41" s="78">
        <f>[1]compofiinc!AG33</f>
        <v>4.9324841908998364E-2</v>
      </c>
      <c r="T41" s="78">
        <f>[1]compofiinc!AH33</f>
        <v>1.6567956655528602E-2</v>
      </c>
      <c r="U41" s="78">
        <f>[1]compofiinc!AI33</f>
        <v>2.5670910349280315E-3</v>
      </c>
      <c r="V41" s="82">
        <f>[1]compofiinc!AJ33</f>
        <v>4.4672013944348802E-3</v>
      </c>
    </row>
    <row r="42" spans="1:22" ht="15.75">
      <c r="A42" s="129">
        <v>1945</v>
      </c>
      <c r="B42" s="442">
        <f>[1]compofiinc!P34</f>
        <v>0.34423310442267135</v>
      </c>
      <c r="C42" s="200">
        <f>[1]compofiinc!Q34</f>
        <v>0.32644588706207495</v>
      </c>
      <c r="D42" s="78">
        <f>[1]compofiinc!R34</f>
        <v>0.18733748545265536</v>
      </c>
      <c r="E42" s="78">
        <f>[1]compofiinc!S34</f>
        <v>0.10203799256734787</v>
      </c>
      <c r="F42" s="78">
        <f>[1]compofiinc!T34</f>
        <v>2.2229011181202133E-2</v>
      </c>
      <c r="G42" s="78">
        <f>[1]compofiinc!U34</f>
        <v>5.0168497250493759E-3</v>
      </c>
      <c r="H42" s="78">
        <f>[1]compofiinc!V34</f>
        <v>9.8245320958588057E-3</v>
      </c>
      <c r="I42" s="440">
        <f>[1]compofiinc!W34</f>
        <v>0.247945827268267</v>
      </c>
      <c r="J42" s="200">
        <f>[1]compofiinc!X34</f>
        <v>0.22903431644415392</v>
      </c>
      <c r="K42" s="78">
        <f>[1]compofiinc!Y34</f>
        <v>0.10356018527181964</v>
      </c>
      <c r="L42" s="78">
        <f>[1]compofiinc!Z34</f>
        <v>9.115028485227325E-2</v>
      </c>
      <c r="M42" s="78">
        <f>[1]compofiinc!AA34</f>
        <v>2.1635852683269511E-2</v>
      </c>
      <c r="N42" s="78">
        <f>[1]compofiinc!AB34</f>
        <v>4.4189095337848917E-3</v>
      </c>
      <c r="O42" s="78">
        <f>[1]compofiinc!AC34</f>
        <v>8.2690806397558297E-3</v>
      </c>
      <c r="P42" s="443">
        <f>[1]compofiinc!AD34</f>
        <v>0.1251579109368974</v>
      </c>
      <c r="Q42" s="200">
        <f>[1]compofiinc!AE34</f>
        <v>0.1107119394880994</v>
      </c>
      <c r="R42" s="78">
        <f>[1]compofiinc!AF34</f>
        <v>3.2855682861737324E-2</v>
      </c>
      <c r="S42" s="78">
        <f>[1]compofiinc!AG34</f>
        <v>5.3913551768160831E-2</v>
      </c>
      <c r="T42" s="78">
        <f>[1]compofiinc!AH34</f>
        <v>1.6580649781938482E-2</v>
      </c>
      <c r="U42" s="78">
        <f>[1]compofiinc!AI34</f>
        <v>2.7099553490683931E-3</v>
      </c>
      <c r="V42" s="82">
        <f>[1]compofiinc!AJ34</f>
        <v>4.6520321716793716E-3</v>
      </c>
    </row>
    <row r="43" spans="1:22" ht="15.75">
      <c r="A43" s="129">
        <v>1946</v>
      </c>
      <c r="B43" s="442">
        <f>[1]compofiinc!P35</f>
        <v>0.36699551227328814</v>
      </c>
      <c r="C43" s="200">
        <f>[1]compofiinc!Q35</f>
        <v>0.34616394068930384</v>
      </c>
      <c r="D43" s="78">
        <f>[1]compofiinc!R35</f>
        <v>0.18682959715164618</v>
      </c>
      <c r="E43" s="78">
        <f>[1]compofiinc!S35</f>
        <v>0.11615342898979557</v>
      </c>
      <c r="F43" s="78">
        <f>[1]compofiinc!T35</f>
        <v>2.7149741164094559E-2</v>
      </c>
      <c r="G43" s="78">
        <f>[1]compofiinc!U35</f>
        <v>5.2524074396675096E-3</v>
      </c>
      <c r="H43" s="78">
        <f>[1]compofiinc!V35</f>
        <v>1.0779494263092673E-2</v>
      </c>
      <c r="I43" s="440">
        <f>[1]compofiinc!W35</f>
        <v>0.26765386402673913</v>
      </c>
      <c r="J43" s="200">
        <f>[1]compofiinc!X35</f>
        <v>0.24657740220126542</v>
      </c>
      <c r="K43" s="78">
        <f>[1]compofiinc!Y35</f>
        <v>0.10691718858716882</v>
      </c>
      <c r="L43" s="78">
        <f>[1]compofiinc!Z35</f>
        <v>0.10009617627193228</v>
      </c>
      <c r="M43" s="78">
        <f>[1]compofiinc!AA35</f>
        <v>2.5913237558626543E-2</v>
      </c>
      <c r="N43" s="78">
        <f>[1]compofiinc!AB35</f>
        <v>4.6653599795378597E-3</v>
      </c>
      <c r="O43" s="78">
        <f>[1]compofiinc!AC35</f>
        <v>8.9861693908423711E-3</v>
      </c>
      <c r="P43" s="443">
        <f>[1]compofiinc!AD35</f>
        <v>0.1327705253334413</v>
      </c>
      <c r="Q43" s="200">
        <f>[1]compofiinc!AE35</f>
        <v>0.1176242577054763</v>
      </c>
      <c r="R43" s="78">
        <f>[1]compofiinc!AF35</f>
        <v>3.7065372905357413E-2</v>
      </c>
      <c r="S43" s="78">
        <f>[1]compofiinc!AG35</f>
        <v>5.3213963663075063E-2</v>
      </c>
      <c r="T43" s="78">
        <f>[1]compofiinc!AH35</f>
        <v>1.9571304602638787E-2</v>
      </c>
      <c r="U43" s="78">
        <f>[1]compofiinc!AI35</f>
        <v>2.7966227667866094E-3</v>
      </c>
      <c r="V43" s="82">
        <f>[1]compofiinc!AJ35</f>
        <v>4.9788991552134126E-3</v>
      </c>
    </row>
    <row r="44" spans="1:22" ht="15.75">
      <c r="A44" s="129">
        <v>1947</v>
      </c>
      <c r="B44" s="442">
        <f>[1]compofiinc!P36</f>
        <v>0.34347880643880307</v>
      </c>
      <c r="C44" s="200">
        <f>[1]compofiinc!Q36</f>
        <v>0.33017177593435576</v>
      </c>
      <c r="D44" s="78">
        <f>[1]compofiinc!R36</f>
        <v>0.18633000308829792</v>
      </c>
      <c r="E44" s="78">
        <f>[1]compofiinc!S36</f>
        <v>0.10001306270671673</v>
      </c>
      <c r="F44" s="78">
        <f>[1]compofiinc!T36</f>
        <v>2.8193774778383487E-2</v>
      </c>
      <c r="G44" s="78">
        <f>[1]compofiinc!U36</f>
        <v>4.6448721850809163E-3</v>
      </c>
      <c r="H44" s="78">
        <f>[1]compofiinc!V36</f>
        <v>1.0989967354563727E-2</v>
      </c>
      <c r="I44" s="440">
        <f>[1]compofiinc!W36</f>
        <v>0.246782759044961</v>
      </c>
      <c r="J44" s="200">
        <f>[1]compofiinc!X36</f>
        <v>0.2329946264784413</v>
      </c>
      <c r="K44" s="78">
        <f>[1]compofiinc!Y36</f>
        <v>0.10700554431116834</v>
      </c>
      <c r="L44" s="78">
        <f>[1]compofiinc!Z36</f>
        <v>8.5337283695686036E-2</v>
      </c>
      <c r="M44" s="78">
        <f>[1]compofiinc!AA36</f>
        <v>2.7239511052554864E-2</v>
      </c>
      <c r="N44" s="78">
        <f>[1]compofiinc!AB36</f>
        <v>4.1201043369470895E-3</v>
      </c>
      <c r="O44" s="78">
        <f>[1]compofiinc!AC36</f>
        <v>9.2921058123427661E-3</v>
      </c>
      <c r="P44" s="443">
        <f>[1]compofiinc!AD36</f>
        <v>0.11955055203166751</v>
      </c>
      <c r="Q44" s="200">
        <f>[1]compofiinc!AE36</f>
        <v>0.10953835923874261</v>
      </c>
      <c r="R44" s="78">
        <f>[1]compofiinc!AF36</f>
        <v>3.7683124110437297E-2</v>
      </c>
      <c r="S44" s="78">
        <f>[1]compofiinc!AG36</f>
        <v>4.3140726470419076E-2</v>
      </c>
      <c r="T44" s="78">
        <f>[1]compofiinc!AH36</f>
        <v>2.1042369369740781E-2</v>
      </c>
      <c r="U44" s="78">
        <f>[1]compofiinc!AI36</f>
        <v>2.4429359188728478E-3</v>
      </c>
      <c r="V44" s="82">
        <f>[1]compofiinc!AJ36</f>
        <v>5.2291686185848138E-3</v>
      </c>
    </row>
    <row r="45" spans="1:22" ht="15.75">
      <c r="A45" s="129">
        <v>1948</v>
      </c>
      <c r="B45" s="442">
        <f>[1]compofiinc!P37</f>
        <v>0.35013508333029786</v>
      </c>
      <c r="C45" s="200">
        <f>[1]compofiinc!Q37</f>
        <v>0.33720637645202806</v>
      </c>
      <c r="D45" s="78">
        <f>[1]compofiinc!R37</f>
        <v>0.20118663253068153</v>
      </c>
      <c r="E45" s="78">
        <f>[1]compofiinc!S37</f>
        <v>9.1195758783392283E-2</v>
      </c>
      <c r="F45" s="78">
        <f>[1]compofiinc!T37</f>
        <v>2.9059880260112744E-2</v>
      </c>
      <c r="G45" s="78">
        <f>[1]compofiinc!U37</f>
        <v>4.6812284010148784E-3</v>
      </c>
      <c r="H45" s="78">
        <f>[1]compofiinc!V37</f>
        <v>1.1091727470362547E-2</v>
      </c>
      <c r="I45" s="440">
        <f>[1]compofiinc!W37</f>
        <v>0.25055218389699002</v>
      </c>
      <c r="J45" s="200">
        <f>[1]compofiinc!X37</f>
        <v>0.23695979226593739</v>
      </c>
      <c r="K45" s="78">
        <f>[1]compofiinc!Y37</f>
        <v>0.11625884970555389</v>
      </c>
      <c r="L45" s="78">
        <f>[1]compofiinc!Z37</f>
        <v>7.9034056797939664E-2</v>
      </c>
      <c r="M45" s="78">
        <f>[1]compofiinc!AA37</f>
        <v>2.8201602561898402E-2</v>
      </c>
      <c r="N45" s="78">
        <f>[1]compofiinc!AB37</f>
        <v>4.0910444751264558E-3</v>
      </c>
      <c r="O45" s="78">
        <f>[1]compofiinc!AC37</f>
        <v>9.3831682176458917E-3</v>
      </c>
      <c r="P45" s="443">
        <f>[1]compofiinc!AD37</f>
        <v>0.12242600017043</v>
      </c>
      <c r="Q45" s="200">
        <f>[1]compofiinc!AE37</f>
        <v>0.1126987247414394</v>
      </c>
      <c r="R45" s="78">
        <f>[1]compofiinc!AF37</f>
        <v>3.9596960086702451E-2</v>
      </c>
      <c r="S45" s="78">
        <f>[1]compofiinc!AG37</f>
        <v>4.2428308670555082E-2</v>
      </c>
      <c r="T45" s="78">
        <f>[1]compofiinc!AH37</f>
        <v>2.2632024294413383E-2</v>
      </c>
      <c r="U45" s="78">
        <f>[1]compofiinc!AI37</f>
        <v>2.4949779952046932E-3</v>
      </c>
      <c r="V45" s="82">
        <f>[1]compofiinc!AJ37</f>
        <v>5.549144364509373E-3</v>
      </c>
    </row>
    <row r="46" spans="1:22" ht="15.75">
      <c r="A46" s="129">
        <v>1949</v>
      </c>
      <c r="B46" s="442">
        <f>[1]compofiinc!P38</f>
        <v>0.34750996242854648</v>
      </c>
      <c r="C46" s="200">
        <f>[1]compofiinc!Q38</f>
        <v>0.33763098095195454</v>
      </c>
      <c r="D46" s="78">
        <f>[1]compofiinc!R38</f>
        <v>0.21242853501658043</v>
      </c>
      <c r="E46" s="78">
        <f>[1]compofiinc!S38</f>
        <v>7.788776326560394E-2</v>
      </c>
      <c r="F46" s="78">
        <f>[1]compofiinc!T38</f>
        <v>2.9965713612800149E-2</v>
      </c>
      <c r="G46" s="78">
        <f>[1]compofiinc!U38</f>
        <v>5.259814110761608E-3</v>
      </c>
      <c r="H46" s="78">
        <f>[1]compofiinc!V38</f>
        <v>1.2095333556806E-2</v>
      </c>
      <c r="I46" s="440">
        <f>[1]compofiinc!W38</f>
        <v>0.2450541024555678</v>
      </c>
      <c r="J46" s="200">
        <f>[1]compofiinc!X38</f>
        <v>0.23461915111456019</v>
      </c>
      <c r="K46" s="78">
        <f>[1]compofiinc!Y38</f>
        <v>0.12440953929340831</v>
      </c>
      <c r="L46" s="78">
        <f>[1]compofiinc!Z38</f>
        <v>6.6840336105550291E-2</v>
      </c>
      <c r="M46" s="78">
        <f>[1]compofiinc!AA38</f>
        <v>2.881535667851004E-2</v>
      </c>
      <c r="N46" s="78">
        <f>[1]compofiinc!AB38</f>
        <v>4.4167500699963383E-3</v>
      </c>
      <c r="O46" s="78">
        <f>[1]compofiinc!AC38</f>
        <v>1.0143393647127789E-2</v>
      </c>
      <c r="P46" s="443">
        <f>[1]compofiinc!AD38</f>
        <v>0.11726960080682741</v>
      </c>
      <c r="Q46" s="200">
        <f>[1]compofiinc!AE38</f>
        <v>0.10946064706587989</v>
      </c>
      <c r="R46" s="78">
        <f>[1]compofiinc!AF38</f>
        <v>4.1141112626846381E-2</v>
      </c>
      <c r="S46" s="78">
        <f>[1]compofiinc!AG38</f>
        <v>3.6476474382519844E-2</v>
      </c>
      <c r="T46" s="78">
        <f>[1]compofiinc!AH38</f>
        <v>2.3143000311455851E-2</v>
      </c>
      <c r="U46" s="78">
        <f>[1]compofiinc!AI38</f>
        <v>2.7163152857674747E-3</v>
      </c>
      <c r="V46" s="82">
        <f>[1]compofiinc!AJ38</f>
        <v>5.9837340952877127E-3</v>
      </c>
    </row>
    <row r="47" spans="1:22" ht="15.75">
      <c r="A47" s="133">
        <v>1950</v>
      </c>
      <c r="B47" s="450">
        <f>[1]compofiinc!P39</f>
        <v>0.35563366960951426</v>
      </c>
      <c r="C47" s="204">
        <f>[1]compofiinc!Q39</f>
        <v>0.33871100610399119</v>
      </c>
      <c r="D47" s="98">
        <f>[1]compofiinc!R39</f>
        <v>0.21370042007863166</v>
      </c>
      <c r="E47" s="98">
        <f>[1]compofiinc!S39</f>
        <v>7.792286718741534E-2</v>
      </c>
      <c r="F47" s="98">
        <f>[1]compofiinc!T39</f>
        <v>2.9984775728144689E-2</v>
      </c>
      <c r="G47" s="98">
        <f>[1]compofiinc!U39</f>
        <v>5.1752226438281403E-3</v>
      </c>
      <c r="H47" s="98">
        <f>[1]compofiinc!V39</f>
        <v>1.193087016455544E-2</v>
      </c>
      <c r="I47" s="451">
        <f>[1]compofiinc!W39</f>
        <v>0.25533443184458782</v>
      </c>
      <c r="J47" s="204">
        <f>[1]compofiinc!X39</f>
        <v>0.23871289592585629</v>
      </c>
      <c r="K47" s="98">
        <f>[1]compofiinc!Y39</f>
        <v>0.12582130162802188</v>
      </c>
      <c r="L47" s="98">
        <f>[1]compofiinc!Z39</f>
        <v>6.8735807184422903E-2</v>
      </c>
      <c r="M47" s="98">
        <f>[1]compofiinc!AA39</f>
        <v>2.9445599859687668E-2</v>
      </c>
      <c r="N47" s="98">
        <f>[1]compofiinc!AB39</f>
        <v>4.5012019593214901E-3</v>
      </c>
      <c r="O47" s="98">
        <f>[1]compofiinc!AC39</f>
        <v>1.0212211697785767E-2</v>
      </c>
      <c r="P47" s="452">
        <f>[1]compofiinc!AD39</f>
        <v>0.1281953503997858</v>
      </c>
      <c r="Q47" s="204">
        <f>[1]compofiinc!AE39</f>
        <v>0.11360065498282969</v>
      </c>
      <c r="R47" s="98">
        <f>[1]compofiinc!AF39</f>
        <v>4.0867635412768902E-2</v>
      </c>
      <c r="S47" s="98">
        <f>[1]compofiinc!AG39</f>
        <v>3.9291546337347411E-2</v>
      </c>
      <c r="T47" s="98">
        <f>[1]compofiinc!AH39</f>
        <v>2.4373768823431771E-2</v>
      </c>
      <c r="U47" s="98">
        <f>[1]compofiinc!AI39</f>
        <v>2.8079889215176061E-3</v>
      </c>
      <c r="V47" s="99">
        <f>[1]compofiinc!AJ39</f>
        <v>6.2597099114225663E-3</v>
      </c>
    </row>
    <row r="48" spans="1:22" ht="15.75">
      <c r="A48" s="129">
        <v>1951</v>
      </c>
      <c r="B48" s="442">
        <f>[1]compofiinc!P40</f>
        <v>0.34217551487253894</v>
      </c>
      <c r="C48" s="200">
        <f>[1]compofiinc!Q40</f>
        <v>0.32819965101679388</v>
      </c>
      <c r="D48" s="78">
        <f>[1]compofiinc!R40</f>
        <v>0.21015410141948709</v>
      </c>
      <c r="E48" s="78">
        <f>[1]compofiinc!S40</f>
        <v>7.3733495063701082E-2</v>
      </c>
      <c r="F48" s="78">
        <f>[1]compofiinc!T40</f>
        <v>2.8378164815186634E-2</v>
      </c>
      <c r="G48" s="78">
        <f>[1]compofiinc!U40</f>
        <v>4.8114972811010258E-3</v>
      </c>
      <c r="H48" s="78">
        <f>[1]compofiinc!V40</f>
        <v>1.1122392437318031E-2</v>
      </c>
      <c r="I48" s="440">
        <f>[1]compofiinc!W40</f>
        <v>0.24200970415465331</v>
      </c>
      <c r="J48" s="200">
        <f>[1]compofiinc!X40</f>
        <v>0.22670164315122829</v>
      </c>
      <c r="K48" s="78">
        <f>[1]compofiinc!Y40</f>
        <v>0.12099995041266538</v>
      </c>
      <c r="L48" s="78">
        <f>[1]compofiinc!Z40</f>
        <v>6.4616017110408958E-2</v>
      </c>
      <c r="M48" s="78">
        <f>[1]compofiinc!AA40</f>
        <v>2.7502169265761808E-2</v>
      </c>
      <c r="N48" s="78">
        <f>[1]compofiinc!AB40</f>
        <v>4.1924380191054504E-3</v>
      </c>
      <c r="O48" s="78">
        <f>[1]compofiinc!AC40</f>
        <v>9.3910683432866984E-3</v>
      </c>
      <c r="P48" s="443">
        <f>[1]compofiinc!AD40</f>
        <v>0.117871051449221</v>
      </c>
      <c r="Q48" s="200">
        <f>[1]compofiinc!AE40</f>
        <v>0.1051833555571898</v>
      </c>
      <c r="R48" s="78">
        <f>[1]compofiinc!AF40</f>
        <v>3.8992496239069682E-2</v>
      </c>
      <c r="S48" s="78">
        <f>[1]compofiinc!AG40</f>
        <v>3.618389302471884E-2</v>
      </c>
      <c r="T48" s="78">
        <f>[1]compofiinc!AH40</f>
        <v>2.1935643024017223E-2</v>
      </c>
      <c r="U48" s="78">
        <f>[1]compofiinc!AI40</f>
        <v>2.477487560610532E-3</v>
      </c>
      <c r="V48" s="82">
        <f>[1]compofiinc!AJ40</f>
        <v>5.593835708773533E-3</v>
      </c>
    </row>
    <row r="49" spans="1:22" ht="15.75">
      <c r="A49" s="129">
        <v>1952</v>
      </c>
      <c r="B49" s="442">
        <f>[1]compofiinc!P41</f>
        <v>0.33211509029250325</v>
      </c>
      <c r="C49" s="200">
        <f>[1]compofiinc!Q41</f>
        <v>0.32073962097575531</v>
      </c>
      <c r="D49" s="78">
        <f>[1]compofiinc!R41</f>
        <v>0.21084007518216</v>
      </c>
      <c r="E49" s="78">
        <f>[1]compofiinc!S41</f>
        <v>6.9259577505700068E-2</v>
      </c>
      <c r="F49" s="78">
        <f>[1]compofiinc!T41</f>
        <v>2.5677803925452991E-2</v>
      </c>
      <c r="G49" s="78">
        <f>[1]compofiinc!U41</f>
        <v>4.7100963829370844E-3</v>
      </c>
      <c r="H49" s="78">
        <f>[1]compofiinc!V41</f>
        <v>1.0252067979505159E-2</v>
      </c>
      <c r="I49" s="440">
        <f>[1]compofiinc!W41</f>
        <v>0.23069043123149091</v>
      </c>
      <c r="J49" s="200">
        <f>[1]compofiinc!X41</f>
        <v>0.2184689032781888</v>
      </c>
      <c r="K49" s="78">
        <f>[1]compofiinc!Y41</f>
        <v>0.12175299563809171</v>
      </c>
      <c r="L49" s="78">
        <f>[1]compofiinc!Z41</f>
        <v>5.9641672533639792E-2</v>
      </c>
      <c r="M49" s="78">
        <f>[1]compofiinc!AA41</f>
        <v>2.4412978087445608E-2</v>
      </c>
      <c r="N49" s="78">
        <f>[1]compofiinc!AB41</f>
        <v>4.1016101682767878E-3</v>
      </c>
      <c r="O49" s="78">
        <f>[1]compofiinc!AC41</f>
        <v>8.5596468507349033E-3</v>
      </c>
      <c r="P49" s="443">
        <f>[1]compofiinc!AD41</f>
        <v>0.1079087598547829</v>
      </c>
      <c r="Q49" s="200">
        <f>[1]compofiinc!AE41</f>
        <v>9.7583202165547417E-2</v>
      </c>
      <c r="R49" s="78">
        <f>[1]compofiinc!AF41</f>
        <v>3.6754955931373297E-2</v>
      </c>
      <c r="S49" s="78">
        <f>[1]compofiinc!AG41</f>
        <v>3.3566988418980065E-2</v>
      </c>
      <c r="T49" s="78">
        <f>[1]compofiinc!AH41</f>
        <v>1.9542739222658805E-2</v>
      </c>
      <c r="U49" s="78">
        <f>[1]compofiinc!AI41</f>
        <v>2.4554893191477576E-3</v>
      </c>
      <c r="V49" s="82">
        <f>[1]compofiinc!AJ41</f>
        <v>5.2630292733875034E-3</v>
      </c>
    </row>
    <row r="50" spans="1:22" ht="15.75">
      <c r="A50" s="129">
        <v>1953</v>
      </c>
      <c r="B50" s="442">
        <f>[1]compofiinc!P42</f>
        <v>0.32306951062083611</v>
      </c>
      <c r="C50" s="200">
        <f>[1]compofiinc!Q42</f>
        <v>0.31380431868356229</v>
      </c>
      <c r="D50" s="78">
        <f>[1]compofiinc!R42</f>
        <v>0.21401882800575117</v>
      </c>
      <c r="E50" s="78">
        <f>[1]compofiinc!S42</f>
        <v>6.2415827362473787E-2</v>
      </c>
      <c r="F50" s="78">
        <f>[1]compofiinc!T42</f>
        <v>2.3268540951883861E-2</v>
      </c>
      <c r="G50" s="78">
        <f>[1]compofiinc!U42</f>
        <v>4.6402914160752016E-3</v>
      </c>
      <c r="H50" s="78">
        <f>[1]compofiinc!V42</f>
        <v>9.4608309473782695E-3</v>
      </c>
      <c r="I50" s="440">
        <f>[1]compofiinc!W42</f>
        <v>0.22013048869299831</v>
      </c>
      <c r="J50" s="200">
        <f>[1]compofiinc!X42</f>
        <v>0.210073424892119</v>
      </c>
      <c r="K50" s="78">
        <f>[1]compofiinc!Y42</f>
        <v>0.12214694591327996</v>
      </c>
      <c r="L50" s="78">
        <f>[1]compofiinc!Z42</f>
        <v>5.3903750230236996E-2</v>
      </c>
      <c r="M50" s="78">
        <f>[1]compofiinc!AA42</f>
        <v>2.2109835337462965E-2</v>
      </c>
      <c r="N50" s="78">
        <f>[1]compofiinc!AB42</f>
        <v>3.9452284121904374E-3</v>
      </c>
      <c r="O50" s="78">
        <f>[1]compofiinc!AC42</f>
        <v>7.9676649989486245E-3</v>
      </c>
      <c r="P50" s="443">
        <f>[1]compofiinc!AD42</f>
        <v>9.9018850353359417E-2</v>
      </c>
      <c r="Q50" s="200">
        <f>[1]compofiinc!AE42</f>
        <v>9.081089770218638E-2</v>
      </c>
      <c r="R50" s="78">
        <f>[1]compofiinc!AF42</f>
        <v>3.6721930608423235E-2</v>
      </c>
      <c r="S50" s="78">
        <f>[1]compofiinc!AG42</f>
        <v>2.9701944395395131E-2</v>
      </c>
      <c r="T50" s="78">
        <f>[1]compofiinc!AH42</f>
        <v>1.7365782071979703E-2</v>
      </c>
      <c r="U50" s="78">
        <f>[1]compofiinc!AI42</f>
        <v>2.3253528313188759E-3</v>
      </c>
      <c r="V50" s="82">
        <f>[1]compofiinc!AJ42</f>
        <v>4.6958877950694358E-3</v>
      </c>
    </row>
    <row r="51" spans="1:22" ht="15.75">
      <c r="A51" s="129">
        <v>1954</v>
      </c>
      <c r="B51" s="442">
        <f>[1]compofiinc!P43</f>
        <v>0.33636110590333096</v>
      </c>
      <c r="C51" s="200">
        <f>[1]compofiinc!Q43</f>
        <v>0.32119310731545292</v>
      </c>
      <c r="D51" s="78">
        <f>[1]compofiinc!R43</f>
        <v>0.21520908556447518</v>
      </c>
      <c r="E51" s="78">
        <f>[1]compofiinc!S43</f>
        <v>6.600338446283871E-2</v>
      </c>
      <c r="F51" s="78">
        <f>[1]compofiinc!T43</f>
        <v>2.4597285051595193E-2</v>
      </c>
      <c r="G51" s="78">
        <f>[1]compofiinc!U43</f>
        <v>4.7511840350075822E-3</v>
      </c>
      <c r="H51" s="78">
        <f>[1]compofiinc!V43</f>
        <v>1.0632168201536172E-2</v>
      </c>
      <c r="I51" s="440">
        <f>[1]compofiinc!W43</f>
        <v>0.23297681803897291</v>
      </c>
      <c r="J51" s="200">
        <f>[1]compofiinc!X43</f>
        <v>0.2156068268206269</v>
      </c>
      <c r="K51" s="78">
        <f>[1]compofiinc!Y43</f>
        <v>0.12580015849675588</v>
      </c>
      <c r="L51" s="78">
        <f>[1]compofiinc!Z43</f>
        <v>5.4087424231798568E-2</v>
      </c>
      <c r="M51" s="78">
        <f>[1]compofiinc!AA43</f>
        <v>2.3477057764598543E-2</v>
      </c>
      <c r="N51" s="78">
        <f>[1]compofiinc!AB43</f>
        <v>3.8803338417930122E-3</v>
      </c>
      <c r="O51" s="78">
        <f>[1]compofiinc!AC43</f>
        <v>8.3618524856808821E-3</v>
      </c>
      <c r="P51" s="443">
        <f>[1]compofiinc!AD43</f>
        <v>0.1077356180416074</v>
      </c>
      <c r="Q51" s="200">
        <f>[1]compofiinc!AE43</f>
        <v>9.3904559145803035E-2</v>
      </c>
      <c r="R51" s="78">
        <f>[1]compofiinc!AF43</f>
        <v>3.6997608461188485E-2</v>
      </c>
      <c r="S51" s="78">
        <f>[1]compofiinc!AG43</f>
        <v>3.0901624354578845E-2</v>
      </c>
      <c r="T51" s="78">
        <f>[1]compofiinc!AH43</f>
        <v>1.8585590838842585E-2</v>
      </c>
      <c r="U51" s="78">
        <f>[1]compofiinc!AI43</f>
        <v>2.6947612135841742E-3</v>
      </c>
      <c r="V51" s="82">
        <f>[1]compofiinc!AJ43</f>
        <v>4.7249742776089461E-3</v>
      </c>
    </row>
    <row r="52" spans="1:22" ht="15.75">
      <c r="A52" s="129">
        <v>1955</v>
      </c>
      <c r="B52" s="442">
        <f>[1]compofiinc!P44</f>
        <v>0.33937798425770482</v>
      </c>
      <c r="C52" s="200">
        <f>[1]compofiinc!Q44</f>
        <v>0.31772074577461312</v>
      </c>
      <c r="D52" s="78">
        <f>[1]compofiinc!R44</f>
        <v>0.21478797063065755</v>
      </c>
      <c r="E52" s="78">
        <f>[1]compofiinc!S44</f>
        <v>6.4894766397497403E-2</v>
      </c>
      <c r="F52" s="78">
        <f>[1]compofiinc!T44</f>
        <v>2.5338665031589117E-2</v>
      </c>
      <c r="G52" s="78">
        <f>[1]compofiinc!U44</f>
        <v>4.6504444445633081E-3</v>
      </c>
      <c r="H52" s="78">
        <f>[1]compofiinc!V44</f>
        <v>8.0488992703057309E-3</v>
      </c>
      <c r="I52" s="440">
        <f>[1]compofiinc!W44</f>
        <v>0.23596091814308898</v>
      </c>
      <c r="J52" s="200">
        <f>[1]compofiinc!X44</f>
        <v>0.21377836096924738</v>
      </c>
      <c r="K52" s="78">
        <f>[1]compofiinc!Y44</f>
        <v>0.12829672037744083</v>
      </c>
      <c r="L52" s="78">
        <f>[1]compofiinc!Z44</f>
        <v>5.2235717626034975E-2</v>
      </c>
      <c r="M52" s="78">
        <f>[1]compofiinc!AA44</f>
        <v>2.339721905501951E-2</v>
      </c>
      <c r="N52" s="78">
        <f>[1]compofiinc!AB44</f>
        <v>3.6982063550439117E-3</v>
      </c>
      <c r="O52" s="78">
        <f>[1]compofiinc!AC44</f>
        <v>6.1504975557081449E-3</v>
      </c>
      <c r="P52" s="443">
        <f>[1]compofiinc!AD44</f>
        <v>0.1105754552013183</v>
      </c>
      <c r="Q52" s="200">
        <f>[1]compofiinc!AE44</f>
        <v>9.1805282675712654E-2</v>
      </c>
      <c r="R52" s="78">
        <f>[1]compofiinc!AF44</f>
        <v>3.5947639414041027E-2</v>
      </c>
      <c r="S52" s="78">
        <f>[1]compofiinc!AG44</f>
        <v>3.0475986734992133E-2</v>
      </c>
      <c r="T52" s="78">
        <f>[1]compofiinc!AH44</f>
        <v>1.964326279395304E-2</v>
      </c>
      <c r="U52" s="78">
        <f>[1]compofiinc!AI44</f>
        <v>2.637529032507596E-3</v>
      </c>
      <c r="V52" s="82">
        <f>[1]compofiinc!AJ44</f>
        <v>3.1008647002188591E-3</v>
      </c>
    </row>
    <row r="53" spans="1:22" ht="15.75">
      <c r="A53" s="129">
        <v>1956</v>
      </c>
      <c r="B53" s="442">
        <f>[1]compofiinc!P45</f>
        <v>0.33462139769151833</v>
      </c>
      <c r="C53" s="200">
        <f>[1]compofiinc!Q45</f>
        <v>0.31806023990184451</v>
      </c>
      <c r="D53" s="78">
        <f>[1]compofiinc!R45</f>
        <v>0.21305704285390448</v>
      </c>
      <c r="E53" s="78">
        <f>[1]compofiinc!S45</f>
        <v>6.6260901436923772E-2</v>
      </c>
      <c r="F53" s="78">
        <f>[1]compofiinc!T45</f>
        <v>2.5076758200538455E-2</v>
      </c>
      <c r="G53" s="78">
        <f>[1]compofiinc!U45</f>
        <v>4.7220046395242601E-3</v>
      </c>
      <c r="H53" s="78">
        <f>[1]compofiinc!V45</f>
        <v>8.9435327709535151E-3</v>
      </c>
      <c r="I53" s="440">
        <f>[1]compofiinc!W45</f>
        <v>0.23126903627089038</v>
      </c>
      <c r="J53" s="200">
        <f>[1]compofiinc!X45</f>
        <v>0.21347549384221612</v>
      </c>
      <c r="K53" s="78">
        <f>[1]compofiinc!Y45</f>
        <v>0.12504383655741777</v>
      </c>
      <c r="L53" s="78">
        <f>[1]compofiinc!Z45</f>
        <v>5.3939745901107505E-2</v>
      </c>
      <c r="M53" s="78">
        <f>[1]compofiinc!AA45</f>
        <v>2.3635104858803328E-2</v>
      </c>
      <c r="N53" s="78">
        <f>[1]compofiinc!AB45</f>
        <v>4.1050403812264028E-3</v>
      </c>
      <c r="O53" s="78">
        <f>[1]compofiinc!AC45</f>
        <v>6.7517661436611223E-3</v>
      </c>
      <c r="P53" s="443">
        <f>[1]compofiinc!AD45</f>
        <v>0.1067208171329697</v>
      </c>
      <c r="Q53" s="200">
        <f>[1]compofiinc!AE45</f>
        <v>9.0869757576587148E-2</v>
      </c>
      <c r="R53" s="78">
        <f>[1]compofiinc!AF45</f>
        <v>3.5744234503013977E-2</v>
      </c>
      <c r="S53" s="78">
        <f>[1]compofiinc!AG45</f>
        <v>2.9045243330795428E-2</v>
      </c>
      <c r="T53" s="78">
        <f>[1]compofiinc!AH45</f>
        <v>1.9601686134651929E-2</v>
      </c>
      <c r="U53" s="78">
        <f>[1]compofiinc!AI45</f>
        <v>2.6491988992612954E-3</v>
      </c>
      <c r="V53" s="82">
        <f>[1]compofiinc!AJ45</f>
        <v>3.8293947088645268E-3</v>
      </c>
    </row>
    <row r="54" spans="1:22" ht="15.75">
      <c r="A54" s="129">
        <v>1957</v>
      </c>
      <c r="B54" s="442">
        <f>[1]compofiinc!P46</f>
        <v>0.32988589698885884</v>
      </c>
      <c r="C54" s="200">
        <f>[1]compofiinc!Q46</f>
        <v>0.31687309376554507</v>
      </c>
      <c r="D54" s="78">
        <f>[1]compofiinc!R46</f>
        <v>0.21525176235020743</v>
      </c>
      <c r="E54" s="78">
        <f>[1]compofiinc!S46</f>
        <v>6.2279564152762555E-2</v>
      </c>
      <c r="F54" s="78">
        <f>[1]compofiinc!T46</f>
        <v>2.6240385040085686E-2</v>
      </c>
      <c r="G54" s="78">
        <f>[1]compofiinc!U46</f>
        <v>5.9871713446630502E-3</v>
      </c>
      <c r="H54" s="78">
        <f>[1]compofiinc!V46</f>
        <v>7.1142108778262953E-3</v>
      </c>
      <c r="I54" s="440">
        <f>[1]compofiinc!W46</f>
        <v>0.22604483211460688</v>
      </c>
      <c r="J54" s="200">
        <f>[1]compofiinc!X46</f>
        <v>0.21167499809433837</v>
      </c>
      <c r="K54" s="78">
        <f>[1]compofiinc!Y46</f>
        <v>0.12168887654606288</v>
      </c>
      <c r="L54" s="78">
        <f>[1]compofiinc!Z46</f>
        <v>5.3710419478966126E-2</v>
      </c>
      <c r="M54" s="78">
        <f>[1]compofiinc!AA46</f>
        <v>2.4982796797901628E-2</v>
      </c>
      <c r="N54" s="78">
        <f>[1]compofiinc!AB46</f>
        <v>5.0994972833527984E-3</v>
      </c>
      <c r="O54" s="78">
        <f>[1]compofiinc!AC46</f>
        <v>6.1934079880549137E-3</v>
      </c>
      <c r="P54" s="443">
        <f>[1]compofiinc!AD46</f>
        <v>0.10160969512973959</v>
      </c>
      <c r="Q54" s="200">
        <f>[1]compofiinc!AE46</f>
        <v>8.9818851566021513E-2</v>
      </c>
      <c r="R54" s="78">
        <f>[1]compofiinc!AF46</f>
        <v>3.6081257271559579E-2</v>
      </c>
      <c r="S54" s="78">
        <f>[1]compofiinc!AG46</f>
        <v>2.8522029878907826E-2</v>
      </c>
      <c r="T54" s="78">
        <f>[1]compofiinc!AH46</f>
        <v>1.8951982912932153E-2</v>
      </c>
      <c r="U54" s="78">
        <f>[1]compofiinc!AI46</f>
        <v>2.7631331499601759E-3</v>
      </c>
      <c r="V54" s="82">
        <f>[1]compofiinc!AJ46</f>
        <v>3.5004483526617715E-3</v>
      </c>
    </row>
    <row r="55" spans="1:22" ht="15.75">
      <c r="A55" s="129">
        <v>1958</v>
      </c>
      <c r="B55" s="442">
        <f>[1]compofiinc!P47</f>
        <v>0.33561535507763746</v>
      </c>
      <c r="C55" s="200">
        <f>[1]compofiinc!Q47</f>
        <v>0.32112269096927543</v>
      </c>
      <c r="D55" s="78">
        <f>[1]compofiinc!R47</f>
        <v>0.22138595229010202</v>
      </c>
      <c r="E55" s="78">
        <f>[1]compofiinc!S47</f>
        <v>6.1241642769293718E-2</v>
      </c>
      <c r="F55" s="78">
        <f>[1]compofiinc!T47</f>
        <v>2.5005215626504731E-2</v>
      </c>
      <c r="G55" s="78">
        <f>[1]compofiinc!U47</f>
        <v>6.4526713456578679E-3</v>
      </c>
      <c r="H55" s="78">
        <f>[1]compofiinc!V47</f>
        <v>7.0372089377170842E-3</v>
      </c>
      <c r="I55" s="440">
        <f>[1]compofiinc!W47</f>
        <v>0.22926678126202021</v>
      </c>
      <c r="J55" s="200">
        <f>[1]compofiinc!X47</f>
        <v>0.2126001791647209</v>
      </c>
      <c r="K55" s="78">
        <f>[1]compofiinc!Y47</f>
        <v>0.12436775061904125</v>
      </c>
      <c r="L55" s="78">
        <f>[1]compofiinc!Z47</f>
        <v>5.2487308666527524E-2</v>
      </c>
      <c r="M55" s="78">
        <f>[1]compofiinc!AA47</f>
        <v>2.4120445914419475E-2</v>
      </c>
      <c r="N55" s="78">
        <f>[1]compofiinc!AB47</f>
        <v>5.4453121744700555E-3</v>
      </c>
      <c r="O55" s="78">
        <f>[1]compofiinc!AC47</f>
        <v>6.1793617902626205E-3</v>
      </c>
      <c r="P55" s="443">
        <f>[1]compofiinc!AD47</f>
        <v>0.1020574545358145</v>
      </c>
      <c r="Q55" s="200">
        <f>[1]compofiinc!AE47</f>
        <v>8.8335735001955892E-2</v>
      </c>
      <c r="R55" s="78">
        <f>[1]compofiinc!AF47</f>
        <v>3.6061309207323054E-2</v>
      </c>
      <c r="S55" s="78">
        <f>[1]compofiinc!AG47</f>
        <v>2.7957158288407533E-2</v>
      </c>
      <c r="T55" s="78">
        <f>[1]compofiinc!AH47</f>
        <v>1.7852701347797411E-2</v>
      </c>
      <c r="U55" s="78">
        <f>[1]compofiinc!AI47</f>
        <v>2.9416974142657849E-3</v>
      </c>
      <c r="V55" s="82">
        <f>[1]compofiinc!AJ47</f>
        <v>3.5228687441621054E-3</v>
      </c>
    </row>
    <row r="56" spans="1:22" ht="15.75">
      <c r="A56" s="132">
        <v>1959</v>
      </c>
      <c r="B56" s="447">
        <f>[1]compofiinc!P48</f>
        <v>0.34003626034210938</v>
      </c>
      <c r="C56" s="202">
        <f>[1]compofiinc!Q48</f>
        <v>0.32033287948024919</v>
      </c>
      <c r="D56" s="92">
        <f>[1]compofiinc!R48</f>
        <v>0.21968422323549375</v>
      </c>
      <c r="E56" s="92">
        <f>[1]compofiinc!S48</f>
        <v>6.1422883364079896E-2</v>
      </c>
      <c r="F56" s="92">
        <f>[1]compofiinc!T48</f>
        <v>2.5812493035413723E-2</v>
      </c>
      <c r="G56" s="92">
        <f>[1]compofiinc!U48</f>
        <v>6.926845264177829E-3</v>
      </c>
      <c r="H56" s="92">
        <f>[1]compofiinc!V48</f>
        <v>6.4864345810839875E-3</v>
      </c>
      <c r="I56" s="448">
        <f>[1]compofiinc!W48</f>
        <v>0.23389805866566568</v>
      </c>
      <c r="J56" s="202">
        <f>[1]compofiinc!X48</f>
        <v>0.21024822758488959</v>
      </c>
      <c r="K56" s="92">
        <f>[1]compofiinc!Y48</f>
        <v>0.12096464362877513</v>
      </c>
      <c r="L56" s="92">
        <f>[1]compofiinc!Z48</f>
        <v>5.3344679937066035E-2</v>
      </c>
      <c r="M56" s="92">
        <f>[1]compofiinc!AA48</f>
        <v>2.4415237692689329E-2</v>
      </c>
      <c r="N56" s="92">
        <f>[1]compofiinc!AB48</f>
        <v>5.812180496363486E-3</v>
      </c>
      <c r="O56" s="92">
        <f>[1]compofiinc!AC48</f>
        <v>5.7114858299956153E-3</v>
      </c>
      <c r="P56" s="449">
        <f>[1]compofiinc!AD48</f>
        <v>0.1064744460659322</v>
      </c>
      <c r="Q56" s="202">
        <f>[1]compofiinc!AE48</f>
        <v>8.7478520785266911E-2</v>
      </c>
      <c r="R56" s="92">
        <f>[1]compofiinc!AF48</f>
        <v>3.5543750374197408E-2</v>
      </c>
      <c r="S56" s="92">
        <f>[1]compofiinc!AG48</f>
        <v>2.8141480588543159E-2</v>
      </c>
      <c r="T56" s="92">
        <f>[1]compofiinc!AH48</f>
        <v>1.7490426283222164E-2</v>
      </c>
      <c r="U56" s="92">
        <f>[1]compofiinc!AI48</f>
        <v>3.0964387975252645E-3</v>
      </c>
      <c r="V56" s="93">
        <f>[1]compofiinc!AJ48</f>
        <v>3.2064247417789076E-3</v>
      </c>
    </row>
    <row r="57" spans="1:22" ht="15.75">
      <c r="A57" s="129">
        <v>1960</v>
      </c>
      <c r="B57" s="442">
        <f>[1]compofiinc!P49</f>
        <v>0.33475096015672107</v>
      </c>
      <c r="C57" s="200">
        <f>[1]compofiinc!Q49</f>
        <v>0.3165743758613398</v>
      </c>
      <c r="D57" s="78">
        <f>[1]compofiinc!R49</f>
        <v>0.22185760905417889</v>
      </c>
      <c r="E57" s="78">
        <f>[1]compofiinc!S49</f>
        <v>5.6176999404394377E-2</v>
      </c>
      <c r="F57" s="78">
        <f>[1]compofiinc!T49</f>
        <v>2.4710219826526891E-2</v>
      </c>
      <c r="G57" s="78">
        <f>[1]compofiinc!U49</f>
        <v>7.3326944656050587E-3</v>
      </c>
      <c r="H57" s="78">
        <f>[1]compofiinc!V49</f>
        <v>6.4968531106345271E-3</v>
      </c>
      <c r="I57" s="440">
        <f>[1]compofiinc!W49</f>
        <v>0.2257431227027937</v>
      </c>
      <c r="J57" s="200">
        <f>[1]compofiinc!X49</f>
        <v>0.20511531697340049</v>
      </c>
      <c r="K57" s="78">
        <f>[1]compofiinc!Y49</f>
        <v>0.12110550368134122</v>
      </c>
      <c r="L57" s="78">
        <f>[1]compofiinc!Z49</f>
        <v>4.8695510513458287E-2</v>
      </c>
      <c r="M57" s="78">
        <f>[1]compofiinc!AA49</f>
        <v>2.3365936414953634E-2</v>
      </c>
      <c r="N57" s="78">
        <f>[1]compofiinc!AB49</f>
        <v>6.1152395358021984E-3</v>
      </c>
      <c r="O57" s="78">
        <f>[1]compofiinc!AC49</f>
        <v>5.8331268278451502E-3</v>
      </c>
      <c r="P57" s="443">
        <f>[1]compofiinc!AD49</f>
        <v>0.10034579956956319</v>
      </c>
      <c r="Q57" s="200">
        <f>[1]compofiinc!AE49</f>
        <v>8.3565900921357628E-2</v>
      </c>
      <c r="R57" s="78">
        <f>[1]compofiinc!AF49</f>
        <v>3.5492649277734857E-2</v>
      </c>
      <c r="S57" s="78">
        <f>[1]compofiinc!AG49</f>
        <v>2.5140986228410239E-2</v>
      </c>
      <c r="T57" s="78">
        <f>[1]compofiinc!AH49</f>
        <v>1.6430441125589609E-2</v>
      </c>
      <c r="U57" s="78">
        <f>[1]compofiinc!AI49</f>
        <v>3.1592790660135294E-3</v>
      </c>
      <c r="V57" s="82">
        <f>[1]compofiinc!AJ49</f>
        <v>3.342545223609389E-3</v>
      </c>
    </row>
    <row r="58" spans="1:22" ht="15.75">
      <c r="A58" s="129">
        <v>1961</v>
      </c>
      <c r="B58" s="442">
        <f>[1]compofiinc!P50</f>
        <v>0.3425477280551974</v>
      </c>
      <c r="C58" s="200">
        <f>[1]compofiinc!Q50</f>
        <v>0.31896211473952618</v>
      </c>
      <c r="D58" s="78">
        <f>[1]compofiinc!R50</f>
        <v>0.22513867178576419</v>
      </c>
      <c r="E58" s="78">
        <f>[1]compofiinc!S50</f>
        <v>5.6128717373790195E-2</v>
      </c>
      <c r="F58" s="78">
        <f>[1]compofiinc!T50</f>
        <v>2.3755965543046247E-2</v>
      </c>
      <c r="G58" s="78">
        <f>[1]compofiinc!U50</f>
        <v>7.8825713012777524E-3</v>
      </c>
      <c r="H58" s="78">
        <f>[1]compofiinc!V50</f>
        <v>6.056188735647847E-3</v>
      </c>
      <c r="I58" s="440">
        <f>[1]compofiinc!W50</f>
        <v>0.23501366800040352</v>
      </c>
      <c r="J58" s="200">
        <f>[1]compofiinc!X50</f>
        <v>0.20906861751680228</v>
      </c>
      <c r="K58" s="78">
        <f>[1]compofiinc!Y50</f>
        <v>0.12772668147091676</v>
      </c>
      <c r="L58" s="78">
        <f>[1]compofiinc!Z50</f>
        <v>4.7842838083350131E-2</v>
      </c>
      <c r="M58" s="78">
        <f>[1]compofiinc!AA50</f>
        <v>2.1953500537244999E-2</v>
      </c>
      <c r="N58" s="78">
        <f>[1]compofiinc!AB50</f>
        <v>6.3815480536574491E-3</v>
      </c>
      <c r="O58" s="78">
        <f>[1]compofiinc!AC50</f>
        <v>5.1640493716328967E-3</v>
      </c>
      <c r="P58" s="443">
        <f>[1]compofiinc!AD50</f>
        <v>0.10640656153200091</v>
      </c>
      <c r="Q58" s="200">
        <f>[1]compofiinc!AE50</f>
        <v>8.3376005383909935E-2</v>
      </c>
      <c r="R58" s="78">
        <f>[1]compofiinc!AF50</f>
        <v>3.5005567806855105E-2</v>
      </c>
      <c r="S58" s="78">
        <f>[1]compofiinc!AG50</f>
        <v>2.5726074768300296E-2</v>
      </c>
      <c r="T58" s="78">
        <f>[1]compofiinc!AH50</f>
        <v>1.6453837807072106E-2</v>
      </c>
      <c r="U58" s="78">
        <f>[1]compofiinc!AI50</f>
        <v>3.2651612458015258E-3</v>
      </c>
      <c r="V58" s="82">
        <f>[1]compofiinc!AJ50</f>
        <v>2.9253637558808989E-3</v>
      </c>
    </row>
    <row r="59" spans="1:22" ht="15.75">
      <c r="A59" s="134">
        <v>1962</v>
      </c>
      <c r="B59" s="442">
        <f>[1]compofiinc!P51</f>
        <v>0.34259778261184692</v>
      </c>
      <c r="C59" s="445">
        <f>[1]compofiinc!Q51</f>
        <v>0.32929787039756775</v>
      </c>
      <c r="D59" s="85">
        <f>[1]compofiinc!R51</f>
        <v>0.22699326276779175</v>
      </c>
      <c r="E59" s="85">
        <f>[1]compofiinc!S51</f>
        <v>5.7516749948263168E-2</v>
      </c>
      <c r="F59" s="85">
        <f>[1]compofiinc!T51</f>
        <v>2.3807263001799583E-2</v>
      </c>
      <c r="G59" s="85">
        <f>[1]compofiinc!U51</f>
        <v>8.3357179537415504E-3</v>
      </c>
      <c r="H59" s="463">
        <f>[1]compofiinc!V51</f>
        <v>1.2644883245229721E-2</v>
      </c>
      <c r="I59" s="453">
        <f>[1]compofiinc!W51</f>
        <v>0.23160263895988464</v>
      </c>
      <c r="J59" s="454">
        <f>[1]compofiinc!X51</f>
        <v>0.2161213606595993</v>
      </c>
      <c r="K59" s="104">
        <f>[1]compofiinc!Y51</f>
        <v>0.1279488205909729</v>
      </c>
      <c r="L59" s="104">
        <f>[1]compofiinc!Z51</f>
        <v>4.9199830740690231E-2</v>
      </c>
      <c r="M59" s="104">
        <f>[1]compofiinc!AA51</f>
        <v>2.1472295746207237E-2</v>
      </c>
      <c r="N59" s="104">
        <f>[1]compofiinc!AB51</f>
        <v>6.5450938418507576E-3</v>
      </c>
      <c r="O59" s="463">
        <f>[1]compofiinc!AC51</f>
        <v>1.0955325327813625E-2</v>
      </c>
      <c r="P59" s="443">
        <f>[1]compofiinc!AD51</f>
        <v>0.10065796971321106</v>
      </c>
      <c r="Q59" s="201">
        <f>[1]compofiinc!AE51</f>
        <v>8.5894383490085602E-2</v>
      </c>
      <c r="R59" s="87">
        <f>[1]compofiinc!AF51</f>
        <v>3.4508898854255676E-2</v>
      </c>
      <c r="S59" s="87">
        <f>[1]compofiinc!AG51</f>
        <v>2.6325510814785957E-2</v>
      </c>
      <c r="T59" s="87">
        <f>[1]compofiinc!AH51</f>
        <v>1.5443987213075161E-2</v>
      </c>
      <c r="U59" s="87">
        <f>[1]compofiinc!AI51</f>
        <v>3.1919954344630241E-3</v>
      </c>
      <c r="V59" s="88">
        <f>[1]compofiinc!AJ51</f>
        <v>6.4239939674735069E-3</v>
      </c>
    </row>
    <row r="60" spans="1:22" ht="15.75">
      <c r="A60" s="134">
        <v>1963</v>
      </c>
      <c r="B60" s="442">
        <f>[1]compofiinc!P52</f>
        <v>0.3378481287671965</v>
      </c>
      <c r="C60" s="445">
        <f>[1]compofiinc!Q52</f>
        <v>0.32009622322001463</v>
      </c>
      <c r="D60" s="85">
        <f>[1]compofiinc!R52</f>
        <v>0.22657355751802358</v>
      </c>
      <c r="E60" s="85">
        <f>[1]compofiinc!S52</f>
        <v>5.4347359717920603E-2</v>
      </c>
      <c r="F60" s="85">
        <f>[1]compofiinc!T52</f>
        <v>2.3644154817068063E-2</v>
      </c>
      <c r="G60" s="85">
        <f>[1]compofiinc!U52</f>
        <v>1.0048613543722546E-2</v>
      </c>
      <c r="H60" s="85">
        <f>[1]compofiinc!V52</f>
        <v>5.482537623279801E-3</v>
      </c>
      <c r="I60" s="453">
        <f>[1]compofiinc!W52</f>
        <v>0.22843879271659912</v>
      </c>
      <c r="J60" s="454">
        <f>[1]compofiinc!X52</f>
        <v>0.2089506121533202</v>
      </c>
      <c r="K60" s="104">
        <f>[1]compofiinc!Y52</f>
        <v>0.12853001071454292</v>
      </c>
      <c r="L60" s="104">
        <f>[1]compofiinc!Z52</f>
        <v>4.6185772997338143E-2</v>
      </c>
      <c r="M60" s="104">
        <f>[1]compofiinc!AA52</f>
        <v>2.1704882879933149E-2</v>
      </c>
      <c r="N60" s="104">
        <f>[1]compofiinc!AB52</f>
        <v>7.8293708141522651E-3</v>
      </c>
      <c r="O60" s="104">
        <f>[1]compofiinc!AC52</f>
        <v>4.7005747473537257E-3</v>
      </c>
      <c r="P60" s="443">
        <f>[1]compofiinc!AD52</f>
        <v>9.91651029594353E-2</v>
      </c>
      <c r="Q60" s="201">
        <f>[1]compofiinc!AE52</f>
        <v>8.1639366576136144E-2</v>
      </c>
      <c r="R60" s="87">
        <f>[1]compofiinc!AF52</f>
        <v>3.4601989696862685E-2</v>
      </c>
      <c r="S60" s="87">
        <f>[1]compofiinc!AG52</f>
        <v>2.4443148734226455E-2</v>
      </c>
      <c r="T60" s="87">
        <f>[1]compofiinc!AH52</f>
        <v>1.6210857439494523E-2</v>
      </c>
      <c r="U60" s="87">
        <f>[1]compofiinc!AI52</f>
        <v>3.7675525626435324E-3</v>
      </c>
      <c r="V60" s="88">
        <f>[1]compofiinc!AJ52</f>
        <v>2.6158181429089358E-3</v>
      </c>
    </row>
    <row r="61" spans="1:22" ht="15.75">
      <c r="A61" s="134">
        <v>1964</v>
      </c>
      <c r="B61" s="442">
        <f>[1]compofiinc!P53</f>
        <v>0.34409618377685547</v>
      </c>
      <c r="C61" s="445">
        <f>[1]compofiinc!Q53</f>
        <v>0.32723456621170044</v>
      </c>
      <c r="D61" s="85">
        <f>[1]compofiinc!R53</f>
        <v>0.22935508191585541</v>
      </c>
      <c r="E61" s="85">
        <f>[1]compofiinc!S53</f>
        <v>5.4718144237995148E-2</v>
      </c>
      <c r="F61" s="85">
        <f>[1]compofiinc!T53</f>
        <v>2.3317830637097359E-2</v>
      </c>
      <c r="G61" s="85">
        <f>[1]compofiinc!U53</f>
        <v>9.8225446417927742E-3</v>
      </c>
      <c r="H61" s="463">
        <f>[1]compofiinc!V53</f>
        <v>1.0020952671766281E-2</v>
      </c>
      <c r="I61" s="453">
        <f>[1]compofiinc!W53</f>
        <v>0.23327010869979858</v>
      </c>
      <c r="J61" s="454">
        <f>[1]compofiinc!X53</f>
        <v>0.21389339864253998</v>
      </c>
      <c r="K61" s="104">
        <f>[1]compofiinc!Y53</f>
        <v>0.12987795472145081</v>
      </c>
      <c r="L61" s="104">
        <f>[1]compofiinc!Z53</f>
        <v>4.7020796686410904E-2</v>
      </c>
      <c r="M61" s="104">
        <f>[1]compofiinc!AA53</f>
        <v>2.1139964461326599E-2</v>
      </c>
      <c r="N61" s="104">
        <f>[1]compofiinc!AB53</f>
        <v>7.5450162403285503E-3</v>
      </c>
      <c r="O61" s="463">
        <f>[1]compofiinc!AC53</f>
        <v>8.3096753805875778E-3</v>
      </c>
      <c r="P61" s="443">
        <f>[1]compofiinc!AD53</f>
        <v>0.10193661600351334</v>
      </c>
      <c r="Q61" s="201">
        <f>[1]compofiinc!AE53</f>
        <v>8.3927623927593231E-2</v>
      </c>
      <c r="R61" s="87">
        <f>[1]compofiinc!AF53</f>
        <v>3.4745417535305023E-2</v>
      </c>
      <c r="S61" s="87">
        <f>[1]compofiinc!AG53</f>
        <v>2.595953457057476E-2</v>
      </c>
      <c r="T61" s="87">
        <f>[1]compofiinc!AH53</f>
        <v>1.5195583924651146E-2</v>
      </c>
      <c r="U61" s="87">
        <f>[1]compofiinc!AI53</f>
        <v>3.3955625258386135E-3</v>
      </c>
      <c r="V61" s="88">
        <f>[1]compofiinc!AJ53</f>
        <v>4.6315253712236881E-3</v>
      </c>
    </row>
    <row r="62" spans="1:22" ht="15.75">
      <c r="A62" s="134">
        <v>1965</v>
      </c>
      <c r="B62" s="442">
        <f>[1]compofiinc!P54</f>
        <v>0.34781024128956567</v>
      </c>
      <c r="C62" s="445">
        <f>[1]compofiinc!Q54</f>
        <v>0.31518188292699273</v>
      </c>
      <c r="D62" s="85">
        <f>[1]compofiinc!R54</f>
        <v>0.21465011048957885</v>
      </c>
      <c r="E62" s="85">
        <f>[1]compofiinc!S54</f>
        <v>6.116648030180976E-2</v>
      </c>
      <c r="F62" s="85">
        <f>[1]compofiinc!T54</f>
        <v>2.4574686040832142E-2</v>
      </c>
      <c r="G62" s="85">
        <f>[1]compofiinc!U54</f>
        <v>1.1003173184809947E-2</v>
      </c>
      <c r="H62" s="85">
        <f>[1]compofiinc!V54</f>
        <v>3.7874329099620769E-3</v>
      </c>
      <c r="I62" s="453">
        <f>[1]compofiinc!W54</f>
        <v>0.23876387756560402</v>
      </c>
      <c r="J62" s="454">
        <f>[1]compofiinc!X54</f>
        <v>0.20699893083727042</v>
      </c>
      <c r="K62" s="104">
        <f>[1]compofiinc!Y54</f>
        <v>0.1238985809566107</v>
      </c>
      <c r="L62" s="104">
        <f>[1]compofiinc!Z54</f>
        <v>4.9573579035051482E-2</v>
      </c>
      <c r="M62" s="104">
        <f>[1]compofiinc!AA54</f>
        <v>2.2099516280519524E-2</v>
      </c>
      <c r="N62" s="104">
        <f>[1]compofiinc!AB54</f>
        <v>8.3418744227734369E-3</v>
      </c>
      <c r="O62" s="104">
        <f>[1]compofiinc!AC54</f>
        <v>3.0853801423152867E-3</v>
      </c>
      <c r="P62" s="443">
        <f>[1]compofiinc!AD54</f>
        <v>0.10891912753229199</v>
      </c>
      <c r="Q62" s="201">
        <f>[1]compofiinc!AE54</f>
        <v>8.0650646944014873E-2</v>
      </c>
      <c r="R62" s="87">
        <f>[1]compofiinc!AF54</f>
        <v>3.4125376864947939E-2</v>
      </c>
      <c r="S62" s="87">
        <f>[1]compofiinc!AG54</f>
        <v>2.325779694070762E-2</v>
      </c>
      <c r="T62" s="87">
        <f>[1]compofiinc!AH54</f>
        <v>1.76361838291684E-2</v>
      </c>
      <c r="U62" s="87">
        <f>[1]compofiinc!AI54</f>
        <v>3.9557120264450832E-3</v>
      </c>
      <c r="V62" s="88">
        <f>[1]compofiinc!AJ54</f>
        <v>1.6755772827458208E-3</v>
      </c>
    </row>
    <row r="63" spans="1:22" ht="15.75">
      <c r="A63" s="134">
        <v>1966</v>
      </c>
      <c r="B63" s="442">
        <f>[1]compofiinc!P55</f>
        <v>0.34236150979995728</v>
      </c>
      <c r="C63" s="445">
        <f>[1]compofiinc!Q55</f>
        <v>0.32570964097976685</v>
      </c>
      <c r="D63" s="85">
        <f>[1]compofiinc!R55</f>
        <v>0.2246403694152832</v>
      </c>
      <c r="E63" s="85">
        <f>[1]compofiinc!S55</f>
        <v>5.8605004101991653E-2</v>
      </c>
      <c r="F63" s="85">
        <f>[1]compofiinc!T55</f>
        <v>2.2408457472920418E-2</v>
      </c>
      <c r="G63" s="85">
        <f>[1]compofiinc!U55</f>
        <v>1.0401573963463306E-2</v>
      </c>
      <c r="H63" s="463">
        <f>[1]compofiinc!V55</f>
        <v>9.6542453393340111E-3</v>
      </c>
      <c r="I63" s="453">
        <f>[1]compofiinc!W55</f>
        <v>0.23315879702568054</v>
      </c>
      <c r="J63" s="454">
        <f>[1]compofiinc!X55</f>
        <v>0.21402391791343689</v>
      </c>
      <c r="K63" s="104">
        <f>[1]compofiinc!Y55</f>
        <v>0.12687824666500092</v>
      </c>
      <c r="L63" s="104">
        <f>[1]compofiinc!Z55</f>
        <v>5.0521638244390488E-2</v>
      </c>
      <c r="M63" s="104">
        <f>[1]compofiinc!AA55</f>
        <v>2.0577302202582359E-2</v>
      </c>
      <c r="N63" s="104">
        <f>[1]compofiinc!AB55</f>
        <v>7.9529564827680588E-3</v>
      </c>
      <c r="O63" s="463">
        <f>[1]compofiinc!AC55</f>
        <v>8.0937799066305161E-3</v>
      </c>
      <c r="P63" s="443">
        <f>[1]compofiinc!AD55</f>
        <v>0.10330610722303391</v>
      </c>
      <c r="Q63" s="201">
        <f>[1]compofiinc!AE55</f>
        <v>8.5309349000453949E-2</v>
      </c>
      <c r="R63" s="87">
        <f>[1]compofiinc!AF55</f>
        <v>3.4241717308759689E-2</v>
      </c>
      <c r="S63" s="87">
        <f>[1]compofiinc!AG55</f>
        <v>2.8156258165836334E-2</v>
      </c>
      <c r="T63" s="87">
        <f>[1]compofiinc!AH55</f>
        <v>1.4726247638463974E-2</v>
      </c>
      <c r="U63" s="87">
        <f>[1]compofiinc!AI55</f>
        <v>3.6393131595104933E-3</v>
      </c>
      <c r="V63" s="88">
        <f>[1]compofiinc!AJ55</f>
        <v>4.545814823359251E-3</v>
      </c>
    </row>
    <row r="64" spans="1:22" ht="15.75">
      <c r="A64" s="134">
        <v>1967</v>
      </c>
      <c r="B64" s="444">
        <f>[1]compofiinc!P56</f>
        <v>0.34794352948665619</v>
      </c>
      <c r="C64" s="445">
        <f>[1]compofiinc!Q56</f>
        <v>0.32497638463973999</v>
      </c>
      <c r="D64" s="85">
        <f>[1]compofiinc!R56</f>
        <v>0.22734139859676361</v>
      </c>
      <c r="E64" s="85">
        <f>[1]compofiinc!S56</f>
        <v>5.6984592229127884E-2</v>
      </c>
      <c r="F64" s="85">
        <f>[1]compofiinc!T56</f>
        <v>2.2051380015909672E-2</v>
      </c>
      <c r="G64" s="85">
        <f>[1]compofiinc!U56</f>
        <v>1.0768562089651823E-2</v>
      </c>
      <c r="H64" s="85">
        <f>[1]compofiinc!V56</f>
        <v>7.830452173948288E-3</v>
      </c>
      <c r="I64" s="453">
        <f>[1]compofiinc!W56</f>
        <v>0.23938166350126266</v>
      </c>
      <c r="J64" s="445">
        <f>[1]compofiinc!X56</f>
        <v>0.21369637548923492</v>
      </c>
      <c r="K64" s="85">
        <f>[1]compofiinc!Y56</f>
        <v>0.12962305545806885</v>
      </c>
      <c r="L64" s="85">
        <f>[1]compofiinc!Z56</f>
        <v>4.9284623004496098E-2</v>
      </c>
      <c r="M64" s="85">
        <f>[1]compofiinc!AA56</f>
        <v>1.9969643093645573E-2</v>
      </c>
      <c r="N64" s="85">
        <f>[1]compofiinc!AB56</f>
        <v>8.3118737675249577E-3</v>
      </c>
      <c r="O64" s="85">
        <f>[1]compofiinc!AC56</f>
        <v>6.5071778371930122E-3</v>
      </c>
      <c r="P64" s="443">
        <f>[1]compofiinc!AD56</f>
        <v>0.108418308198452</v>
      </c>
      <c r="Q64" s="201">
        <f>[1]compofiinc!AE56</f>
        <v>8.5308415815234184E-2</v>
      </c>
      <c r="R64" s="87">
        <f>[1]compofiinc!AF56</f>
        <v>3.5278026014566422E-2</v>
      </c>
      <c r="S64" s="87">
        <f>[1]compofiinc!AG56</f>
        <v>2.8065021149814129E-2</v>
      </c>
      <c r="T64" s="87">
        <f>[1]compofiinc!AH56</f>
        <v>1.4378503663465381E-2</v>
      </c>
      <c r="U64" s="87">
        <f>[1]compofiinc!AI56</f>
        <v>3.8100401288829744E-3</v>
      </c>
      <c r="V64" s="88">
        <f>[1]compofiinc!AJ56</f>
        <v>3.7768245092593133E-3</v>
      </c>
    </row>
    <row r="65" spans="1:22" ht="15.75">
      <c r="A65" s="134">
        <v>1968</v>
      </c>
      <c r="B65" s="444">
        <f>[1]compofiinc!P57</f>
        <v>0.34770358726382256</v>
      </c>
      <c r="C65" s="445">
        <f>[1]compofiinc!Q57</f>
        <v>0.32246097177267075</v>
      </c>
      <c r="D65" s="85">
        <f>[1]compofiinc!R57</f>
        <v>0.22780533507466316</v>
      </c>
      <c r="E65" s="85">
        <f>[1]compofiinc!S57</f>
        <v>5.4846958257257938E-2</v>
      </c>
      <c r="F65" s="85">
        <f>[1]compofiinc!T57</f>
        <v>2.1313582779839635E-2</v>
      </c>
      <c r="G65" s="85">
        <f>[1]compofiinc!U57</f>
        <v>1.1067570303566754E-2</v>
      </c>
      <c r="H65" s="85">
        <f>[1]compofiinc!V57</f>
        <v>7.4275137158110738E-3</v>
      </c>
      <c r="I65" s="453">
        <f>[1]compofiinc!W57</f>
        <v>0.23970339260995388</v>
      </c>
      <c r="J65" s="445">
        <f>[1]compofiinc!X57</f>
        <v>0.21140898391604424</v>
      </c>
      <c r="K65" s="85">
        <f>[1]compofiinc!Y57</f>
        <v>0.13006319478154182</v>
      </c>
      <c r="L65" s="85">
        <f>[1]compofiinc!Z57</f>
        <v>4.729563114233315E-2</v>
      </c>
      <c r="M65" s="85">
        <f>[1]compofiinc!AA57</f>
        <v>1.9390225177630782E-2</v>
      </c>
      <c r="N65" s="85">
        <f>[1]compofiinc!AB57</f>
        <v>8.5284925298765302E-3</v>
      </c>
      <c r="O65" s="85">
        <f>[1]compofiinc!AC57</f>
        <v>6.1314433114603162E-3</v>
      </c>
      <c r="P65" s="443">
        <f>[1]compofiinc!AD57</f>
        <v>0.10958070494234562</v>
      </c>
      <c r="Q65" s="201">
        <f>[1]compofiinc!AE57</f>
        <v>8.3765515591949224E-2</v>
      </c>
      <c r="R65" s="87">
        <f>[1]compofiinc!AF57</f>
        <v>3.5064989700913429E-2</v>
      </c>
      <c r="S65" s="87">
        <f>[1]compofiinc!AG57</f>
        <v>2.7111265575513244E-2</v>
      </c>
      <c r="T65" s="87">
        <f>[1]compofiinc!AH57</f>
        <v>1.4006380399223417E-2</v>
      </c>
      <c r="U65" s="87">
        <f>[1]compofiinc!AI57</f>
        <v>3.9690215926384553E-3</v>
      </c>
      <c r="V65" s="88">
        <f>[1]compofiinc!AJ57</f>
        <v>3.6138584109721705E-3</v>
      </c>
    </row>
    <row r="66" spans="1:22" ht="15.75">
      <c r="A66" s="134">
        <v>1969</v>
      </c>
      <c r="B66" s="444">
        <f>[1]compofiinc!P58</f>
        <v>0.33904677908867598</v>
      </c>
      <c r="C66" s="445">
        <f>[1]compofiinc!Q58</f>
        <v>0.31972102634608746</v>
      </c>
      <c r="D66" s="85">
        <f>[1]compofiinc!R58</f>
        <v>0.22979087475687265</v>
      </c>
      <c r="E66" s="85">
        <f>[1]compofiinc!S58</f>
        <v>5.1756957778707147E-2</v>
      </c>
      <c r="F66" s="85">
        <f>[1]compofiinc!T58</f>
        <v>1.9496050023008138E-2</v>
      </c>
      <c r="G66" s="85">
        <f>[1]compofiinc!U58</f>
        <v>1.156182776321657E-2</v>
      </c>
      <c r="H66" s="85">
        <f>[1]compofiinc!V58</f>
        <v>7.1129104180727154E-3</v>
      </c>
      <c r="I66" s="453">
        <f>[1]compofiinc!W58</f>
        <v>0.23034127568826079</v>
      </c>
      <c r="J66" s="445">
        <f>[1]compofiinc!X58</f>
        <v>0.20832708012312651</v>
      </c>
      <c r="K66" s="85">
        <f>[1]compofiinc!Y58</f>
        <v>0.13146834541112185</v>
      </c>
      <c r="L66" s="85">
        <f>[1]compofiinc!Z58</f>
        <v>4.4490640342701226E-2</v>
      </c>
      <c r="M66" s="85">
        <f>[1]compofiinc!AA58</f>
        <v>1.7593544849660248E-2</v>
      </c>
      <c r="N66" s="85">
        <f>[1]compofiinc!AB58</f>
        <v>8.8347238779533654E-3</v>
      </c>
      <c r="O66" s="85">
        <f>[1]compofiinc!AC58</f>
        <v>5.9398211596999317E-3</v>
      </c>
      <c r="P66" s="443">
        <f>[1]compofiinc!AD58</f>
        <v>0.10188319021835923</v>
      </c>
      <c r="Q66" s="201">
        <f>[1]compofiinc!AE58</f>
        <v>8.1046326435171068E-2</v>
      </c>
      <c r="R66" s="87">
        <f>[1]compofiinc!AF58</f>
        <v>3.5207850392907858E-2</v>
      </c>
      <c r="S66" s="87">
        <f>[1]compofiinc!AG58</f>
        <v>2.5410673988517374E-2</v>
      </c>
      <c r="T66" s="87">
        <f>[1]compofiinc!AH58</f>
        <v>1.2634574071853422E-2</v>
      </c>
      <c r="U66" s="87">
        <f>[1]compofiinc!AI58</f>
        <v>4.225512264383724E-3</v>
      </c>
      <c r="V66" s="88">
        <f>[1]compofiinc!AJ58</f>
        <v>3.5677174855663907E-3</v>
      </c>
    </row>
    <row r="67" spans="1:22" ht="15.75">
      <c r="A67" s="136">
        <v>1970</v>
      </c>
      <c r="B67" s="455">
        <f>[1]compofiinc!P59</f>
        <v>0.3347691900562495</v>
      </c>
      <c r="C67" s="456">
        <f>[1]compofiinc!Q59</f>
        <v>0.32094364939257503</v>
      </c>
      <c r="D67" s="106">
        <f>[1]compofiinc!R59</f>
        <v>0.23489904613234103</v>
      </c>
      <c r="E67" s="106">
        <f>[1]compofiinc!S59</f>
        <v>4.8374880629125983E-2</v>
      </c>
      <c r="F67" s="106">
        <f>[1]compofiinc!T59</f>
        <v>1.8085707517457195E-2</v>
      </c>
      <c r="G67" s="106">
        <f>[1]compofiinc!U59</f>
        <v>1.2533213717688341E-2</v>
      </c>
      <c r="H67" s="106">
        <f>[1]compofiinc!V59</f>
        <v>7.0454180022352375E-3</v>
      </c>
      <c r="I67" s="457">
        <f>[1]compofiinc!W59</f>
        <v>0.22401312866713852</v>
      </c>
      <c r="J67" s="456">
        <f>[1]compofiinc!X59</f>
        <v>0.20813350263051689</v>
      </c>
      <c r="K67" s="106">
        <f>[1]compofiinc!Y59</f>
        <v>0.13473324221558869</v>
      </c>
      <c r="L67" s="106">
        <f>[1]compofiinc!Z59</f>
        <v>4.1702087342855521E-2</v>
      </c>
      <c r="M67" s="106">
        <f>[1]compofiinc!AA59</f>
        <v>1.6199272577068768E-2</v>
      </c>
      <c r="N67" s="106">
        <f>[1]compofiinc!AB59</f>
        <v>9.5460353259113617E-3</v>
      </c>
      <c r="O67" s="106">
        <f>[1]compofiinc!AC59</f>
        <v>5.9528465862968005E-3</v>
      </c>
      <c r="P67" s="452">
        <f>[1]compofiinc!AD59</f>
        <v>9.4954403699375689E-2</v>
      </c>
      <c r="Q67" s="205">
        <f>[1]compofiinc!AE59</f>
        <v>7.9905917489668354E-2</v>
      </c>
      <c r="R67" s="109">
        <f>[1]compofiinc!AF59</f>
        <v>3.6189204431138933E-2</v>
      </c>
      <c r="S67" s="109">
        <f>[1]compofiinc!AG59</f>
        <v>2.4105474687530659E-2</v>
      </c>
      <c r="T67" s="109">
        <f>[1]compofiinc!AH59</f>
        <v>1.1410187140427297E-2</v>
      </c>
      <c r="U67" s="109">
        <f>[1]compofiinc!AI59</f>
        <v>4.5439832019837922E-3</v>
      </c>
      <c r="V67" s="110">
        <f>[1]compofiinc!AJ59</f>
        <v>3.6570709735315177E-3</v>
      </c>
    </row>
    <row r="68" spans="1:22" ht="15.75">
      <c r="A68" s="134">
        <v>1971</v>
      </c>
      <c r="B68" s="444">
        <f>[1]compofiinc!P60</f>
        <v>0.33793695288477466</v>
      </c>
      <c r="C68" s="445">
        <f>[1]compofiinc!Q60</f>
        <v>0.32278004183899611</v>
      </c>
      <c r="D68" s="85">
        <f>[1]compofiinc!R60</f>
        <v>0.23900575243169442</v>
      </c>
      <c r="E68" s="85">
        <f>[1]compofiinc!S60</f>
        <v>4.6675752048031427E-2</v>
      </c>
      <c r="F68" s="85">
        <f>[1]compofiinc!T60</f>
        <v>1.6861850996065186E-2</v>
      </c>
      <c r="G68" s="85">
        <f>[1]compofiinc!U60</f>
        <v>1.3004115726289456E-2</v>
      </c>
      <c r="H68" s="85">
        <f>[1]compofiinc!V60</f>
        <v>7.2312293286813656E-3</v>
      </c>
      <c r="I68" s="453">
        <f>[1]compofiinc!W60</f>
        <v>0.22601009006029926</v>
      </c>
      <c r="J68" s="445">
        <f>[1]compofiinc!X60</f>
        <v>0.20871327415807173</v>
      </c>
      <c r="K68" s="85">
        <f>[1]compofiinc!Y60</f>
        <v>0.13719998608576134</v>
      </c>
      <c r="L68" s="85">
        <f>[1]compofiinc!Z60</f>
        <v>4.0367543540924089E-2</v>
      </c>
      <c r="M68" s="85">
        <f>[1]compofiinc!AA60</f>
        <v>1.5162848048930755E-2</v>
      </c>
      <c r="N68" s="85">
        <f>[1]compofiinc!AB60</f>
        <v>9.8640172236628132E-3</v>
      </c>
      <c r="O68" s="85">
        <f>[1]compofiinc!AC60</f>
        <v>6.1188757772470126E-3</v>
      </c>
      <c r="P68" s="443">
        <f>[1]compofiinc!AD60</f>
        <v>9.5630620286101475E-2</v>
      </c>
      <c r="Q68" s="201">
        <f>[1]compofiinc!AE60</f>
        <v>7.9604010468756314E-2</v>
      </c>
      <c r="R68" s="87">
        <f>[1]compofiinc!AF60</f>
        <v>3.754526618286036E-2</v>
      </c>
      <c r="S68" s="87">
        <f>[1]compofiinc!AG60</f>
        <v>2.322040273793391E-2</v>
      </c>
      <c r="T68" s="87">
        <f>[1]compofiinc!AH60</f>
        <v>1.0584077367639111E-2</v>
      </c>
      <c r="U68" s="87">
        <f>[1]compofiinc!AI60</f>
        <v>4.5574252287678974E-3</v>
      </c>
      <c r="V68" s="88">
        <f>[1]compofiinc!AJ60</f>
        <v>3.6968408519442164E-3</v>
      </c>
    </row>
    <row r="69" spans="1:22" ht="15.75">
      <c r="A69" s="134">
        <v>1972</v>
      </c>
      <c r="B69" s="444">
        <f>[1]compofiinc!P61</f>
        <v>0.33820779253437649</v>
      </c>
      <c r="C69" s="445">
        <f>[1]compofiinc!Q61</f>
        <v>0.32265214595827274</v>
      </c>
      <c r="D69" s="85">
        <f>[1]compofiinc!R61</f>
        <v>0.23792499503178988</v>
      </c>
      <c r="E69" s="85">
        <f>[1]compofiinc!S61</f>
        <v>4.7176950411085272E-2</v>
      </c>
      <c r="F69" s="85">
        <f>[1]compofiinc!T61</f>
        <v>1.6328096074175846E-2</v>
      </c>
      <c r="G69" s="85">
        <f>[1]compofiinc!U61</f>
        <v>1.3354185023217724E-2</v>
      </c>
      <c r="H69" s="85">
        <f>[1]compofiinc!V61</f>
        <v>7.867591774356697E-3</v>
      </c>
      <c r="I69" s="453">
        <f>[1]compofiinc!W61</f>
        <v>0.22631295173050603</v>
      </c>
      <c r="J69" s="445">
        <f>[1]compofiinc!X61</f>
        <v>0.20853233982052188</v>
      </c>
      <c r="K69" s="85">
        <f>[1]compofiinc!Y61</f>
        <v>0.13666043507691938</v>
      </c>
      <c r="L69" s="85">
        <f>[1]compofiinc!Z61</f>
        <v>4.0616434028379444E-2</v>
      </c>
      <c r="M69" s="85">
        <f>[1]compofiinc!AA61</f>
        <v>1.4555437052877096E-2</v>
      </c>
      <c r="N69" s="85">
        <f>[1]compofiinc!AB61</f>
        <v>1.0099543921114673E-2</v>
      </c>
      <c r="O69" s="85">
        <f>[1]compofiinc!AC61</f>
        <v>6.6004831664940866E-3</v>
      </c>
      <c r="P69" s="443">
        <f>[1]compofiinc!AD61</f>
        <v>9.5404998552112374E-2</v>
      </c>
      <c r="Q69" s="201">
        <f>[1]compofiinc!AE61</f>
        <v>7.9241379024097114E-2</v>
      </c>
      <c r="R69" s="87">
        <f>[1]compofiinc!AF61</f>
        <v>3.8328416318108793E-2</v>
      </c>
      <c r="S69" s="87">
        <f>[1]compofiinc!AG61</f>
        <v>2.2330895902086922E-2</v>
      </c>
      <c r="T69" s="87">
        <f>[1]compofiinc!AH61</f>
        <v>1.008427900683273E-2</v>
      </c>
      <c r="U69" s="87">
        <f>[1]compofiinc!AI61</f>
        <v>4.5556090953482453E-3</v>
      </c>
      <c r="V69" s="88">
        <f>[1]compofiinc!AJ61</f>
        <v>3.9421811558781883E-3</v>
      </c>
    </row>
    <row r="70" spans="1:22" ht="15.75">
      <c r="A70" s="134">
        <v>1973</v>
      </c>
      <c r="B70" s="444">
        <f>[1]compofiinc!P62</f>
        <v>0.33694765997279319</v>
      </c>
      <c r="C70" s="445">
        <f>[1]compofiinc!Q62</f>
        <v>0.32437360652693314</v>
      </c>
      <c r="D70" s="85">
        <f>[1]compofiinc!R62</f>
        <v>0.23626221766244271</v>
      </c>
      <c r="E70" s="85">
        <f>[1]compofiinc!S62</f>
        <v>4.8362181704760587E-2</v>
      </c>
      <c r="F70" s="85">
        <f>[1]compofiinc!T62</f>
        <v>1.6485290522950891E-2</v>
      </c>
      <c r="G70" s="85">
        <f>[1]compofiinc!U62</f>
        <v>1.4509399185158145E-2</v>
      </c>
      <c r="H70" s="85">
        <f>[1]compofiinc!V62</f>
        <v>8.75679690909692E-3</v>
      </c>
      <c r="I70" s="453">
        <f>[1]compofiinc!W62</f>
        <v>0.22473139352769067</v>
      </c>
      <c r="J70" s="445">
        <f>[1]compofiinc!X62</f>
        <v>0.21024745118847932</v>
      </c>
      <c r="K70" s="85">
        <f>[1]compofiinc!Y62</f>
        <v>0.13627179172544857</v>
      </c>
      <c r="L70" s="85">
        <f>[1]compofiinc!Z62</f>
        <v>4.1199102056680204E-2</v>
      </c>
      <c r="M70" s="85">
        <f>[1]compofiinc!AA62</f>
        <v>1.4528858133189715E-2</v>
      </c>
      <c r="N70" s="85">
        <f>[1]compofiinc!AB62</f>
        <v>1.0965959101781664E-2</v>
      </c>
      <c r="O70" s="85">
        <f>[1]compofiinc!AC62</f>
        <v>7.2817221131344922E-3</v>
      </c>
      <c r="P70" s="443">
        <f>[1]compofiinc!AD62</f>
        <v>9.2953410270638415E-2</v>
      </c>
      <c r="Q70" s="201">
        <f>[1]compofiinc!AE62</f>
        <v>7.9883640364187158E-2</v>
      </c>
      <c r="R70" s="87">
        <f>[1]compofiinc!AF62</f>
        <v>3.8794684141976177E-2</v>
      </c>
      <c r="S70" s="87">
        <f>[1]compofiinc!AG62</f>
        <v>2.1987719204616951E-2</v>
      </c>
      <c r="T70" s="87">
        <f>[1]compofiinc!AH62</f>
        <v>9.8956493042692273E-3</v>
      </c>
      <c r="U70" s="87">
        <f>[1]compofiinc!AI62</f>
        <v>4.9719678981858806E-3</v>
      </c>
      <c r="V70" s="88">
        <f>[1]compofiinc!AJ62</f>
        <v>4.233621127170295E-3</v>
      </c>
    </row>
    <row r="71" spans="1:22" ht="15.75">
      <c r="A71" s="134">
        <v>1974</v>
      </c>
      <c r="B71" s="444">
        <f>[1]compofiinc!P63</f>
        <v>0.33677151310530462</v>
      </c>
      <c r="C71" s="445">
        <f>[1]compofiinc!Q63</f>
        <v>0.32745661678018223</v>
      </c>
      <c r="D71" s="85">
        <f>[1]compofiinc!R63</f>
        <v>0.23935692769828165</v>
      </c>
      <c r="E71" s="85">
        <f>[1]compofiinc!S63</f>
        <v>4.6810597459852943E-2</v>
      </c>
      <c r="F71" s="85">
        <f>[1]compofiinc!T63</f>
        <v>1.6608658692632616E-2</v>
      </c>
      <c r="G71" s="85">
        <f>[1]compofiinc!U63</f>
        <v>1.5690312428915831E-2</v>
      </c>
      <c r="H71" s="85">
        <f>[1]compofiinc!V63</f>
        <v>8.9968398878284006E-3</v>
      </c>
      <c r="I71" s="453">
        <f>[1]compofiinc!W63</f>
        <v>0.22353586004965109</v>
      </c>
      <c r="J71" s="445">
        <f>[1]compofiinc!X63</f>
        <v>0.21265056583342812</v>
      </c>
      <c r="K71" s="85">
        <f>[1]compofiinc!Y63</f>
        <v>0.13910814053542708</v>
      </c>
      <c r="L71" s="85">
        <f>[1]compofiinc!Z63</f>
        <v>3.9770352418884158E-2</v>
      </c>
      <c r="M71" s="85">
        <f>[1]compofiinc!AA63</f>
        <v>1.4541966289414177E-2</v>
      </c>
      <c r="N71" s="85">
        <f>[1]compofiinc!AB63</f>
        <v>1.168438301604624E-2</v>
      </c>
      <c r="O71" s="85">
        <f>[1]compofiinc!AC63</f>
        <v>7.5457191755106123E-3</v>
      </c>
      <c r="P71" s="443">
        <f>[1]compofiinc!AD63</f>
        <v>9.1676472753988492E-2</v>
      </c>
      <c r="Q71" s="201">
        <f>[1]compofiinc!AE63</f>
        <v>8.1617788810376624E-2</v>
      </c>
      <c r="R71" s="87">
        <f>[1]compofiinc!AF63</f>
        <v>4.0143316358353331E-2</v>
      </c>
      <c r="S71" s="87">
        <f>[1]compofiinc!AG63</f>
        <v>2.1462142868983847E-2</v>
      </c>
      <c r="T71" s="87">
        <f>[1]compofiinc!AH63</f>
        <v>9.9397305244650624E-3</v>
      </c>
      <c r="U71" s="87">
        <f>[1]compofiinc!AI63</f>
        <v>5.4389141453121681E-3</v>
      </c>
      <c r="V71" s="88">
        <f>[1]compofiinc!AJ63</f>
        <v>4.6328716145858095E-3</v>
      </c>
    </row>
    <row r="72" spans="1:22" ht="15.75">
      <c r="A72" s="134">
        <v>1975</v>
      </c>
      <c r="B72" s="444">
        <f>[1]compofiinc!P64</f>
        <v>0.33761940029285142</v>
      </c>
      <c r="C72" s="445">
        <f>[1]compofiinc!Q64</f>
        <v>0.32888582930490884</v>
      </c>
      <c r="D72" s="85">
        <f>[1]compofiinc!R64</f>
        <v>0.24533367718890986</v>
      </c>
      <c r="E72" s="85">
        <f>[1]compofiinc!S64</f>
        <v>4.3259512702718439E-2</v>
      </c>
      <c r="F72" s="85">
        <f>[1]compofiinc!T64</f>
        <v>1.6041451478102431E-2</v>
      </c>
      <c r="G72" s="85">
        <f>[1]compofiinc!U64</f>
        <v>1.5502537062054955E-2</v>
      </c>
      <c r="H72" s="85">
        <f>[1]compofiinc!V64</f>
        <v>8.7518760169373877E-3</v>
      </c>
      <c r="I72" s="453">
        <f>[1]compofiinc!W64</f>
        <v>0.22292753916678976</v>
      </c>
      <c r="J72" s="445">
        <f>[1]compofiinc!X64</f>
        <v>0.21272558682426279</v>
      </c>
      <c r="K72" s="85">
        <f>[1]compofiinc!Y64</f>
        <v>0.14297331230523014</v>
      </c>
      <c r="L72" s="85">
        <f>[1]compofiinc!Z64</f>
        <v>3.6800560249801606E-2</v>
      </c>
      <c r="M72" s="85">
        <f>[1]compofiinc!AA64</f>
        <v>1.4170661198008361E-2</v>
      </c>
      <c r="N72" s="85">
        <f>[1]compofiinc!AB64</f>
        <v>1.1369068811639238E-2</v>
      </c>
      <c r="O72" s="85">
        <f>[1]compofiinc!AC64</f>
        <v>7.413788994519166E-3</v>
      </c>
      <c r="P72" s="443">
        <f>[1]compofiinc!AD64</f>
        <v>9.0314151503321227E-2</v>
      </c>
      <c r="Q72" s="201">
        <f>[1]compofiinc!AE64</f>
        <v>8.1209082488925333E-2</v>
      </c>
      <c r="R72" s="87">
        <f>[1]compofiinc!AF64</f>
        <v>4.1818668536848236E-2</v>
      </c>
      <c r="S72" s="87">
        <f>[1]compofiinc!AG64</f>
        <v>1.9768939919558193E-2</v>
      </c>
      <c r="T72" s="87">
        <f>[1]compofiinc!AH64</f>
        <v>9.7232827412447875E-3</v>
      </c>
      <c r="U72" s="87">
        <f>[1]compofiinc!AI64</f>
        <v>5.2003067906403189E-3</v>
      </c>
      <c r="V72" s="88">
        <f>[1]compofiinc!AJ64</f>
        <v>4.6960538061808776E-3</v>
      </c>
    </row>
    <row r="73" spans="1:22" ht="15.75">
      <c r="A73" s="134">
        <v>1976</v>
      </c>
      <c r="B73" s="444">
        <f>[1]compofiinc!P65</f>
        <v>0.33755245215451168</v>
      </c>
      <c r="C73" s="445">
        <f>[1]compofiinc!Q65</f>
        <v>0.32797317352276423</v>
      </c>
      <c r="D73" s="85">
        <f>[1]compofiinc!R65</f>
        <v>0.24754734477807006</v>
      </c>
      <c r="E73" s="85">
        <f>[1]compofiinc!S65</f>
        <v>4.1071804257754252E-2</v>
      </c>
      <c r="F73" s="85">
        <f>[1]compofiinc!T65</f>
        <v>1.5962878095383104E-2</v>
      </c>
      <c r="G73" s="85">
        <f>[1]compofiinc!U65</f>
        <v>1.53525032619104E-2</v>
      </c>
      <c r="H73" s="85">
        <f>[1]compofiinc!V65</f>
        <v>8.0368197098952265E-3</v>
      </c>
      <c r="I73" s="453">
        <f>[1]compofiinc!W65</f>
        <v>0.22271408478840726</v>
      </c>
      <c r="J73" s="445">
        <f>[1]compofiinc!X65</f>
        <v>0.21167914746519045</v>
      </c>
      <c r="K73" s="85">
        <f>[1]compofiinc!Y65</f>
        <v>0.14479961459011292</v>
      </c>
      <c r="L73" s="85">
        <f>[1]compofiinc!Z65</f>
        <v>3.4721886899053089E-2</v>
      </c>
      <c r="M73" s="85">
        <f>[1]compofiinc!AA65</f>
        <v>1.4110042155262903E-2</v>
      </c>
      <c r="N73" s="85">
        <f>[1]compofiinc!AB65</f>
        <v>1.1204019347902161E-2</v>
      </c>
      <c r="O73" s="85">
        <f>[1]compofiinc!AC65</f>
        <v>6.8476395257111022E-3</v>
      </c>
      <c r="P73" s="443">
        <f>[1]compofiinc!AD65</f>
        <v>9.0083616266070976E-2</v>
      </c>
      <c r="Q73" s="201">
        <f>[1]compofiinc!AE65</f>
        <v>8.0457038329221575E-2</v>
      </c>
      <c r="R73" s="87">
        <f>[1]compofiinc!AF65</f>
        <v>4.307933650724749E-2</v>
      </c>
      <c r="S73" s="87">
        <f>[1]compofiinc!AG65</f>
        <v>1.8586302550456679E-2</v>
      </c>
      <c r="T73" s="87">
        <f>[1]compofiinc!AH65</f>
        <v>9.63000053210461E-3</v>
      </c>
      <c r="U73" s="87">
        <f>[1]compofiinc!AI65</f>
        <v>4.8881466264700801E-3</v>
      </c>
      <c r="V73" s="88">
        <f>[1]compofiinc!AJ65</f>
        <v>4.2733999154183078E-3</v>
      </c>
    </row>
    <row r="74" spans="1:22" ht="15.75">
      <c r="A74" s="134">
        <v>1977</v>
      </c>
      <c r="B74" s="444">
        <f>[1]compofiinc!P66</f>
        <v>0.33799417169579726</v>
      </c>
      <c r="C74" s="445">
        <f>[1]compofiinc!Q66</f>
        <v>0.32766371629233504</v>
      </c>
      <c r="D74" s="85">
        <f>[1]compofiinc!R66</f>
        <v>0.24943204631757965</v>
      </c>
      <c r="E74" s="85">
        <f>[1]compofiinc!S66</f>
        <v>3.9579348177344542E-2</v>
      </c>
      <c r="F74" s="85">
        <f>[1]compofiinc!T66</f>
        <v>1.5840677507786616E-2</v>
      </c>
      <c r="G74" s="85">
        <f>[1]compofiinc!U66</f>
        <v>1.5102357104283204E-2</v>
      </c>
      <c r="H74" s="85">
        <f>[1]compofiinc!V66</f>
        <v>7.7076899945880406E-3</v>
      </c>
      <c r="I74" s="453">
        <f>[1]compofiinc!W66</f>
        <v>0.22313708524014686</v>
      </c>
      <c r="J74" s="445">
        <f>[1]compofiinc!X66</f>
        <v>0.21137570261537064</v>
      </c>
      <c r="K74" s="85">
        <f>[1]compofiinc!Y66</f>
        <v>0.14659266040764862</v>
      </c>
      <c r="L74" s="85">
        <f>[1]compofiinc!Z66</f>
        <v>3.3311344257488607E-2</v>
      </c>
      <c r="M74" s="85">
        <f>[1]compofiinc!AA66</f>
        <v>1.3942485768466462E-2</v>
      </c>
      <c r="N74" s="85">
        <f>[1]compofiinc!AB66</f>
        <v>1.0990419231994952E-2</v>
      </c>
      <c r="O74" s="85">
        <f>[1]compofiinc!AC66</f>
        <v>6.5385606033800947E-3</v>
      </c>
      <c r="P74" s="443">
        <f>[1]compofiinc!AD66</f>
        <v>9.0579711469366941E-2</v>
      </c>
      <c r="Q74" s="201">
        <f>[1]compofiinc!AE66</f>
        <v>8.0450191881800137E-2</v>
      </c>
      <c r="R74" s="87">
        <f>[1]compofiinc!AF66</f>
        <v>4.4561187121551882E-2</v>
      </c>
      <c r="S74" s="87">
        <f>[1]compofiinc!AG66</f>
        <v>1.7687562481021324E-2</v>
      </c>
      <c r="T74" s="87">
        <f>[1]compofiinc!AH66</f>
        <v>9.5231638607715663E-3</v>
      </c>
      <c r="U74" s="87">
        <f>[1]compofiinc!AI66</f>
        <v>4.6806526311406471E-3</v>
      </c>
      <c r="V74" s="88">
        <f>[1]compofiinc!AJ66</f>
        <v>3.9988746214338344E-3</v>
      </c>
    </row>
    <row r="75" spans="1:22" ht="15.75">
      <c r="A75" s="134">
        <v>1978</v>
      </c>
      <c r="B75" s="444">
        <f>[1]compofiinc!P67</f>
        <v>0.34003812410356815</v>
      </c>
      <c r="C75" s="445">
        <f>[1]compofiinc!Q67</f>
        <v>0.32774701630471981</v>
      </c>
      <c r="D75" s="85">
        <f>[1]compofiinc!R67</f>
        <v>0.25072800097453651</v>
      </c>
      <c r="E75" s="85">
        <f>[1]compofiinc!S67</f>
        <v>3.7989483565248783E-2</v>
      </c>
      <c r="F75" s="85">
        <f>[1]compofiinc!T67</f>
        <v>1.5711261415995326E-2</v>
      </c>
      <c r="G75" s="85">
        <f>[1]compofiinc!U67</f>
        <v>1.5543825101072994E-2</v>
      </c>
      <c r="H75" s="85">
        <f>[1]compofiinc!V67</f>
        <v>7.7717509385234473E-3</v>
      </c>
      <c r="I75" s="453">
        <f>[1]compofiinc!W67</f>
        <v>0.22548234204477602</v>
      </c>
      <c r="J75" s="445">
        <f>[1]compofiinc!X67</f>
        <v>0.2116311500956094</v>
      </c>
      <c r="K75" s="85">
        <f>[1]compofiinc!Y67</f>
        <v>0.14812070470562233</v>
      </c>
      <c r="L75" s="85">
        <f>[1]compofiinc!Z67</f>
        <v>3.1755481740210145E-2</v>
      </c>
      <c r="M75" s="85">
        <f>[1]compofiinc!AA67</f>
        <v>1.3803155883244989E-2</v>
      </c>
      <c r="N75" s="85">
        <f>[1]compofiinc!AB67</f>
        <v>1.1383528540070853E-2</v>
      </c>
      <c r="O75" s="85">
        <f>[1]compofiinc!AC67</f>
        <v>6.5652629101201621E-3</v>
      </c>
      <c r="P75" s="443">
        <f>[1]compofiinc!AD67</f>
        <v>9.3084240474391677E-2</v>
      </c>
      <c r="Q75" s="201">
        <f>[1]compofiinc!AE67</f>
        <v>8.1015985406077018E-2</v>
      </c>
      <c r="R75" s="87">
        <f>[1]compofiinc!AF67</f>
        <v>4.6223640986601922E-2</v>
      </c>
      <c r="S75" s="87">
        <f>[1]compofiinc!AG67</f>
        <v>1.6450946359076957E-2</v>
      </c>
      <c r="T75" s="87">
        <f>[1]compofiinc!AH67</f>
        <v>9.4316805093818679E-3</v>
      </c>
      <c r="U75" s="87">
        <f>[1]compofiinc!AI67</f>
        <v>4.8695922581645096E-3</v>
      </c>
      <c r="V75" s="88">
        <f>[1]compofiinc!AJ67</f>
        <v>4.0404381998734723E-3</v>
      </c>
    </row>
    <row r="76" spans="1:22" ht="15.75">
      <c r="A76" s="140">
        <v>1979</v>
      </c>
      <c r="B76" s="458">
        <f>[1]compofiinc!P68</f>
        <v>0.34504973888397217</v>
      </c>
      <c r="C76" s="459">
        <f>[1]compofiinc!Q68</f>
        <v>0.32703930139541626</v>
      </c>
      <c r="D76" s="112">
        <f>[1]compofiinc!R68</f>
        <v>0.25187444686889648</v>
      </c>
      <c r="E76" s="112">
        <f>[1]compofiinc!S68</f>
        <v>3.473224863409996E-2</v>
      </c>
      <c r="F76" s="112">
        <f>[1]compofiinc!T68</f>
        <v>1.5701629221439362E-2</v>
      </c>
      <c r="G76" s="112">
        <f>[1]compofiinc!U68</f>
        <v>1.7139991745352745E-2</v>
      </c>
      <c r="H76" s="112">
        <f>[1]compofiinc!V68</f>
        <v>7.5909635052084923E-3</v>
      </c>
      <c r="I76" s="460">
        <f>[1]compofiinc!W68</f>
        <v>0.23182986676692963</v>
      </c>
      <c r="J76" s="459">
        <f>[1]compofiinc!X68</f>
        <v>0.21149761974811554</v>
      </c>
      <c r="K76" s="112">
        <f>[1]compofiinc!Y68</f>
        <v>0.14933052659034729</v>
      </c>
      <c r="L76" s="112">
        <f>[1]compofiinc!Z68</f>
        <v>2.9082041233778E-2</v>
      </c>
      <c r="M76" s="112">
        <f>[1]compofiinc!AA68</f>
        <v>1.3752010650932789E-2</v>
      </c>
      <c r="N76" s="112">
        <f>[1]compofiinc!AB68</f>
        <v>1.2842487543821335E-2</v>
      </c>
      <c r="O76" s="112">
        <f>[1]compofiinc!AC68</f>
        <v>6.4886170439422131E-3</v>
      </c>
      <c r="P76" s="449">
        <f>[1]compofiinc!AD68</f>
        <v>0.10038943588733673</v>
      </c>
      <c r="Q76" s="206">
        <f>[1]compofiinc!AE68</f>
        <v>8.1768348813056946E-2</v>
      </c>
      <c r="R76" s="115">
        <f>[1]compofiinc!AF68</f>
        <v>4.7624096274375916E-2</v>
      </c>
      <c r="S76" s="115">
        <f>[1]compofiinc!AG68</f>
        <v>1.4955007471144199E-2</v>
      </c>
      <c r="T76" s="115">
        <f>[1]compofiinc!AH68</f>
        <v>9.4414185732603073E-3</v>
      </c>
      <c r="U76" s="115">
        <f>[1]compofiinc!AI68</f>
        <v>5.717618390917778E-3</v>
      </c>
      <c r="V76" s="116">
        <f>[1]compofiinc!AJ68</f>
        <v>4.030207172036171E-3</v>
      </c>
    </row>
    <row r="77" spans="1:22" ht="15.75">
      <c r="A77" s="134">
        <v>1980</v>
      </c>
      <c r="B77" s="444">
        <f>[1]compofiinc!P69</f>
        <v>0.34917142987251282</v>
      </c>
      <c r="C77" s="445">
        <f>[1]compofiinc!Q69</f>
        <v>0.33268728852272034</v>
      </c>
      <c r="D77" s="85">
        <f>[1]compofiinc!R69</f>
        <v>0.25796037912368774</v>
      </c>
      <c r="E77" s="85">
        <f>[1]compofiinc!S69</f>
        <v>2.8040649369359016E-2</v>
      </c>
      <c r="F77" s="85">
        <f>[1]compofiinc!T69</f>
        <v>1.6388088464736938E-2</v>
      </c>
      <c r="G77" s="85">
        <f>[1]compofiinc!U69</f>
        <v>2.2218920290470123E-2</v>
      </c>
      <c r="H77" s="85">
        <f>[1]compofiinc!V69</f>
        <v>8.0792438238859177E-3</v>
      </c>
      <c r="I77" s="453">
        <f>[1]compofiinc!W69</f>
        <v>0.23428988456726074</v>
      </c>
      <c r="J77" s="445">
        <f>[1]compofiinc!X69</f>
        <v>0.21526466310024261</v>
      </c>
      <c r="K77" s="85">
        <f>[1]compofiinc!Y69</f>
        <v>0.15456648170948029</v>
      </c>
      <c r="L77" s="85">
        <f>[1]compofiinc!Z69</f>
        <v>2.3080484941601753E-2</v>
      </c>
      <c r="M77" s="85">
        <f>[1]compofiinc!AA69</f>
        <v>1.4322801493108273E-2</v>
      </c>
      <c r="N77" s="85">
        <f>[1]compofiinc!AB69</f>
        <v>1.6497991979122162E-2</v>
      </c>
      <c r="O77" s="85">
        <f>[1]compofiinc!AC69</f>
        <v>6.7969080992043018E-3</v>
      </c>
      <c r="P77" s="443">
        <f>[1]compofiinc!AD69</f>
        <v>0.10113230347633362</v>
      </c>
      <c r="Q77" s="201">
        <f>[1]compofiinc!AE69</f>
        <v>8.3383113145828247E-2</v>
      </c>
      <c r="R77" s="87">
        <f>[1]compofiinc!AF69</f>
        <v>4.9944095313549042E-2</v>
      </c>
      <c r="S77" s="87">
        <f>[1]compofiinc!AG69</f>
        <v>1.2102749198675156E-2</v>
      </c>
      <c r="T77" s="87">
        <f>[1]compofiinc!AH69</f>
        <v>9.6055949106812477E-3</v>
      </c>
      <c r="U77" s="87">
        <f>[1]compofiinc!AI69</f>
        <v>7.3176189325749874E-3</v>
      </c>
      <c r="V77" s="88">
        <f>[1]compofiinc!AJ69</f>
        <v>4.4130510650575161E-3</v>
      </c>
    </row>
    <row r="78" spans="1:22" ht="15.75">
      <c r="A78" s="134">
        <v>1981</v>
      </c>
      <c r="B78" s="444">
        <f>[1]compofiinc!P70</f>
        <v>0.34854963421821594</v>
      </c>
      <c r="C78" s="445">
        <f>[1]compofiinc!Q70</f>
        <v>0.33201661705970764</v>
      </c>
      <c r="D78" s="85">
        <f>[1]compofiinc!R70</f>
        <v>0.25884571671485901</v>
      </c>
      <c r="E78" s="85">
        <f>[1]compofiinc!S70</f>
        <v>2.0224124193191528E-2</v>
      </c>
      <c r="F78" s="85">
        <f>[1]compofiinc!T70</f>
        <v>1.6759322956204414E-2</v>
      </c>
      <c r="G78" s="85">
        <f>[1]compofiinc!U70</f>
        <v>2.8488710522651672E-2</v>
      </c>
      <c r="H78" s="85">
        <f>[1]compofiinc!V70</f>
        <v>7.6987249776721001E-3</v>
      </c>
      <c r="I78" s="453">
        <f>[1]compofiinc!W70</f>
        <v>0.23252955079078674</v>
      </c>
      <c r="J78" s="445">
        <f>[1]compofiinc!X70</f>
        <v>0.21335047483444214</v>
      </c>
      <c r="K78" s="85">
        <f>[1]compofiinc!Y70</f>
        <v>0.15545804798603058</v>
      </c>
      <c r="L78" s="85">
        <f>[1]compofiinc!Z70</f>
        <v>1.5903482213616371E-2</v>
      </c>
      <c r="M78" s="85">
        <f>[1]compofiinc!AA70</f>
        <v>1.4301348477602005E-2</v>
      </c>
      <c r="N78" s="85">
        <f>[1]compofiinc!AB70</f>
        <v>2.0930832251906395E-2</v>
      </c>
      <c r="O78" s="85">
        <f>[1]compofiinc!AC70</f>
        <v>6.756768561899662E-3</v>
      </c>
      <c r="P78" s="443">
        <f>[1]compofiinc!AD70</f>
        <v>9.9979497492313385E-2</v>
      </c>
      <c r="Q78" s="201">
        <f>[1]compofiinc!AE70</f>
        <v>8.1247083842754364E-2</v>
      </c>
      <c r="R78" s="87">
        <f>[1]compofiinc!AF70</f>
        <v>5.0158504396677017E-2</v>
      </c>
      <c r="S78" s="87">
        <f>[1]compofiinc!AG70</f>
        <v>7.8538423404097557E-3</v>
      </c>
      <c r="T78" s="87">
        <f>[1]compofiinc!AH70</f>
        <v>9.2154731974005699E-3</v>
      </c>
      <c r="U78" s="87">
        <f>[1]compofiinc!AI70</f>
        <v>9.5156943425536156E-3</v>
      </c>
      <c r="V78" s="88">
        <f>[1]compofiinc!AJ70</f>
        <v>4.5035672374069691E-3</v>
      </c>
    </row>
    <row r="79" spans="1:22" ht="15.75">
      <c r="A79" s="134">
        <v>1982</v>
      </c>
      <c r="B79" s="442">
        <f>[1]compofiinc!P71</f>
        <v>0.36024942994117737</v>
      </c>
      <c r="C79" s="445">
        <f>[1]compofiinc!Q71</f>
        <v>0.34118884801864624</v>
      </c>
      <c r="D79" s="85">
        <f>[1]compofiinc!R71</f>
        <v>0.26821872591972351</v>
      </c>
      <c r="E79" s="85">
        <f>[1]compofiinc!S71</f>
        <v>1.8603561446070671E-2</v>
      </c>
      <c r="F79" s="85">
        <f>[1]compofiinc!T71</f>
        <v>1.7802583053708076E-2</v>
      </c>
      <c r="G79" s="85">
        <f>[1]compofiinc!U71</f>
        <v>2.8932740911841393E-2</v>
      </c>
      <c r="H79" s="85">
        <f>[1]compofiinc!V71</f>
        <v>7.6312180608510971E-3</v>
      </c>
      <c r="I79" s="453">
        <f>[1]compofiinc!W71</f>
        <v>0.24303846061229706</v>
      </c>
      <c r="J79" s="454">
        <f>[1]compofiinc!X71</f>
        <v>0.22046206891536713</v>
      </c>
      <c r="K79" s="104">
        <f>[1]compofiinc!Y71</f>
        <v>0.16160731017589569</v>
      </c>
      <c r="L79" s="104">
        <f>[1]compofiinc!Z71</f>
        <v>1.5493854880332947E-2</v>
      </c>
      <c r="M79" s="104">
        <f>[1]compofiinc!AA71</f>
        <v>1.523441169410944E-2</v>
      </c>
      <c r="N79" s="104">
        <f>[1]compofiinc!AB71</f>
        <v>2.1504484117031097E-2</v>
      </c>
      <c r="O79" s="104">
        <f>[1]compofiinc!AC71</f>
        <v>6.612665019929409E-3</v>
      </c>
      <c r="P79" s="443">
        <f>[1]compofiinc!AD71</f>
        <v>0.10903625935316086</v>
      </c>
      <c r="Q79" s="201">
        <f>[1]compofiinc!AE71</f>
        <v>8.6274325847625732E-2</v>
      </c>
      <c r="R79" s="87">
        <f>[1]compofiinc!AF71</f>
        <v>5.3421188145875931E-2</v>
      </c>
      <c r="S79" s="87">
        <f>[1]compofiinc!AG71</f>
        <v>8.544272743165493E-3</v>
      </c>
      <c r="T79" s="87">
        <f>[1]compofiinc!AH71</f>
        <v>9.8309814929962158E-3</v>
      </c>
      <c r="U79" s="87">
        <f>[1]compofiinc!AI71</f>
        <v>9.5854662358760834E-3</v>
      </c>
      <c r="V79" s="88">
        <f>[1]compofiinc!AJ71</f>
        <v>4.8924144357442856E-3</v>
      </c>
    </row>
    <row r="80" spans="1:22" ht="15.75">
      <c r="A80" s="134">
        <v>1983</v>
      </c>
      <c r="B80" s="442">
        <f>[1]compofiinc!P72</f>
        <v>0.37088537216186523</v>
      </c>
      <c r="C80" s="445">
        <f>[1]compofiinc!Q72</f>
        <v>0.34700623154640198</v>
      </c>
      <c r="D80" s="85">
        <f>[1]compofiinc!R72</f>
        <v>0.27872821688652039</v>
      </c>
      <c r="E80" s="85">
        <f>[1]compofiinc!S72</f>
        <v>2.1616730839014053E-2</v>
      </c>
      <c r="F80" s="85">
        <f>[1]compofiinc!T72</f>
        <v>1.523922011256218E-2</v>
      </c>
      <c r="G80" s="85">
        <f>[1]compofiinc!U72</f>
        <v>2.4431062862277031E-2</v>
      </c>
      <c r="H80" s="85">
        <f>[1]compofiinc!V72</f>
        <v>6.9910120218992233E-3</v>
      </c>
      <c r="I80" s="453">
        <f>[1]compofiinc!W72</f>
        <v>0.25282135605812073</v>
      </c>
      <c r="J80" s="454">
        <f>[1]compofiinc!X72</f>
        <v>0.22496281564235687</v>
      </c>
      <c r="K80" s="104">
        <f>[1]compofiinc!Y72</f>
        <v>0.1703295111656189</v>
      </c>
      <c r="L80" s="104">
        <f>[1]compofiinc!Z72</f>
        <v>1.7900764942169189E-2</v>
      </c>
      <c r="M80" s="104">
        <f>[1]compofiinc!AA72</f>
        <v>1.2979811988770962E-2</v>
      </c>
      <c r="N80" s="104">
        <f>[1]compofiinc!AB72</f>
        <v>1.7525138333439827E-2</v>
      </c>
      <c r="O80" s="104">
        <f>[1]compofiinc!AC72</f>
        <v>6.2275892123579979E-3</v>
      </c>
      <c r="P80" s="443">
        <f>[1]compofiinc!AD72</f>
        <v>0.11603866517543793</v>
      </c>
      <c r="Q80" s="201">
        <f>[1]compofiinc!AE72</f>
        <v>8.833950012922287E-2</v>
      </c>
      <c r="R80" s="87">
        <f>[1]compofiinc!AF72</f>
        <v>5.675019696354866E-2</v>
      </c>
      <c r="S80" s="87">
        <f>[1]compofiinc!AG72</f>
        <v>1.0205836966633797E-2</v>
      </c>
      <c r="T80" s="87">
        <f>[1]compofiinc!AH72</f>
        <v>8.6957830935716629E-3</v>
      </c>
      <c r="U80" s="87">
        <f>[1]compofiinc!AI72</f>
        <v>7.9902904108166695E-3</v>
      </c>
      <c r="V80" s="88">
        <f>[1]compofiinc!AJ72</f>
        <v>4.6973931603133678E-3</v>
      </c>
    </row>
    <row r="81" spans="1:22" ht="15.75">
      <c r="A81" s="134">
        <v>1984</v>
      </c>
      <c r="B81" s="442">
        <f>[1]compofiinc!P73</f>
        <v>0.37328222393989563</v>
      </c>
      <c r="C81" s="445">
        <f>[1]compofiinc!Q73</f>
        <v>0.34867838025093079</v>
      </c>
      <c r="D81" s="85">
        <f>[1]compofiinc!R73</f>
        <v>0.27994561195373535</v>
      </c>
      <c r="E81" s="85">
        <f>[1]compofiinc!S73</f>
        <v>2.2572880610823631E-2</v>
      </c>
      <c r="F81" s="85">
        <f>[1]compofiinc!T73</f>
        <v>1.3241171836853027E-2</v>
      </c>
      <c r="G81" s="85">
        <f>[1]compofiinc!U73</f>
        <v>2.646947093307972E-2</v>
      </c>
      <c r="H81" s="85">
        <f>[1]compofiinc!V73</f>
        <v>6.4492607489228249E-3</v>
      </c>
      <c r="I81" s="453">
        <f>[1]compofiinc!W73</f>
        <v>0.25639915466308594</v>
      </c>
      <c r="J81" s="454">
        <f>[1]compofiinc!X73</f>
        <v>0.22749888896942139</v>
      </c>
      <c r="K81" s="104">
        <f>[1]compofiinc!Y73</f>
        <v>0.17220018804073334</v>
      </c>
      <c r="L81" s="104">
        <f>[1]compofiinc!Z73</f>
        <v>1.8573274835944176E-2</v>
      </c>
      <c r="M81" s="104">
        <f>[1]compofiinc!AA73</f>
        <v>1.1319641955196857E-2</v>
      </c>
      <c r="N81" s="104">
        <f>[1]compofiinc!AB73</f>
        <v>1.93366389721632E-2</v>
      </c>
      <c r="O81" s="104">
        <f>[1]compofiinc!AC73</f>
        <v>6.0691367834806442E-3</v>
      </c>
      <c r="P81" s="443">
        <f>[1]compofiinc!AD73</f>
        <v>0.12024947255849838</v>
      </c>
      <c r="Q81" s="201">
        <f>[1]compofiinc!AE73</f>
        <v>9.1177105903625488E-2</v>
      </c>
      <c r="R81" s="87">
        <f>[1]compofiinc!AF73</f>
        <v>5.9692900627851486E-2</v>
      </c>
      <c r="S81" s="87">
        <f>[1]compofiinc!AG73</f>
        <v>1.0732387192547321E-2</v>
      </c>
      <c r="T81" s="87">
        <f>[1]compofiinc!AH73</f>
        <v>7.1224085986614227E-3</v>
      </c>
      <c r="U81" s="87">
        <f>[1]compofiinc!AI73</f>
        <v>9.1791450977325439E-3</v>
      </c>
      <c r="V81" s="88">
        <f>[1]compofiinc!AJ73</f>
        <v>4.4502667151391506E-3</v>
      </c>
    </row>
    <row r="82" spans="1:22" ht="15.75">
      <c r="A82" s="134">
        <v>1985</v>
      </c>
      <c r="B82" s="442">
        <f>[1]compofiinc!P74</f>
        <v>0.38076472282409668</v>
      </c>
      <c r="C82" s="445">
        <f>[1]compofiinc!Q74</f>
        <v>0.35172009468078613</v>
      </c>
      <c r="D82" s="85">
        <f>[1]compofiinc!R74</f>
        <v>0.28125479817390442</v>
      </c>
      <c r="E82" s="85">
        <f>[1]compofiinc!S74</f>
        <v>2.4789901450276375E-2</v>
      </c>
      <c r="F82" s="85">
        <f>[1]compofiinc!T74</f>
        <v>1.3649878092110157E-2</v>
      </c>
      <c r="G82" s="85">
        <f>[1]compofiinc!U74</f>
        <v>2.5436524301767349E-2</v>
      </c>
      <c r="H82" s="85">
        <f>[1]compofiinc!V74</f>
        <v>6.5889726392924786E-3</v>
      </c>
      <c r="I82" s="453">
        <f>[1]compofiinc!W74</f>
        <v>0.26423266530036926</v>
      </c>
      <c r="J82" s="454">
        <f>[1]compofiinc!X74</f>
        <v>0.23047938942909241</v>
      </c>
      <c r="K82" s="104">
        <f>[1]compofiinc!Y74</f>
        <v>0.17324140667915344</v>
      </c>
      <c r="L82" s="104">
        <f>[1]compofiinc!Z74</f>
        <v>2.0887792110443115E-2</v>
      </c>
      <c r="M82" s="104">
        <f>[1]compofiinc!AA74</f>
        <v>1.1652659624814987E-2</v>
      </c>
      <c r="N82" s="104">
        <f>[1]compofiinc!AB74</f>
        <v>1.8689587712287903E-2</v>
      </c>
      <c r="O82" s="104">
        <f>[1]compofiinc!AC74</f>
        <v>6.0079330578446388E-3</v>
      </c>
      <c r="P82" s="443">
        <f>[1]compofiinc!AD74</f>
        <v>0.12686820328235626</v>
      </c>
      <c r="Q82" s="201">
        <f>[1]compofiinc!AE74</f>
        <v>9.3405313789844513E-2</v>
      </c>
      <c r="R82" s="87">
        <f>[1]compofiinc!AF74</f>
        <v>5.8695890009403229E-2</v>
      </c>
      <c r="S82" s="87">
        <f>[1]compofiinc!AG74</f>
        <v>1.2350589968264103E-2</v>
      </c>
      <c r="T82" s="87">
        <f>[1]compofiinc!AH74</f>
        <v>7.6600359752774239E-3</v>
      </c>
      <c r="U82" s="87">
        <f>[1]compofiinc!AI74</f>
        <v>9.499160572886467E-3</v>
      </c>
      <c r="V82" s="88">
        <f>[1]compofiinc!AJ74</f>
        <v>5.1996363326907158E-3</v>
      </c>
    </row>
    <row r="83" spans="1:22" ht="15.75">
      <c r="A83" s="134">
        <v>1986</v>
      </c>
      <c r="B83" s="442">
        <f>[1]compofiinc!P75</f>
        <v>0.40703147649765015</v>
      </c>
      <c r="C83" s="445">
        <f>[1]compofiinc!Q75</f>
        <v>0.35624000430107117</v>
      </c>
      <c r="D83" s="85">
        <f>[1]compofiinc!R75</f>
        <v>0.28919950127601624</v>
      </c>
      <c r="E83" s="85">
        <f>[1]compofiinc!S75</f>
        <v>2.7489263564348221E-2</v>
      </c>
      <c r="F83" s="85">
        <f>[1]compofiinc!T75</f>
        <v>1.2927480973303318E-2</v>
      </c>
      <c r="G83" s="85">
        <f>[1]compofiinc!U75</f>
        <v>2.0830174908041954E-2</v>
      </c>
      <c r="H83" s="85">
        <f>[1]compofiinc!V75</f>
        <v>5.7770349085330963E-3</v>
      </c>
      <c r="I83" s="453">
        <f>[1]compofiinc!W75</f>
        <v>0.29247185587882996</v>
      </c>
      <c r="J83" s="454">
        <f>[1]compofiinc!X75</f>
        <v>0.23325793445110321</v>
      </c>
      <c r="K83" s="104">
        <f>[1]compofiinc!Y75</f>
        <v>0.17889806628227234</v>
      </c>
      <c r="L83" s="104">
        <f>[1]compofiinc!Z75</f>
        <v>2.2750087082386017E-2</v>
      </c>
      <c r="M83" s="104">
        <f>[1]compofiinc!AA75</f>
        <v>1.0801911354064941E-2</v>
      </c>
      <c r="N83" s="104">
        <f>[1]compofiinc!AB75</f>
        <v>1.5414688736200333E-2</v>
      </c>
      <c r="O83" s="104">
        <f>[1]compofiinc!AC75</f>
        <v>5.393181461840868E-3</v>
      </c>
      <c r="P83" s="443">
        <f>[1]compofiinc!AD75</f>
        <v>0.15303847193717957</v>
      </c>
      <c r="Q83" s="201">
        <f>[1]compofiinc!AE75</f>
        <v>9.3821682035923004E-2</v>
      </c>
      <c r="R83" s="87">
        <f>[1]compofiinc!AF75</f>
        <v>6.114519014954567E-2</v>
      </c>
      <c r="S83" s="87">
        <f>[1]compofiinc!AG75</f>
        <v>1.4074175618588924E-2</v>
      </c>
      <c r="T83" s="87">
        <f>[1]compofiinc!AH75</f>
        <v>6.807839497923851E-3</v>
      </c>
      <c r="U83" s="87">
        <f>[1]compofiinc!AI75</f>
        <v>7.7048423700034618E-3</v>
      </c>
      <c r="V83" s="88">
        <f>[1]compofiinc!AJ75</f>
        <v>4.0896371938288212E-3</v>
      </c>
    </row>
    <row r="84" spans="1:22" ht="15.75">
      <c r="A84" s="134">
        <v>1987</v>
      </c>
      <c r="B84" s="442">
        <f>[1]compofiinc!P76</f>
        <v>0.38610425591468811</v>
      </c>
      <c r="C84" s="445">
        <f>[1]compofiinc!Q76</f>
        <v>0.36926278471946716</v>
      </c>
      <c r="D84" s="85">
        <f>[1]compofiinc!R76</f>
        <v>0.29094228148460388</v>
      </c>
      <c r="E84" s="85">
        <f>[1]compofiinc!S76</f>
        <v>3.8082767277956009E-2</v>
      </c>
      <c r="F84" s="85">
        <f>[1]compofiinc!T76</f>
        <v>1.2599880807101727E-2</v>
      </c>
      <c r="G84" s="85">
        <f>[1]compofiinc!U76</f>
        <v>2.1065752953290939E-2</v>
      </c>
      <c r="H84" s="85">
        <f>[1]compofiinc!V76</f>
        <v>6.5721292048692703E-3</v>
      </c>
      <c r="I84" s="453">
        <f>[1]compofiinc!W76</f>
        <v>0.26879638433456421</v>
      </c>
      <c r="J84" s="454">
        <f>[1]compofiinc!X76</f>
        <v>0.24899527430534363</v>
      </c>
      <c r="K84" s="104">
        <f>[1]compofiinc!Y76</f>
        <v>0.18337064981460571</v>
      </c>
      <c r="L84" s="104">
        <f>[1]compofiinc!Z76</f>
        <v>3.2976742833852768E-2</v>
      </c>
      <c r="M84" s="104">
        <f>[1]compofiinc!AA76</f>
        <v>1.0360270738601685E-2</v>
      </c>
      <c r="N84" s="104">
        <f>[1]compofiinc!AB76</f>
        <v>1.6348054632544518E-2</v>
      </c>
      <c r="O84" s="104">
        <f>[1]compofiinc!AC76</f>
        <v>5.9395609423518181E-3</v>
      </c>
      <c r="P84" s="443">
        <f>[1]compofiinc!AD76</f>
        <v>0.12860904633998871</v>
      </c>
      <c r="Q84" s="201">
        <f>[1]compofiinc!AE76</f>
        <v>0.10994676500558853</v>
      </c>
      <c r="R84" s="87">
        <f>[1]compofiinc!AF76</f>
        <v>6.8383969366550446E-2</v>
      </c>
      <c r="S84" s="87">
        <f>[1]compofiinc!AG76</f>
        <v>2.1759171038866043E-2</v>
      </c>
      <c r="T84" s="87">
        <f>[1]compofiinc!AH76</f>
        <v>6.4403046853840351E-3</v>
      </c>
      <c r="U84" s="87">
        <f>[1]compofiinc!AI76</f>
        <v>9.1171320527791977E-3</v>
      </c>
      <c r="V84" s="88">
        <f>[1]compofiinc!AJ76</f>
        <v>4.2461883276700974E-3</v>
      </c>
    </row>
    <row r="85" spans="1:22" ht="15.75">
      <c r="A85" s="134">
        <v>1988</v>
      </c>
      <c r="B85" s="442">
        <f>[1]compofiinc!P77</f>
        <v>0.41025042533874512</v>
      </c>
      <c r="C85" s="445">
        <f>[1]compofiinc!Q77</f>
        <v>0.39133882522583008</v>
      </c>
      <c r="D85" s="85">
        <f>[1]compofiinc!R77</f>
        <v>0.2942596971988678</v>
      </c>
      <c r="E85" s="85">
        <f>[1]compofiinc!S77</f>
        <v>5.0260711461305618E-2</v>
      </c>
      <c r="F85" s="85">
        <f>[1]compofiinc!T77</f>
        <v>1.5043402090668678E-2</v>
      </c>
      <c r="G85" s="85">
        <f>[1]compofiinc!U77</f>
        <v>2.3475542664527893E-2</v>
      </c>
      <c r="H85" s="85">
        <f>[1]compofiinc!V77</f>
        <v>8.2994531840085983E-3</v>
      </c>
      <c r="I85" s="453">
        <f>[1]compofiinc!W77</f>
        <v>0.29637446999549866</v>
      </c>
      <c r="J85" s="454">
        <f>[1]compofiinc!X77</f>
        <v>0.27401229739189148</v>
      </c>
      <c r="K85" s="104">
        <f>[1]compofiinc!Y77</f>
        <v>0.19009566307067871</v>
      </c>
      <c r="L85" s="104">
        <f>[1]compofiinc!Z77</f>
        <v>4.445161297917366E-2</v>
      </c>
      <c r="M85" s="104">
        <f>[1]compofiinc!AA77</f>
        <v>1.2791616842150688E-2</v>
      </c>
      <c r="N85" s="104">
        <f>[1]compofiinc!AB77</f>
        <v>1.8762538209557533E-2</v>
      </c>
      <c r="O85" s="104">
        <f>[1]compofiinc!AC77</f>
        <v>7.9108737409114838E-3</v>
      </c>
      <c r="P85" s="443">
        <f>[1]compofiinc!AD77</f>
        <v>0.15702261030673981</v>
      </c>
      <c r="Q85" s="201">
        <f>[1]compofiinc!AE77</f>
        <v>0.13456346094608307</v>
      </c>
      <c r="R85" s="87">
        <f>[1]compofiinc!AF77</f>
        <v>7.7600151300430298E-2</v>
      </c>
      <c r="S85" s="87">
        <f>[1]compofiinc!AG77</f>
        <v>3.0734719708561897E-2</v>
      </c>
      <c r="T85" s="87">
        <f>[1]compofiinc!AH77</f>
        <v>8.7195448577404022E-3</v>
      </c>
      <c r="U85" s="87">
        <f>[1]compofiinc!AI77</f>
        <v>1.1076278053224087E-2</v>
      </c>
      <c r="V85" s="88">
        <f>[1]compofiinc!AJ77</f>
        <v>6.4327642321586609E-3</v>
      </c>
    </row>
    <row r="86" spans="1:22" ht="15.75">
      <c r="A86" s="134">
        <v>1989</v>
      </c>
      <c r="B86" s="442">
        <f>[1]compofiinc!P78</f>
        <v>0.40524458885192871</v>
      </c>
      <c r="C86" s="445">
        <f>[1]compofiinc!Q78</f>
        <v>0.38989454507827759</v>
      </c>
      <c r="D86" s="85">
        <f>[1]compofiinc!R78</f>
        <v>0.28879210352897644</v>
      </c>
      <c r="E86" s="85">
        <f>[1]compofiinc!S78</f>
        <v>5.0351828336715698E-2</v>
      </c>
      <c r="F86" s="85">
        <f>[1]compofiinc!T78</f>
        <v>1.4639422297477722E-2</v>
      </c>
      <c r="G86" s="85">
        <f>[1]compofiinc!U78</f>
        <v>2.7599288150668144E-2</v>
      </c>
      <c r="H86" s="85">
        <f>[1]compofiinc!V78</f>
        <v>8.5119139403104782E-3</v>
      </c>
      <c r="I86" s="453">
        <f>[1]compofiinc!W78</f>
        <v>0.28945320844650269</v>
      </c>
      <c r="J86" s="454">
        <f>[1]compofiinc!X78</f>
        <v>0.27128392457962036</v>
      </c>
      <c r="K86" s="104">
        <f>[1]compofiinc!Y78</f>
        <v>0.18404176831245422</v>
      </c>
      <c r="L86" s="104">
        <f>[1]compofiinc!Z78</f>
        <v>4.452870786190033E-2</v>
      </c>
      <c r="M86" s="104">
        <f>[1]compofiinc!AA78</f>
        <v>1.2377568520605564E-2</v>
      </c>
      <c r="N86" s="104">
        <f>[1]compofiinc!AB78</f>
        <v>2.2062866017222404E-2</v>
      </c>
      <c r="O86" s="104">
        <f>[1]compofiinc!AC78</f>
        <v>8.2730306312441826E-3</v>
      </c>
      <c r="P86" s="443">
        <f>[1]compofiinc!AD78</f>
        <v>0.14734053611755371</v>
      </c>
      <c r="Q86" s="201">
        <f>[1]compofiinc!AE78</f>
        <v>0.12910261750221252</v>
      </c>
      <c r="R86" s="87">
        <f>[1]compofiinc!AF78</f>
        <v>7.0820637047290802E-2</v>
      </c>
      <c r="S86" s="87">
        <f>[1]compofiinc!AG78</f>
        <v>3.048255667090416E-2</v>
      </c>
      <c r="T86" s="87">
        <f>[1]compofiinc!AH78</f>
        <v>8.266073651611805E-3</v>
      </c>
      <c r="U86" s="87">
        <f>[1]compofiinc!AI78</f>
        <v>1.3058150187134743E-2</v>
      </c>
      <c r="V86" s="88">
        <f>[1]compofiinc!AJ78</f>
        <v>6.4751999452710152E-3</v>
      </c>
    </row>
    <row r="87" spans="1:22" ht="15.75">
      <c r="A87" s="136">
        <v>1990</v>
      </c>
      <c r="B87" s="450">
        <f>[1]compofiinc!P79</f>
        <v>0.40472915768623352</v>
      </c>
      <c r="C87" s="456">
        <f>[1]compofiinc!Q79</f>
        <v>0.39371165633201599</v>
      </c>
      <c r="D87" s="106">
        <f>[1]compofiinc!R79</f>
        <v>0.29265928268432617</v>
      </c>
      <c r="E87" s="106">
        <f>[1]compofiinc!S79</f>
        <v>5.1006201654672623E-2</v>
      </c>
      <c r="F87" s="106">
        <f>[1]compofiinc!T79</f>
        <v>1.3885886408388615E-2</v>
      </c>
      <c r="G87" s="106">
        <f>[1]compofiinc!U79</f>
        <v>2.7174662798643112E-2</v>
      </c>
      <c r="H87" s="106">
        <f>[1]compofiinc!V79</f>
        <v>8.9856302365660667E-3</v>
      </c>
      <c r="I87" s="457">
        <f>[1]compofiinc!W79</f>
        <v>0.28844967484474182</v>
      </c>
      <c r="J87" s="461">
        <f>[1]compofiinc!X79</f>
        <v>0.27515587210655212</v>
      </c>
      <c r="K87" s="108">
        <f>[1]compofiinc!Y79</f>
        <v>0.18768459558486938</v>
      </c>
      <c r="L87" s="108">
        <f>[1]compofiinc!Z79</f>
        <v>4.5435521751642227E-2</v>
      </c>
      <c r="M87" s="108">
        <f>[1]compofiinc!AA79</f>
        <v>1.177957933396101E-2</v>
      </c>
      <c r="N87" s="108">
        <f>[1]compofiinc!AB79</f>
        <v>2.1852156147360802E-2</v>
      </c>
      <c r="O87" s="108">
        <f>[1]compofiinc!AC79</f>
        <v>8.4040276706218719E-3</v>
      </c>
      <c r="P87" s="452">
        <f>[1]compofiinc!AD79</f>
        <v>0.14591816067695618</v>
      </c>
      <c r="Q87" s="205">
        <f>[1]compofiinc!AE79</f>
        <v>0.13244621455669403</v>
      </c>
      <c r="R87" s="109">
        <f>[1]compofiinc!AF79</f>
        <v>7.3617331683635712E-2</v>
      </c>
      <c r="S87" s="109">
        <f>[1]compofiinc!AG79</f>
        <v>3.1439490616321564E-2</v>
      </c>
      <c r="T87" s="109">
        <f>[1]compofiinc!AH79</f>
        <v>7.9069677740335464E-3</v>
      </c>
      <c r="U87" s="109">
        <f>[1]compofiinc!AI79</f>
        <v>1.307974848896265E-2</v>
      </c>
      <c r="V87" s="110">
        <f>[1]compofiinc!AJ79</f>
        <v>6.4026671461760998E-3</v>
      </c>
    </row>
    <row r="88" spans="1:22" ht="15.75">
      <c r="A88" s="134">
        <v>1991</v>
      </c>
      <c r="B88" s="442">
        <f>[1]compofiinc!P80</f>
        <v>0.40090832114219666</v>
      </c>
      <c r="C88" s="445">
        <f>[1]compofiinc!Q80</f>
        <v>0.39216229319572449</v>
      </c>
      <c r="D88" s="85">
        <f>[1]compofiinc!R80</f>
        <v>0.29774332046508789</v>
      </c>
      <c r="E88" s="85">
        <f>[1]compofiinc!S80</f>
        <v>4.949679970741272E-2</v>
      </c>
      <c r="F88" s="85">
        <f>[1]compofiinc!T80</f>
        <v>1.2598715722560883E-2</v>
      </c>
      <c r="G88" s="85">
        <f>[1]compofiinc!U80</f>
        <v>2.365141361951828E-2</v>
      </c>
      <c r="H88" s="85">
        <f>[1]compofiinc!V80</f>
        <v>8.6720520630478859E-3</v>
      </c>
      <c r="I88" s="453">
        <f>[1]compofiinc!W80</f>
        <v>0.28210264444351196</v>
      </c>
      <c r="J88" s="454">
        <f>[1]compofiinc!X80</f>
        <v>0.27151381969451904</v>
      </c>
      <c r="K88" s="104">
        <f>[1]compofiinc!Y80</f>
        <v>0.18941457569599152</v>
      </c>
      <c r="L88" s="104">
        <f>[1]compofiinc!Z80</f>
        <v>4.4217590242624283E-2</v>
      </c>
      <c r="M88" s="104">
        <f>[1]compofiinc!AA80</f>
        <v>1.0615069419145584E-2</v>
      </c>
      <c r="N88" s="104">
        <f>[1]compofiinc!AB80</f>
        <v>1.9099833443760872E-2</v>
      </c>
      <c r="O88" s="104">
        <f>[1]compofiinc!AC80</f>
        <v>8.1667406484484673E-3</v>
      </c>
      <c r="P88" s="443">
        <f>[1]compofiinc!AD80</f>
        <v>0.13642553985118866</v>
      </c>
      <c r="Q88" s="201">
        <f>[1]compofiinc!AE80</f>
        <v>0.12587755918502808</v>
      </c>
      <c r="R88" s="87">
        <f>[1]compofiinc!AF80</f>
        <v>7.1780085563659668E-2</v>
      </c>
      <c r="S88" s="87">
        <f>[1]compofiinc!AG80</f>
        <v>2.9639376327395439E-2</v>
      </c>
      <c r="T88" s="87">
        <f>[1]compofiinc!AH80</f>
        <v>6.9001284427940845E-3</v>
      </c>
      <c r="U88" s="87">
        <f>[1]compofiinc!AI80</f>
        <v>1.1417326517403126E-2</v>
      </c>
      <c r="V88" s="88">
        <f>[1]compofiinc!AJ80</f>
        <v>6.1406507156789303E-3</v>
      </c>
    </row>
    <row r="89" spans="1:22" ht="15.75">
      <c r="A89" s="134">
        <v>1992</v>
      </c>
      <c r="B89" s="442">
        <f>[1]compofiinc!P81</f>
        <v>0.4148876965045929</v>
      </c>
      <c r="C89" s="445">
        <f>[1]compofiinc!Q81</f>
        <v>0.40520185232162476</v>
      </c>
      <c r="D89" s="85">
        <f>[1]compofiinc!R81</f>
        <v>0.31175747513771057</v>
      </c>
      <c r="E89" s="85">
        <f>[1]compofiinc!S81</f>
        <v>5.4929692298173904E-2</v>
      </c>
      <c r="F89" s="85">
        <f>[1]compofiinc!T81</f>
        <v>1.1965684592723846E-2</v>
      </c>
      <c r="G89" s="85">
        <f>[1]compofiinc!U81</f>
        <v>1.7125312238931656E-2</v>
      </c>
      <c r="H89" s="85">
        <f>[1]compofiinc!V81</f>
        <v>9.4236889854073524E-3</v>
      </c>
      <c r="I89" s="453">
        <f>[1]compofiinc!W81</f>
        <v>0.29655930399894714</v>
      </c>
      <c r="J89" s="454">
        <f>[1]compofiinc!X81</f>
        <v>0.28481870889663696</v>
      </c>
      <c r="K89" s="104">
        <f>[1]compofiinc!Y81</f>
        <v>0.20285657048225403</v>
      </c>
      <c r="L89" s="104">
        <f>[1]compofiinc!Z81</f>
        <v>4.9583189189434052E-2</v>
      </c>
      <c r="M89" s="104">
        <f>[1]compofiinc!AA81</f>
        <v>1.001887209713459E-2</v>
      </c>
      <c r="N89" s="104">
        <f>[1]compofiinc!AB81</f>
        <v>1.3762367889285088E-2</v>
      </c>
      <c r="O89" s="104">
        <f>[1]compofiinc!AC81</f>
        <v>8.5977008566260338E-3</v>
      </c>
      <c r="P89" s="443">
        <f>[1]compofiinc!AD81</f>
        <v>0.15004892647266388</v>
      </c>
      <c r="Q89" s="201">
        <f>[1]compofiinc!AE81</f>
        <v>0.13807299733161926</v>
      </c>
      <c r="R89" s="87">
        <f>[1]compofiinc!AF81</f>
        <v>8.1742189824581146E-2</v>
      </c>
      <c r="S89" s="87">
        <f>[1]compofiinc!AG81</f>
        <v>3.4468550235033035E-2</v>
      </c>
      <c r="T89" s="87">
        <f>[1]compofiinc!AH81</f>
        <v>6.7236204631626606E-3</v>
      </c>
      <c r="U89" s="87">
        <f>[1]compofiinc!AI81</f>
        <v>8.645184338092804E-3</v>
      </c>
      <c r="V89" s="88">
        <f>[1]compofiinc!AJ81</f>
        <v>6.4934459514915943E-3</v>
      </c>
    </row>
    <row r="90" spans="1:22" ht="15.75">
      <c r="A90" s="134">
        <v>1993</v>
      </c>
      <c r="B90" s="442">
        <f>[1]compofiinc!P82</f>
        <v>0.41408461332321167</v>
      </c>
      <c r="C90" s="445">
        <f>[1]compofiinc!Q82</f>
        <v>0.40261474251747131</v>
      </c>
      <c r="D90" s="85">
        <f>[1]compofiinc!R82</f>
        <v>0.31278857588768005</v>
      </c>
      <c r="E90" s="85">
        <f>[1]compofiinc!S82</f>
        <v>5.4761946201324463E-2</v>
      </c>
      <c r="F90" s="85">
        <f>[1]compofiinc!T82</f>
        <v>1.1367752216756344E-2</v>
      </c>
      <c r="G90" s="85">
        <f>[1]compofiinc!U82</f>
        <v>1.4052574522793293E-2</v>
      </c>
      <c r="H90" s="85">
        <f>[1]compofiinc!V82</f>
        <v>9.6438741311430931E-3</v>
      </c>
      <c r="I90" s="453">
        <f>[1]compofiinc!W82</f>
        <v>0.29467800259590149</v>
      </c>
      <c r="J90" s="454">
        <f>[1]compofiinc!X82</f>
        <v>0.28070396184921265</v>
      </c>
      <c r="K90" s="104">
        <f>[1]compofiinc!Y82</f>
        <v>0.20250287652015686</v>
      </c>
      <c r="L90" s="104">
        <f>[1]compofiinc!Z82</f>
        <v>4.8821274191141129E-2</v>
      </c>
      <c r="M90" s="104">
        <f>[1]compofiinc!AA82</f>
        <v>9.4665763899683952E-3</v>
      </c>
      <c r="N90" s="104">
        <f>[1]compofiinc!AB82</f>
        <v>1.1304548941552639E-2</v>
      </c>
      <c r="O90" s="104">
        <f>[1]compofiinc!AC82</f>
        <v>8.6086858063936234E-3</v>
      </c>
      <c r="P90" s="443">
        <f>[1]compofiinc!AD82</f>
        <v>0.14601148664951324</v>
      </c>
      <c r="Q90" s="201">
        <f>[1]compofiinc!AE82</f>
        <v>0.13189704716205597</v>
      </c>
      <c r="R90" s="87">
        <f>[1]compofiinc!AF82</f>
        <v>7.864583283662796E-2</v>
      </c>
      <c r="S90" s="87">
        <f>[1]compofiinc!AG82</f>
        <v>3.3508080989122391E-2</v>
      </c>
      <c r="T90" s="87">
        <f>[1]compofiinc!AH82</f>
        <v>6.1349817551672459E-3</v>
      </c>
      <c r="U90" s="87">
        <f>[1]compofiinc!AI82</f>
        <v>7.2483988478779793E-3</v>
      </c>
      <c r="V90" s="88">
        <f>[1]compofiinc!AJ82</f>
        <v>6.3597536645829678E-3</v>
      </c>
    </row>
    <row r="91" spans="1:22" ht="15.75">
      <c r="A91" s="134">
        <v>1994</v>
      </c>
      <c r="B91" s="442">
        <f>[1]compofiinc!P83</f>
        <v>0.41429197788238525</v>
      </c>
      <c r="C91" s="445">
        <f>[1]compofiinc!Q83</f>
        <v>0.40267252922058105</v>
      </c>
      <c r="D91" s="85">
        <f>[1]compofiinc!R83</f>
        <v>0.3094603419303894</v>
      </c>
      <c r="E91" s="85">
        <f>[1]compofiinc!S83</f>
        <v>5.850725993514061E-2</v>
      </c>
      <c r="F91" s="85">
        <f>[1]compofiinc!T83</f>
        <v>1.1431996710598469E-2</v>
      </c>
      <c r="G91" s="85">
        <f>[1]compofiinc!U83</f>
        <v>1.2917674146592617E-2</v>
      </c>
      <c r="H91" s="85">
        <f>[1]compofiinc!V83</f>
        <v>1.0355247184634209E-2</v>
      </c>
      <c r="I91" s="453">
        <f>[1]compofiinc!W83</f>
        <v>0.29500633478164673</v>
      </c>
      <c r="J91" s="454">
        <f>[1]compofiinc!X83</f>
        <v>0.2811012864112854</v>
      </c>
      <c r="K91" s="104">
        <f>[1]compofiinc!Y83</f>
        <v>0.19892969727516174</v>
      </c>
      <c r="L91" s="104">
        <f>[1]compofiinc!Z83</f>
        <v>5.2541285753250122E-2</v>
      </c>
      <c r="M91" s="104">
        <f>[1]compofiinc!AA83</f>
        <v>9.6588209271430969E-3</v>
      </c>
      <c r="N91" s="104">
        <f>[1]compofiinc!AB83</f>
        <v>1.0587321594357491E-2</v>
      </c>
      <c r="O91" s="104">
        <f>[1]compofiinc!AC83</f>
        <v>9.3841543421149254E-3</v>
      </c>
      <c r="P91" s="443">
        <f>[1]compofiinc!AD83</f>
        <v>0.14616534113883972</v>
      </c>
      <c r="Q91" s="201">
        <f>[1]compofiinc!AE83</f>
        <v>0.13195206224918365</v>
      </c>
      <c r="R91" s="87">
        <f>[1]compofiinc!AF83</f>
        <v>7.5496010482311249E-2</v>
      </c>
      <c r="S91" s="87">
        <f>[1]compofiinc!AG83</f>
        <v>3.6545690149068832E-2</v>
      </c>
      <c r="T91" s="87">
        <f>[1]compofiinc!AH83</f>
        <v>6.2547954730689526E-3</v>
      </c>
      <c r="U91" s="87">
        <f>[1]compofiinc!AI83</f>
        <v>6.9341338239610195E-3</v>
      </c>
      <c r="V91" s="88">
        <f>[1]compofiinc!AJ83</f>
        <v>6.7214262671768665E-3</v>
      </c>
    </row>
    <row r="92" spans="1:22" ht="15.75">
      <c r="A92" s="134">
        <v>1995</v>
      </c>
      <c r="B92" s="442">
        <f>[1]compofiinc!P84</f>
        <v>0.42264392971992493</v>
      </c>
      <c r="C92" s="445">
        <f>[1]compofiinc!Q84</f>
        <v>0.40943625569343567</v>
      </c>
      <c r="D92" s="85">
        <f>[1]compofiinc!R84</f>
        <v>0.31336593627929688</v>
      </c>
      <c r="E92" s="85">
        <f>[1]compofiinc!S84</f>
        <v>5.7815540581941605E-2</v>
      </c>
      <c r="F92" s="85">
        <f>[1]compofiinc!T84</f>
        <v>1.2634485028684139E-2</v>
      </c>
      <c r="G92" s="85">
        <f>[1]compofiinc!U84</f>
        <v>1.5431076288223267E-2</v>
      </c>
      <c r="H92" s="85">
        <f>[1]compofiinc!V84</f>
        <v>1.0189227759838104E-2</v>
      </c>
      <c r="I92" s="453">
        <f>[1]compofiinc!W84</f>
        <v>0.3037242591381073</v>
      </c>
      <c r="J92" s="454">
        <f>[1]compofiinc!X84</f>
        <v>0.28789612650871277</v>
      </c>
      <c r="K92" s="104">
        <f>[1]compofiinc!Y84</f>
        <v>0.20285716652870178</v>
      </c>
      <c r="L92" s="104">
        <f>[1]compofiinc!Z84</f>
        <v>5.241825059056282E-2</v>
      </c>
      <c r="M92" s="104">
        <f>[1]compofiinc!AA84</f>
        <v>1.0708090849220753E-2</v>
      </c>
      <c r="N92" s="104">
        <f>[1]compofiinc!AB84</f>
        <v>1.2700499035418034E-2</v>
      </c>
      <c r="O92" s="104">
        <f>[1]compofiinc!AC84</f>
        <v>9.212123230099678E-3</v>
      </c>
      <c r="P92" s="443">
        <f>[1]compofiinc!AD84</f>
        <v>0.15382742881774902</v>
      </c>
      <c r="Q92" s="201">
        <f>[1]compofiinc!AE84</f>
        <v>0.13756012916564941</v>
      </c>
      <c r="R92" s="87">
        <f>[1]compofiinc!AF84</f>
        <v>7.9445652663707733E-2</v>
      </c>
      <c r="S92" s="87">
        <f>[1]compofiinc!AG84</f>
        <v>3.635396808385849E-2</v>
      </c>
      <c r="T92" s="87">
        <f>[1]compofiinc!AH84</f>
        <v>6.9953650236129761E-3</v>
      </c>
      <c r="U92" s="87">
        <f>[1]compofiinc!AI84</f>
        <v>8.1340726464986801E-3</v>
      </c>
      <c r="V92" s="88">
        <f>[1]compofiinc!AJ84</f>
        <v>6.6310763359069824E-3</v>
      </c>
    </row>
    <row r="93" spans="1:22" ht="15.75">
      <c r="A93" s="134">
        <v>1996</v>
      </c>
      <c r="B93" s="442">
        <f>[1]compofiinc!P85</f>
        <v>0.43544775247573853</v>
      </c>
      <c r="C93" s="445">
        <f>[1]compofiinc!Q85</f>
        <v>0.41538089513778687</v>
      </c>
      <c r="D93" s="85">
        <f>[1]compofiinc!R85</f>
        <v>0.31494718790054321</v>
      </c>
      <c r="E93" s="85">
        <f>[1]compofiinc!S85</f>
        <v>6.010749563574791E-2</v>
      </c>
      <c r="F93" s="85">
        <f>[1]compofiinc!T85</f>
        <v>1.3298184610903263E-2</v>
      </c>
      <c r="G93" s="85">
        <f>[1]compofiinc!U85</f>
        <v>1.5820859000086784E-2</v>
      </c>
      <c r="H93" s="85">
        <f>[1]compofiinc!V85</f>
        <v>1.1207179166376591E-2</v>
      </c>
      <c r="I93" s="453">
        <f>[1]compofiinc!W85</f>
        <v>0.31858819723129272</v>
      </c>
      <c r="J93" s="454">
        <f>[1]compofiinc!X85</f>
        <v>0.29495438933372498</v>
      </c>
      <c r="K93" s="104">
        <f>[1]compofiinc!Y85</f>
        <v>0.20646940171718597</v>
      </c>
      <c r="L93" s="104">
        <f>[1]compofiinc!Z85</f>
        <v>5.4508671164512634E-2</v>
      </c>
      <c r="M93" s="104">
        <f>[1]compofiinc!AA85</f>
        <v>1.1206160299479961E-2</v>
      </c>
      <c r="N93" s="104">
        <f>[1]compofiinc!AB85</f>
        <v>1.2703137472271919E-2</v>
      </c>
      <c r="O93" s="104">
        <f>[1]compofiinc!AC85</f>
        <v>1.0067022405564785E-2</v>
      </c>
      <c r="P93" s="443">
        <f>[1]compofiinc!AD85</f>
        <v>0.16816863417625427</v>
      </c>
      <c r="Q93" s="201">
        <f>[1]compofiinc!AE85</f>
        <v>0.14356787502765656</v>
      </c>
      <c r="R93" s="87">
        <f>[1]compofiinc!AF85</f>
        <v>8.3169050514698029E-2</v>
      </c>
      <c r="S93" s="87">
        <f>[1]compofiinc!AG85</f>
        <v>3.7914715707302094E-2</v>
      </c>
      <c r="T93" s="87">
        <f>[1]compofiinc!AH85</f>
        <v>7.3930700309574604E-3</v>
      </c>
      <c r="U93" s="87">
        <f>[1]compofiinc!AI85</f>
        <v>8.106292225420475E-3</v>
      </c>
      <c r="V93" s="88">
        <f>[1]compofiinc!AJ85</f>
        <v>6.9847521372139454E-3</v>
      </c>
    </row>
    <row r="94" spans="1:22" ht="15.75">
      <c r="A94" s="134">
        <v>1997</v>
      </c>
      <c r="B94" s="442">
        <f>[1]compofiinc!P86</f>
        <v>0.44697022438049316</v>
      </c>
      <c r="C94" s="445">
        <f>[1]compofiinc!Q86</f>
        <v>0.42097491025924683</v>
      </c>
      <c r="D94" s="85">
        <f>[1]compofiinc!R86</f>
        <v>0.31838813424110413</v>
      </c>
      <c r="E94" s="85">
        <f>[1]compofiinc!S86</f>
        <v>6.1227340251207352E-2</v>
      </c>
      <c r="F94" s="85">
        <f>[1]compofiinc!T86</f>
        <v>1.4454673044383526E-2</v>
      </c>
      <c r="G94" s="85">
        <f>[1]compofiinc!U86</f>
        <v>1.5309643931686878E-2</v>
      </c>
      <c r="H94" s="85">
        <f>[1]compofiinc!V86</f>
        <v>1.15951057523489E-2</v>
      </c>
      <c r="I94" s="453">
        <f>[1]compofiinc!W86</f>
        <v>0.33229973912239075</v>
      </c>
      <c r="J94" s="454">
        <f>[1]compofiinc!X86</f>
        <v>0.30163168907165527</v>
      </c>
      <c r="K94" s="104">
        <f>[1]compofiinc!Y86</f>
        <v>0.21069172024726868</v>
      </c>
      <c r="L94" s="104">
        <f>[1]compofiinc!Z86</f>
        <v>5.5555183440446854E-2</v>
      </c>
      <c r="M94" s="104">
        <f>[1]compofiinc!AA86</f>
        <v>1.2187247164547443E-2</v>
      </c>
      <c r="N94" s="104">
        <f>[1]compofiinc!AB86</f>
        <v>1.2829518876969814E-2</v>
      </c>
      <c r="O94" s="104">
        <f>[1]compofiinc!AC86</f>
        <v>1.0368038900196552E-2</v>
      </c>
      <c r="P94" s="443">
        <f>[1]compofiinc!AD86</f>
        <v>0.18127031624317169</v>
      </c>
      <c r="Q94" s="201">
        <f>[1]compofiinc!AE86</f>
        <v>0.14990179240703583</v>
      </c>
      <c r="R94" s="87">
        <f>[1]compofiinc!AF86</f>
        <v>8.7843388319015503E-2</v>
      </c>
      <c r="S94" s="87">
        <f>[1]compofiinc!AG86</f>
        <v>3.9016652852296829E-2</v>
      </c>
      <c r="T94" s="87">
        <f>[1]compofiinc!AH86</f>
        <v>7.6830317266285419E-3</v>
      </c>
      <c r="U94" s="87">
        <f>[1]compofiinc!AI86</f>
        <v>8.0442111939191818E-3</v>
      </c>
      <c r="V94" s="88">
        <f>[1]compofiinc!AJ86</f>
        <v>7.3145041242241859E-3</v>
      </c>
    </row>
    <row r="95" spans="1:22" ht="15.75">
      <c r="A95" s="134">
        <v>1998</v>
      </c>
      <c r="B95" s="442">
        <f>[1]compofiinc!P87</f>
        <v>0.45569586753845215</v>
      </c>
      <c r="C95" s="445">
        <f>[1]compofiinc!Q87</f>
        <v>0.42526134848594666</v>
      </c>
      <c r="D95" s="85">
        <f>[1]compofiinc!R87</f>
        <v>0.32110112905502319</v>
      </c>
      <c r="E95" s="85">
        <f>[1]compofiinc!S87</f>
        <v>6.3152484595775604E-2</v>
      </c>
      <c r="F95" s="85">
        <f>[1]compofiinc!T87</f>
        <v>1.3268745504319668E-2</v>
      </c>
      <c r="G95" s="85">
        <f>[1]compofiinc!U87</f>
        <v>1.496727392077446E-2</v>
      </c>
      <c r="H95" s="85">
        <f>[1]compofiinc!V87</f>
        <v>1.2771685607731342E-2</v>
      </c>
      <c r="I95" s="453">
        <f>[1]compofiinc!W87</f>
        <v>0.34263163805007935</v>
      </c>
      <c r="J95" s="454">
        <f>[1]compofiinc!X87</f>
        <v>0.30671298503875732</v>
      </c>
      <c r="K95" s="104">
        <f>[1]compofiinc!Y87</f>
        <v>0.21464896202087402</v>
      </c>
      <c r="L95" s="104">
        <f>[1]compofiinc!Z87</f>
        <v>5.7220865041017532E-2</v>
      </c>
      <c r="M95" s="104">
        <f>[1]compofiinc!AA87</f>
        <v>1.1160548776388168E-2</v>
      </c>
      <c r="N95" s="104">
        <f>[1]compofiinc!AB87</f>
        <v>1.2216608040034771E-2</v>
      </c>
      <c r="O95" s="104">
        <f>[1]compofiinc!AC87</f>
        <v>1.1466003023087978E-2</v>
      </c>
      <c r="P95" s="443">
        <f>[1]compofiinc!AD87</f>
        <v>0.1921629011631012</v>
      </c>
      <c r="Q95" s="201">
        <f>[1]compofiinc!AE87</f>
        <v>0.15474160015583038</v>
      </c>
      <c r="R95" s="87">
        <f>[1]compofiinc!AF87</f>
        <v>9.1607950627803802E-2</v>
      </c>
      <c r="S95" s="87">
        <f>[1]compofiinc!AG87</f>
        <v>4.0048211812973022E-2</v>
      </c>
      <c r="T95" s="87">
        <f>[1]compofiinc!AH87</f>
        <v>7.1226675063371658E-3</v>
      </c>
      <c r="U95" s="87">
        <f>[1]compofiinc!AI87</f>
        <v>7.8224893659353256E-3</v>
      </c>
      <c r="V95" s="88">
        <f>[1]compofiinc!AJ87</f>
        <v>8.1402789801359177E-3</v>
      </c>
    </row>
    <row r="96" spans="1:22" ht="15.75">
      <c r="A96" s="140">
        <v>1999</v>
      </c>
      <c r="B96" s="447">
        <f>[1]compofiinc!P88</f>
        <v>0.46561211347579956</v>
      </c>
      <c r="C96" s="459">
        <f>[1]compofiinc!Q88</f>
        <v>0.43092373013496399</v>
      </c>
      <c r="D96" s="112">
        <f>[1]compofiinc!R88</f>
        <v>0.32536327838897705</v>
      </c>
      <c r="E96" s="112">
        <f>[1]compofiinc!S88</f>
        <v>6.4729660749435425E-2</v>
      </c>
      <c r="F96" s="112">
        <f>[1]compofiinc!T88</f>
        <v>1.3889264315366745E-2</v>
      </c>
      <c r="G96" s="112">
        <f>[1]compofiinc!U88</f>
        <v>1.4176935888826847E-2</v>
      </c>
      <c r="H96" s="112">
        <f>[1]compofiinc!V88</f>
        <v>1.2764610350131989E-2</v>
      </c>
      <c r="I96" s="460">
        <f>[1]compofiinc!W88</f>
        <v>0.35363286733627319</v>
      </c>
      <c r="J96" s="462">
        <f>[1]compofiinc!X88</f>
        <v>0.31318238377571106</v>
      </c>
      <c r="K96" s="114">
        <f>[1]compofiinc!Y88</f>
        <v>0.22018399834632874</v>
      </c>
      <c r="L96" s="114">
        <f>[1]compofiinc!Z88</f>
        <v>5.8252014219760895E-2</v>
      </c>
      <c r="M96" s="114">
        <f>[1]compofiinc!AA88</f>
        <v>1.1740983463823795E-2</v>
      </c>
      <c r="N96" s="114">
        <f>[1]compofiinc!AB88</f>
        <v>1.1773171834647655E-2</v>
      </c>
      <c r="O96" s="114">
        <f>[1]compofiinc!AC88</f>
        <v>1.1232216842472553E-2</v>
      </c>
      <c r="P96" s="449">
        <f>[1]compofiinc!AD88</f>
        <v>0.20252849161624908</v>
      </c>
      <c r="Q96" s="206">
        <f>[1]compofiinc!AE88</f>
        <v>0.1612241119146347</v>
      </c>
      <c r="R96" s="115">
        <f>[1]compofiinc!AF88</f>
        <v>9.7062334418296814E-2</v>
      </c>
      <c r="S96" s="115">
        <f>[1]compofiinc!AG88</f>
        <v>4.1076358407735825E-2</v>
      </c>
      <c r="T96" s="115">
        <f>[1]compofiinc!AH88</f>
        <v>7.5851562432944775E-3</v>
      </c>
      <c r="U96" s="115">
        <f>[1]compofiinc!AI88</f>
        <v>7.6860697008669376E-3</v>
      </c>
      <c r="V96" s="116">
        <f>[1]compofiinc!AJ88</f>
        <v>7.8141866251826286E-3</v>
      </c>
    </row>
    <row r="97" spans="1:22" ht="15.75">
      <c r="A97" s="134">
        <v>2000</v>
      </c>
      <c r="B97" s="442">
        <f>[1]compofiinc!P89</f>
        <v>0.4771084189414978</v>
      </c>
      <c r="C97" s="445">
        <f>[1]compofiinc!Q89</f>
        <v>0.43918108940124512</v>
      </c>
      <c r="D97" s="85">
        <f>[1]compofiinc!R89</f>
        <v>0.33259698748588562</v>
      </c>
      <c r="E97" s="85">
        <f>[1]compofiinc!S89</f>
        <v>6.2780410051345825E-2</v>
      </c>
      <c r="F97" s="85">
        <f>[1]compofiinc!T89</f>
        <v>1.4884450472891331E-2</v>
      </c>
      <c r="G97" s="85">
        <f>[1]compofiinc!U89</f>
        <v>1.5861561521887779E-2</v>
      </c>
      <c r="H97" s="85">
        <f>[1]compofiinc!V89</f>
        <v>1.3057690113782883E-2</v>
      </c>
      <c r="I97" s="453">
        <f>[1]compofiinc!W89</f>
        <v>0.36661839485168457</v>
      </c>
      <c r="J97" s="454">
        <f>[1]compofiinc!X89</f>
        <v>0.32200717926025391</v>
      </c>
      <c r="K97" s="104">
        <f>[1]compofiinc!Y89</f>
        <v>0.22795407474040985</v>
      </c>
      <c r="L97" s="104">
        <f>[1]compofiinc!Z89</f>
        <v>5.6959457695484161E-2</v>
      </c>
      <c r="M97" s="104">
        <f>[1]compofiinc!AA89</f>
        <v>1.245573814958334E-2</v>
      </c>
      <c r="N97" s="104">
        <f>[1]compofiinc!AB89</f>
        <v>1.3016268610954285E-2</v>
      </c>
      <c r="O97" s="104">
        <f>[1]compofiinc!AC89</f>
        <v>1.1621640063822269E-2</v>
      </c>
      <c r="P97" s="443">
        <f>[1]compofiinc!AD89</f>
        <v>0.21610258519649506</v>
      </c>
      <c r="Q97" s="201">
        <f>[1]compofiinc!AE89</f>
        <v>0.16926974058151245</v>
      </c>
      <c r="R97" s="87">
        <f>[1]compofiinc!AF89</f>
        <v>0.10405970364809036</v>
      </c>
      <c r="S97" s="87">
        <f>[1]compofiinc!AG89</f>
        <v>4.0315262973308563E-2</v>
      </c>
      <c r="T97" s="87">
        <f>[1]compofiinc!AH89</f>
        <v>8.1998398527503014E-3</v>
      </c>
      <c r="U97" s="87">
        <f>[1]compofiinc!AI89</f>
        <v>8.5772154852747917E-3</v>
      </c>
      <c r="V97" s="88">
        <f>[1]compofiinc!AJ89</f>
        <v>8.1177167594432831E-3</v>
      </c>
    </row>
    <row r="98" spans="1:22" ht="15.75">
      <c r="A98" s="134">
        <v>2001</v>
      </c>
      <c r="B98" s="442">
        <f>[1]compofiinc!P90</f>
        <v>0.45178568363189697</v>
      </c>
      <c r="C98" s="445">
        <f>[1]compofiinc!Q90</f>
        <v>0.43117982149124146</v>
      </c>
      <c r="D98" s="85">
        <f>[1]compofiinc!R90</f>
        <v>0.32836070656776428</v>
      </c>
      <c r="E98" s="85">
        <f>[1]compofiinc!S90</f>
        <v>6.310582160949707E-2</v>
      </c>
      <c r="F98" s="85">
        <f>[1]compofiinc!T90</f>
        <v>1.1626997962594032E-2</v>
      </c>
      <c r="G98" s="85">
        <f>[1]compofiinc!U90</f>
        <v>1.4891041442751884E-2</v>
      </c>
      <c r="H98" s="85">
        <f>[1]compofiinc!V90</f>
        <v>1.3195273466408253E-2</v>
      </c>
      <c r="I98" s="453">
        <f>[1]compofiinc!W90</f>
        <v>0.33586177229881287</v>
      </c>
      <c r="J98" s="454">
        <f>[1]compofiinc!X90</f>
        <v>0.31128716468811035</v>
      </c>
      <c r="K98" s="104">
        <f>[1]compofiinc!Y90</f>
        <v>0.2200501561164856</v>
      </c>
      <c r="L98" s="104">
        <f>[1]compofiinc!Z90</f>
        <v>5.7523872703313828E-2</v>
      </c>
      <c r="M98" s="104">
        <f>[1]compofiinc!AA90</f>
        <v>9.879731573164463E-3</v>
      </c>
      <c r="N98" s="104">
        <f>[1]compofiinc!AB90</f>
        <v>1.2190009467303753E-2</v>
      </c>
      <c r="O98" s="104">
        <f>[1]compofiinc!AC90</f>
        <v>1.1644210666418076E-2</v>
      </c>
      <c r="P98" s="443">
        <f>[1]compofiinc!AD90</f>
        <v>0.1839786022901535</v>
      </c>
      <c r="Q98" s="201">
        <f>[1]compofiinc!AE90</f>
        <v>0.15792688727378845</v>
      </c>
      <c r="R98" s="87">
        <f>[1]compofiinc!AF90</f>
        <v>9.3983963131904602E-2</v>
      </c>
      <c r="S98" s="87">
        <f>[1]compofiinc!AG90</f>
        <v>4.1295286267995834E-2</v>
      </c>
      <c r="T98" s="87">
        <f>[1]compofiinc!AH90</f>
        <v>6.6353827714920044E-3</v>
      </c>
      <c r="U98" s="87">
        <f>[1]compofiinc!AI90</f>
        <v>7.9867588356137276E-3</v>
      </c>
      <c r="V98" s="88">
        <f>[1]compofiinc!AJ90</f>
        <v>8.0254999920725822E-3</v>
      </c>
    </row>
    <row r="99" spans="1:22" ht="15.75">
      <c r="A99" s="134">
        <v>2002</v>
      </c>
      <c r="B99" s="442">
        <f>[1]compofiinc!P91</f>
        <v>0.44325742125511169</v>
      </c>
      <c r="C99" s="445">
        <f>[1]compofiinc!Q91</f>
        <v>0.42791011929512024</v>
      </c>
      <c r="D99" s="85">
        <f>[1]compofiinc!R91</f>
        <v>0.32695251703262329</v>
      </c>
      <c r="E99" s="85">
        <f>[1]compofiinc!S91</f>
        <v>6.6831491887569427E-2</v>
      </c>
      <c r="F99" s="85">
        <f>[1]compofiinc!T91</f>
        <v>9.945363737642765E-3</v>
      </c>
      <c r="G99" s="85">
        <f>[1]compofiinc!U91</f>
        <v>1.1087130755186081E-2</v>
      </c>
      <c r="H99" s="85">
        <f>[1]compofiinc!V91</f>
        <v>1.3093629851937294E-2</v>
      </c>
      <c r="I99" s="453">
        <f>[1]compofiinc!W91</f>
        <v>0.32462707161903381</v>
      </c>
      <c r="J99" s="454">
        <f>[1]compofiinc!X91</f>
        <v>0.30635592341423035</v>
      </c>
      <c r="K99" s="104">
        <f>[1]compofiinc!Y91</f>
        <v>0.21636867523193359</v>
      </c>
      <c r="L99" s="104">
        <f>[1]compofiinc!Z91</f>
        <v>6.0896813869476318E-2</v>
      </c>
      <c r="M99" s="104">
        <f>[1]compofiinc!AA91</f>
        <v>8.411782793700695E-3</v>
      </c>
      <c r="N99" s="104">
        <f>[1]compofiinc!AB91</f>
        <v>9.0650767087936401E-3</v>
      </c>
      <c r="O99" s="104">
        <f>[1]compofiinc!AC91</f>
        <v>1.1613581329584122E-2</v>
      </c>
      <c r="P99" s="443">
        <f>[1]compofiinc!AD91</f>
        <v>0.17105935513973236</v>
      </c>
      <c r="Q99" s="201">
        <f>[1]compofiinc!AE91</f>
        <v>0.15180985629558563</v>
      </c>
      <c r="R99" s="87">
        <f>[1]compofiinc!AF91</f>
        <v>8.7941490113735199E-2</v>
      </c>
      <c r="S99" s="87">
        <f>[1]compofiinc!AG91</f>
        <v>4.4211417436599731E-2</v>
      </c>
      <c r="T99" s="87">
        <f>[1]compofiinc!AH91</f>
        <v>5.6499144993722439E-3</v>
      </c>
      <c r="U99" s="87">
        <f>[1]compofiinc!AI91</f>
        <v>6.0759144835174084E-3</v>
      </c>
      <c r="V99" s="88">
        <f>[1]compofiinc!AJ91</f>
        <v>7.931126281619072E-3</v>
      </c>
    </row>
    <row r="100" spans="1:22" ht="15.75">
      <c r="A100" s="134">
        <v>2003</v>
      </c>
      <c r="B100" s="442">
        <f>[1]compofiinc!P92</f>
        <v>0.45071747899055481</v>
      </c>
      <c r="C100" s="445">
        <f>[1]compofiinc!Q92</f>
        <v>0.43189701437950134</v>
      </c>
      <c r="D100" s="85">
        <f>[1]compofiinc!R92</f>
        <v>0.32869228720664978</v>
      </c>
      <c r="E100" s="85">
        <f>[1]compofiinc!S92</f>
        <v>6.8775899708271027E-2</v>
      </c>
      <c r="F100" s="85">
        <f>[1]compofiinc!T92</f>
        <v>1.1573405936360359E-2</v>
      </c>
      <c r="G100" s="85">
        <f>[1]compofiinc!U92</f>
        <v>9.5700155943632126E-3</v>
      </c>
      <c r="H100" s="85">
        <f>[1]compofiinc!V92</f>
        <v>1.3285404071211815E-2</v>
      </c>
      <c r="I100" s="453">
        <f>[1]compofiinc!W92</f>
        <v>0.33191478252410889</v>
      </c>
      <c r="J100" s="454">
        <f>[1]compofiinc!X92</f>
        <v>0.30946090817451477</v>
      </c>
      <c r="K100" s="104">
        <f>[1]compofiinc!Y92</f>
        <v>0.21733230352401733</v>
      </c>
      <c r="L100" s="104">
        <f>[1]compofiinc!Z92</f>
        <v>6.2290772795677185E-2</v>
      </c>
      <c r="M100" s="104">
        <f>[1]compofiinc!AA92</f>
        <v>1.004955917596817E-2</v>
      </c>
      <c r="N100" s="104">
        <f>[1]compofiinc!AB92</f>
        <v>8.0870026722550392E-3</v>
      </c>
      <c r="O100" s="104">
        <f>[1]compofiinc!AC92</f>
        <v>1.1701270937919617E-2</v>
      </c>
      <c r="P100" s="443">
        <f>[1]compofiinc!AD92</f>
        <v>0.17792288959026337</v>
      </c>
      <c r="Q100" s="201">
        <f>[1]compofiinc!AE92</f>
        <v>0.15436455607414246</v>
      </c>
      <c r="R100" s="87">
        <f>[1]compofiinc!AF92</f>
        <v>8.7970972061157227E-2</v>
      </c>
      <c r="S100" s="87">
        <f>[1]compofiinc!AG92</f>
        <v>4.5671455562114716E-2</v>
      </c>
      <c r="T100" s="87">
        <f>[1]compofiinc!AH92</f>
        <v>7.0877713151276112E-3</v>
      </c>
      <c r="U100" s="87">
        <f>[1]compofiinc!AI92</f>
        <v>5.4657631553709507E-3</v>
      </c>
      <c r="V100" s="88">
        <f>[1]compofiinc!AJ92</f>
        <v>8.1685967743396759E-3</v>
      </c>
    </row>
    <row r="101" spans="1:22" ht="15.75">
      <c r="A101" s="134">
        <v>2004</v>
      </c>
      <c r="B101" s="442">
        <f>[1]compofiinc!P93</f>
        <v>0.46948835253715515</v>
      </c>
      <c r="C101" s="445">
        <f>[1]compofiinc!Q93</f>
        <v>0.44242942333221436</v>
      </c>
      <c r="D101" s="85">
        <f>[1]compofiinc!R93</f>
        <v>0.32976746559143066</v>
      </c>
      <c r="E101" s="85">
        <f>[1]compofiinc!S93</f>
        <v>7.5046122074127197E-2</v>
      </c>
      <c r="F101" s="85">
        <f>[1]compofiinc!T93</f>
        <v>1.4636359177529812E-2</v>
      </c>
      <c r="G101" s="85">
        <f>[1]compofiinc!U93</f>
        <v>9.4987442716956139E-3</v>
      </c>
      <c r="H101" s="85">
        <f>[1]compofiinc!V93</f>
        <v>1.3496370986104012E-2</v>
      </c>
      <c r="I101" s="453">
        <f>[1]compofiinc!W93</f>
        <v>0.35394838452339172</v>
      </c>
      <c r="J101" s="454">
        <f>[1]compofiinc!X93</f>
        <v>0.32161971926689148</v>
      </c>
      <c r="K101" s="104">
        <f>[1]compofiinc!Y93</f>
        <v>0.21984307467937469</v>
      </c>
      <c r="L101" s="104">
        <f>[1]compofiinc!Z93</f>
        <v>6.8769924342632294E-2</v>
      </c>
      <c r="M101" s="104">
        <f>[1]compofiinc!AA93</f>
        <v>1.2924209237098694E-2</v>
      </c>
      <c r="N101" s="104">
        <f>[1]compofiinc!AB93</f>
        <v>8.0909291282296181E-3</v>
      </c>
      <c r="O101" s="104">
        <f>[1]compofiinc!AC93</f>
        <v>1.1991568841040134E-2</v>
      </c>
      <c r="P101" s="443">
        <f>[1]compofiinc!AD93</f>
        <v>0.20015271008014679</v>
      </c>
      <c r="Q101" s="201">
        <f>[1]compofiinc!AE93</f>
        <v>0.16611979901790619</v>
      </c>
      <c r="R101" s="87">
        <f>[1]compofiinc!AF93</f>
        <v>9.2218615114688873E-2</v>
      </c>
      <c r="S101" s="87">
        <f>[1]compofiinc!AG93</f>
        <v>5.0523992627859116E-2</v>
      </c>
      <c r="T101" s="87">
        <f>[1]compofiinc!AH93</f>
        <v>9.5101054757833481E-3</v>
      </c>
      <c r="U101" s="87">
        <f>[1]compofiinc!AI93</f>
        <v>5.6663318537175655E-3</v>
      </c>
      <c r="V101" s="88">
        <f>[1]compofiinc!AJ93</f>
        <v>8.2007516175508499E-3</v>
      </c>
    </row>
    <row r="102" spans="1:22" ht="15.75">
      <c r="A102" s="134">
        <v>2005</v>
      </c>
      <c r="B102" s="442">
        <f>[1]compofiinc!P94</f>
        <v>0.4889453649520874</v>
      </c>
      <c r="C102" s="445">
        <f>[1]compofiinc!Q94</f>
        <v>0.45455437898635864</v>
      </c>
      <c r="D102" s="85">
        <f>[1]compofiinc!R94</f>
        <v>0.32639047503471375</v>
      </c>
      <c r="E102" s="85">
        <f>[1]compofiinc!S94</f>
        <v>8.5256889462471008E-2</v>
      </c>
      <c r="F102" s="85">
        <f>[1]compofiinc!T94</f>
        <v>1.57485231757164E-2</v>
      </c>
      <c r="G102" s="85">
        <f>[1]compofiinc!U94</f>
        <v>1.2576754204928875E-2</v>
      </c>
      <c r="H102" s="85">
        <f>[1]compofiinc!V94</f>
        <v>1.4581752941012383E-2</v>
      </c>
      <c r="I102" s="453">
        <f>[1]compofiinc!W94</f>
        <v>0.37611910700798035</v>
      </c>
      <c r="J102" s="454">
        <f>[1]compofiinc!X94</f>
        <v>0.33529138565063477</v>
      </c>
      <c r="K102" s="104">
        <f>[1]compofiinc!Y94</f>
        <v>0.21920305490493774</v>
      </c>
      <c r="L102" s="104">
        <f>[1]compofiinc!Z94</f>
        <v>7.8537456691265106E-2</v>
      </c>
      <c r="M102" s="104">
        <f>[1]compofiinc!AA94</f>
        <v>1.388317346572876E-2</v>
      </c>
      <c r="N102" s="104">
        <f>[1]compofiinc!AB94</f>
        <v>1.08253238722682E-2</v>
      </c>
      <c r="O102" s="104">
        <f>[1]compofiinc!AC94</f>
        <v>1.2842363677918911E-2</v>
      </c>
      <c r="P102" s="443">
        <f>[1]compofiinc!AD94</f>
        <v>0.22213932871818542</v>
      </c>
      <c r="Q102" s="201">
        <f>[1]compofiinc!AE94</f>
        <v>0.17948119342327118</v>
      </c>
      <c r="R102" s="87">
        <f>[1]compofiinc!AF94</f>
        <v>9.3598075211048126E-2</v>
      </c>
      <c r="S102" s="87">
        <f>[1]compofiinc!AG94</f>
        <v>5.8580450713634491E-2</v>
      </c>
      <c r="T102" s="87">
        <f>[1]compofiinc!AH94</f>
        <v>1.0214167647063732E-2</v>
      </c>
      <c r="U102" s="87">
        <f>[1]compofiinc!AI94</f>
        <v>7.8699551522731781E-3</v>
      </c>
      <c r="V102" s="88">
        <f>[1]compofiinc!AJ94</f>
        <v>9.2185512185096741E-3</v>
      </c>
    </row>
    <row r="103" spans="1:22" ht="15.75">
      <c r="A103" s="134">
        <v>2006</v>
      </c>
      <c r="B103" s="442">
        <f>[1]compofiinc!P95</f>
        <v>0.49731796979904175</v>
      </c>
      <c r="C103" s="445">
        <f>[1]compofiinc!Q95</f>
        <v>0.46010017395019531</v>
      </c>
      <c r="D103" s="85">
        <f>[1]compofiinc!R95</f>
        <v>0.32641968131065369</v>
      </c>
      <c r="E103" s="85">
        <f>[1]compofiinc!S95</f>
        <v>8.4309287369251251E-2</v>
      </c>
      <c r="F103" s="85">
        <f>[1]compofiinc!T95</f>
        <v>1.8133630976080894E-2</v>
      </c>
      <c r="G103" s="85">
        <f>[1]compofiinc!U95</f>
        <v>1.660018227994442E-2</v>
      </c>
      <c r="H103" s="85">
        <f>[1]compofiinc!V95</f>
        <v>1.4637389220297337E-2</v>
      </c>
      <c r="I103" s="453">
        <f>[1]compofiinc!W95</f>
        <v>0.38527196645736694</v>
      </c>
      <c r="J103" s="454">
        <f>[1]compofiinc!X95</f>
        <v>0.34095418453216553</v>
      </c>
      <c r="K103" s="104">
        <f>[1]compofiinc!Y95</f>
        <v>0.22014816105365753</v>
      </c>
      <c r="L103" s="104">
        <f>[1]compofiinc!Z95</f>
        <v>7.758978009223938E-2</v>
      </c>
      <c r="M103" s="104">
        <f>[1]compofiinc!AA95</f>
        <v>1.5938194468617439E-2</v>
      </c>
      <c r="N103" s="104">
        <f>[1]compofiinc!AB95</f>
        <v>1.4260785654187202E-2</v>
      </c>
      <c r="O103" s="104">
        <f>[1]compofiinc!AC95</f>
        <v>1.3017246499657631E-2</v>
      </c>
      <c r="P103" s="443">
        <f>[1]compofiinc!AD95</f>
        <v>0.2310030460357666</v>
      </c>
      <c r="Q103" s="201">
        <f>[1]compofiinc!AE95</f>
        <v>0.18361829221248627</v>
      </c>
      <c r="R103" s="87">
        <f>[1]compofiinc!AF95</f>
        <v>9.3934819102287292E-2</v>
      </c>
      <c r="S103" s="87">
        <f>[1]compofiinc!AG95</f>
        <v>5.8639604598283768E-2</v>
      </c>
      <c r="T103" s="87">
        <f>[1]compofiinc!AH95</f>
        <v>1.1589794419705868E-2</v>
      </c>
      <c r="U103" s="87">
        <f>[1]compofiinc!AI95</f>
        <v>1.0336877778172493E-2</v>
      </c>
      <c r="V103" s="88">
        <f>[1]compofiinc!AJ95</f>
        <v>9.1171897947788239E-3</v>
      </c>
    </row>
    <row r="104" spans="1:22" ht="15.75">
      <c r="A104" s="134">
        <v>2007</v>
      </c>
      <c r="B104" s="442">
        <f>[1]compofiinc!P96</f>
        <v>0.50278693437576294</v>
      </c>
      <c r="C104" s="445">
        <f>[1]compofiinc!Q96</f>
        <v>0.46234795451164246</v>
      </c>
      <c r="D104" s="85">
        <f>[1]compofiinc!R96</f>
        <v>0.32771271467208862</v>
      </c>
      <c r="E104" s="85">
        <f>[1]compofiinc!S96</f>
        <v>8.0066435039043427E-2</v>
      </c>
      <c r="F104" s="85">
        <f>[1]compofiinc!T96</f>
        <v>2.0572539418935776E-2</v>
      </c>
      <c r="G104" s="85">
        <f>[1]compofiinc!U96</f>
        <v>1.8987057730555534E-2</v>
      </c>
      <c r="H104" s="85">
        <f>[1]compofiinc!V96</f>
        <v>1.5009195543825626E-2</v>
      </c>
      <c r="I104" s="453">
        <f>[1]compofiinc!W96</f>
        <v>0.39223408699035645</v>
      </c>
      <c r="J104" s="454">
        <f>[1]compofiinc!X96</f>
        <v>0.34396535158157349</v>
      </c>
      <c r="K104" s="104">
        <f>[1]compofiinc!Y96</f>
        <v>0.2220563143491745</v>
      </c>
      <c r="L104" s="104">
        <f>[1]compofiinc!Z96</f>
        <v>7.4166730046272278E-2</v>
      </c>
      <c r="M104" s="104">
        <f>[1]compofiinc!AA96</f>
        <v>1.8150486052036285E-2</v>
      </c>
      <c r="N104" s="104">
        <f>[1]compofiinc!AB96</f>
        <v>1.6325948759913445E-2</v>
      </c>
      <c r="O104" s="104">
        <f>[1]compofiinc!AC96</f>
        <v>1.3275157660245895E-2</v>
      </c>
      <c r="P104" s="443">
        <f>[1]compofiinc!AD96</f>
        <v>0.23880307376384735</v>
      </c>
      <c r="Q104" s="201">
        <f>[1]compofiinc!AE96</f>
        <v>0.18659593164920807</v>
      </c>
      <c r="R104" s="87">
        <f>[1]compofiinc!AF96</f>
        <v>9.7099475562572479E-2</v>
      </c>
      <c r="S104" s="87">
        <f>[1]compofiinc!AG96</f>
        <v>5.537920817732811E-2</v>
      </c>
      <c r="T104" s="87">
        <f>[1]compofiinc!AH96</f>
        <v>1.314176619052887E-2</v>
      </c>
      <c r="U104" s="87">
        <f>[1]compofiinc!AI96</f>
        <v>1.1730439029633999E-2</v>
      </c>
      <c r="V104" s="88">
        <f>[1]compofiinc!AJ96</f>
        <v>9.2450398951768875E-3</v>
      </c>
    </row>
    <row r="105" spans="1:22" ht="15.75">
      <c r="A105" s="134">
        <v>2008</v>
      </c>
      <c r="B105" s="442">
        <f>[1]compofiinc!P97</f>
        <v>0.48688617348670959</v>
      </c>
      <c r="C105" s="445">
        <f>[1]compofiinc!Q97</f>
        <v>0.46516010165214539</v>
      </c>
      <c r="D105" s="85">
        <f>[1]compofiinc!R97</f>
        <v>0.33687153458595276</v>
      </c>
      <c r="E105" s="85">
        <f>[1]compofiinc!S97</f>
        <v>7.8681230545043945E-2</v>
      </c>
      <c r="F105" s="85">
        <f>[1]compofiinc!T97</f>
        <v>1.88725795596838E-2</v>
      </c>
      <c r="G105" s="85">
        <f>[1]compofiinc!U97</f>
        <v>1.4830321073532104E-2</v>
      </c>
      <c r="H105" s="85">
        <f>[1]compofiinc!V97</f>
        <v>1.5904463827610016E-2</v>
      </c>
      <c r="I105" s="453">
        <f>[1]compofiinc!W97</f>
        <v>0.36995905637741089</v>
      </c>
      <c r="J105" s="454">
        <f>[1]compofiinc!X97</f>
        <v>0.34306922554969788</v>
      </c>
      <c r="K105" s="104">
        <f>[1]compofiinc!Y97</f>
        <v>0.22653400897979736</v>
      </c>
      <c r="L105" s="104">
        <f>[1]compofiinc!Z97</f>
        <v>7.3098383843898773E-2</v>
      </c>
      <c r="M105" s="104">
        <f>[1]compofiinc!AA97</f>
        <v>1.6681060194969177E-2</v>
      </c>
      <c r="N105" s="104">
        <f>[1]compofiinc!AB97</f>
        <v>1.2668383307754993E-2</v>
      </c>
      <c r="O105" s="104">
        <f>[1]compofiinc!AC97</f>
        <v>1.4087393879890442E-2</v>
      </c>
      <c r="P105" s="443">
        <f>[1]compofiinc!AD97</f>
        <v>0.21263806521892548</v>
      </c>
      <c r="Q105" s="201">
        <f>[1]compofiinc!AE97</f>
        <v>0.18207240104675293</v>
      </c>
      <c r="R105" s="87">
        <f>[1]compofiinc!AF97</f>
        <v>9.545280784368515E-2</v>
      </c>
      <c r="S105" s="87">
        <f>[1]compofiinc!AG97</f>
        <v>5.5515147745609283E-2</v>
      </c>
      <c r="T105" s="87">
        <f>[1]compofiinc!AH97</f>
        <v>1.2476326897740364E-2</v>
      </c>
      <c r="U105" s="87">
        <f>[1]compofiinc!AI97</f>
        <v>8.8754268363118172E-3</v>
      </c>
      <c r="V105" s="88">
        <f>[1]compofiinc!AJ97</f>
        <v>9.7526870667934418E-3</v>
      </c>
    </row>
    <row r="106" spans="1:22" ht="15.75">
      <c r="A106" s="140">
        <v>2009</v>
      </c>
      <c r="B106" s="447">
        <f>[1]compofiinc!P98</f>
        <v>0.47089329361915588</v>
      </c>
      <c r="C106" s="206">
        <f>[1]compofiinc!Q98</f>
        <v>0.45993566513061523</v>
      </c>
      <c r="D106" s="115">
        <f>[1]compofiinc!R98</f>
        <v>0.34330150485038757</v>
      </c>
      <c r="E106" s="115">
        <f>[1]compofiinc!S98</f>
        <v>7.6562449336051941E-2</v>
      </c>
      <c r="F106" s="115">
        <f>[1]compofiinc!T98</f>
        <v>1.4193215407431126E-2</v>
      </c>
      <c r="G106" s="115">
        <f>[1]compofiinc!U98</f>
        <v>1.1107074096798897E-2</v>
      </c>
      <c r="H106" s="115">
        <f>[1]compofiinc!V98</f>
        <v>1.4771426096558571E-2</v>
      </c>
      <c r="I106" s="460">
        <f>[1]compofiinc!W98</f>
        <v>0.34686279296875</v>
      </c>
      <c r="J106" s="206">
        <f>[1]compofiinc!X98</f>
        <v>0.33307024836540222</v>
      </c>
      <c r="K106" s="115">
        <f>[1]compofiinc!Y98</f>
        <v>0.22730571031570435</v>
      </c>
      <c r="L106" s="115">
        <f>[1]compofiinc!Z98</f>
        <v>7.0774473249912262E-2</v>
      </c>
      <c r="M106" s="115">
        <f>[1]compofiinc!AA98</f>
        <v>1.2501083314418793E-2</v>
      </c>
      <c r="N106" s="115">
        <f>[1]compofiinc!AB98</f>
        <v>9.4370432198047638E-3</v>
      </c>
      <c r="O106" s="115">
        <f>[1]compofiinc!AC98</f>
        <v>1.3051925227046013E-2</v>
      </c>
      <c r="P106" s="449">
        <f>[1]compofiinc!AD98</f>
        <v>0.18476948142051697</v>
      </c>
      <c r="Q106" s="206">
        <f>[1]compofiinc!AE98</f>
        <v>0.16896876692771912</v>
      </c>
      <c r="R106" s="115">
        <f>[1]compofiinc!AF98</f>
        <v>8.9898832142353058E-2</v>
      </c>
      <c r="S106" s="115">
        <f>[1]compofiinc!AG98</f>
        <v>5.4112352430820465E-2</v>
      </c>
      <c r="T106" s="115">
        <f>[1]compofiinc!AH98</f>
        <v>9.3235420063138008E-3</v>
      </c>
      <c r="U106" s="115">
        <f>[1]compofiinc!AI98</f>
        <v>6.5853926353156567E-3</v>
      </c>
      <c r="V106" s="116">
        <f>[1]compofiinc!AJ98</f>
        <v>9.0486407279968262E-3</v>
      </c>
    </row>
    <row r="107" spans="1:22" ht="15.75">
      <c r="A107" s="134">
        <v>2010</v>
      </c>
      <c r="B107" s="442">
        <f>[1]compofiinc!P99</f>
        <v>0.48602959513664246</v>
      </c>
      <c r="C107" s="201">
        <f>[1]compofiinc!Q99</f>
        <v>0.4687226414680481</v>
      </c>
      <c r="D107" s="87">
        <f>[1]compofiinc!R99</f>
        <v>0.3493058979511261</v>
      </c>
      <c r="E107" s="87">
        <f>[1]compofiinc!S99</f>
        <v>7.7455095946788788E-2</v>
      </c>
      <c r="F107" s="87">
        <f>[1]compofiinc!T99</f>
        <v>1.6103379428386688E-2</v>
      </c>
      <c r="G107" s="87">
        <f>[1]compofiinc!U99</f>
        <v>9.7238607704639435E-3</v>
      </c>
      <c r="H107" s="87">
        <f>[1]compofiinc!V99</f>
        <v>1.6134398058056831E-2</v>
      </c>
      <c r="I107" s="453">
        <f>[1]compofiinc!W99</f>
        <v>0.36400893330574036</v>
      </c>
      <c r="J107" s="201">
        <f>[1]compofiinc!X99</f>
        <v>0.34231111407279968</v>
      </c>
      <c r="K107" s="87">
        <f>[1]compofiinc!Y99</f>
        <v>0.23431871831417084</v>
      </c>
      <c r="L107" s="87">
        <f>[1]compofiinc!Z99</f>
        <v>7.0855468511581421E-2</v>
      </c>
      <c r="M107" s="87">
        <f>[1]compofiinc!AA99</f>
        <v>1.4488812536001205E-2</v>
      </c>
      <c r="N107" s="87">
        <f>[1]compofiinc!AB99</f>
        <v>8.4599526599049568E-3</v>
      </c>
      <c r="O107" s="87">
        <f>[1]compofiinc!AC99</f>
        <v>1.4188162051141262E-2</v>
      </c>
      <c r="P107" s="443">
        <f>[1]compofiinc!AD99</f>
        <v>0.20243123173713684</v>
      </c>
      <c r="Q107" s="201">
        <f>[1]compofiinc!AE99</f>
        <v>0.1772453635931015</v>
      </c>
      <c r="R107" s="87">
        <f>[1]compofiinc!AF99</f>
        <v>9.5682382583618164E-2</v>
      </c>
      <c r="S107" s="87">
        <f>[1]compofiinc!AG99</f>
        <v>5.4253872483968735E-2</v>
      </c>
      <c r="T107" s="87">
        <f>[1]compofiinc!AH99</f>
        <v>1.1195527389645576E-2</v>
      </c>
      <c r="U107" s="87">
        <f>[1]compofiinc!AI99</f>
        <v>6.3114580698311329E-3</v>
      </c>
      <c r="V107" s="88">
        <f>[1]compofiinc!AJ99</f>
        <v>9.8021170124411583E-3</v>
      </c>
    </row>
    <row r="108" spans="1:22" ht="15.75">
      <c r="A108" s="134">
        <v>2011</v>
      </c>
      <c r="B108" s="442">
        <f>[1]compofiinc!P100</f>
        <v>0.48779827356338501</v>
      </c>
      <c r="C108" s="201">
        <f>[1]compofiinc!Q100</f>
        <v>0.47133606672286987</v>
      </c>
      <c r="D108" s="87">
        <f>[1]compofiinc!R100</f>
        <v>0.35396361351013184</v>
      </c>
      <c r="E108" s="87">
        <f>[1]compofiinc!S100</f>
        <v>7.7934145927429199E-2</v>
      </c>
      <c r="F108" s="87">
        <f>[1]compofiinc!T100</f>
        <v>1.5524286776781082E-2</v>
      </c>
      <c r="G108" s="87">
        <f>[1]compofiinc!U100</f>
        <v>8.1755323335528374E-3</v>
      </c>
      <c r="H108" s="87">
        <f>[1]compofiinc!V100</f>
        <v>1.5738507732748985E-2</v>
      </c>
      <c r="I108" s="453">
        <f>[1]compofiinc!W100</f>
        <v>0.36499983072280884</v>
      </c>
      <c r="J108" s="201">
        <f>[1]compofiinc!X100</f>
        <v>0.34427616000175476</v>
      </c>
      <c r="K108" s="87">
        <f>[1]compofiinc!Y100</f>
        <v>0.2378288209438324</v>
      </c>
      <c r="L108" s="87">
        <f>[1]compofiinc!Z100</f>
        <v>7.1774952113628387E-2</v>
      </c>
      <c r="M108" s="87">
        <f>[1]compofiinc!AA100</f>
        <v>1.3768775388598442E-2</v>
      </c>
      <c r="N108" s="87">
        <f>[1]compofiinc!AB100</f>
        <v>7.1521722711622715E-3</v>
      </c>
      <c r="O108" s="87">
        <f>[1]compofiinc!AC100</f>
        <v>1.3758081942796707E-2</v>
      </c>
      <c r="P108" s="443">
        <f>[1]compofiinc!AD100</f>
        <v>0.20061212778091431</v>
      </c>
      <c r="Q108" s="201">
        <f>[1]compofiinc!AE100</f>
        <v>0.17650021612644196</v>
      </c>
      <c r="R108" s="87">
        <f>[1]compofiinc!AF100</f>
        <v>9.7544901072978973E-2</v>
      </c>
      <c r="S108" s="87">
        <f>[1]compofiinc!AG100</f>
        <v>5.4210033267736435E-2</v>
      </c>
      <c r="T108" s="87">
        <f>[1]compofiinc!AH100</f>
        <v>1.0151614435017109E-2</v>
      </c>
      <c r="U108" s="87">
        <f>[1]compofiinc!AI100</f>
        <v>5.3286016918718815E-3</v>
      </c>
      <c r="V108" s="88">
        <f>[1]compofiinc!AJ100</f>
        <v>9.2650707811117172E-3</v>
      </c>
    </row>
    <row r="109" spans="1:22" ht="15.75">
      <c r="A109" s="134">
        <v>2012</v>
      </c>
      <c r="B109" s="442">
        <f>[1]compofiinc!P101</f>
        <v>0.51330661773681641</v>
      </c>
      <c r="C109" s="201">
        <f>[1]compofiinc!Q101</f>
        <v>0.48647844791412354</v>
      </c>
      <c r="D109" s="87">
        <f>[1]compofiinc!R101</f>
        <v>0.35334321856498718</v>
      </c>
      <c r="E109" s="87">
        <f>[1]compofiinc!S101</f>
        <v>8.6392484605312347E-2</v>
      </c>
      <c r="F109" s="87">
        <f>[1]compofiinc!T101</f>
        <v>2.1971641108393669E-2</v>
      </c>
      <c r="G109" s="87">
        <f>[1]compofiinc!U101</f>
        <v>7.8411605209112167E-3</v>
      </c>
      <c r="H109" s="87">
        <f>[1]compofiinc!V101</f>
        <v>1.6929944977164268E-2</v>
      </c>
      <c r="I109" s="453">
        <f>[1]compofiinc!W101</f>
        <v>0.39511650800704956</v>
      </c>
      <c r="J109" s="201">
        <f>[1]compofiinc!X101</f>
        <v>0.361737459897995</v>
      </c>
      <c r="K109" s="87">
        <f>[1]compofiinc!Y101</f>
        <v>0.23997138440608978</v>
      </c>
      <c r="L109" s="87">
        <f>[1]compofiinc!Z101</f>
        <v>7.9902887344360352E-2</v>
      </c>
      <c r="M109" s="87">
        <f>[1]compofiinc!AA101</f>
        <v>1.9988503307104111E-2</v>
      </c>
      <c r="N109" s="87">
        <f>[1]compofiinc!AB101</f>
        <v>6.9816792383790016E-3</v>
      </c>
      <c r="O109" s="87">
        <f>[1]compofiinc!AC101</f>
        <v>1.4892998151481152E-2</v>
      </c>
      <c r="P109" s="443">
        <f>[1]compofiinc!AD101</f>
        <v>0.23300531506538391</v>
      </c>
      <c r="Q109" s="201">
        <f>[1]compofiinc!AE101</f>
        <v>0.19438359141349792</v>
      </c>
      <c r="R109" s="87">
        <f>[1]compofiinc!AF101</f>
        <v>0.10183295607566833</v>
      </c>
      <c r="S109" s="87">
        <f>[1]compofiinc!AG101</f>
        <v>6.0892663896083832E-2</v>
      </c>
      <c r="T109" s="87">
        <f>[1]compofiinc!AH101</f>
        <v>1.5928201377391815E-2</v>
      </c>
      <c r="U109" s="87">
        <f>[1]compofiinc!AI101</f>
        <v>5.3622596897184849E-3</v>
      </c>
      <c r="V109" s="88">
        <f>[1]compofiinc!AJ101</f>
        <v>1.0367518290877342E-2</v>
      </c>
    </row>
    <row r="110" spans="1:22" ht="15.75">
      <c r="A110" s="134">
        <v>2013</v>
      </c>
      <c r="B110" s="442">
        <f>[1]compofiinc!P102</f>
        <v>0.49392867088317871</v>
      </c>
      <c r="C110" s="201">
        <f>[1]compofiinc!Q102</f>
        <v>0.47594612836837769</v>
      </c>
      <c r="D110" s="87">
        <f>[1]compofiinc!R102</f>
        <v>0.35111668705940247</v>
      </c>
      <c r="E110" s="87">
        <f>[1]compofiinc!S102</f>
        <v>8.437858521938324E-2</v>
      </c>
      <c r="F110" s="87">
        <f>[1]compofiinc!T102</f>
        <v>1.6497954726219177E-2</v>
      </c>
      <c r="G110" s="87">
        <f>[1]compofiinc!U102</f>
        <v>6.9989939220249653E-3</v>
      </c>
      <c r="H110" s="87">
        <f>[1]compofiinc!V102</f>
        <v>1.6953930258750916E-2</v>
      </c>
      <c r="I110" s="453">
        <f>[1]compofiinc!W102</f>
        <v>0.37128371000289917</v>
      </c>
      <c r="J110" s="201">
        <f>[1]compofiinc!X102</f>
        <v>0.34905627369880676</v>
      </c>
      <c r="K110" s="87">
        <f>[1]compofiinc!Y102</f>
        <v>0.23592853546142578</v>
      </c>
      <c r="L110" s="87">
        <f>[1]compofiinc!Z102</f>
        <v>7.7552877366542816E-2</v>
      </c>
      <c r="M110" s="87">
        <f>[1]compofiinc!AA102</f>
        <v>1.4367447234690189E-2</v>
      </c>
      <c r="N110" s="87">
        <f>[1]compofiinc!AB102</f>
        <v>6.2533332966268063E-3</v>
      </c>
      <c r="O110" s="87">
        <f>[1]compofiinc!AC102</f>
        <v>1.4954096637666225E-2</v>
      </c>
      <c r="P110" s="443">
        <f>[1]compofiinc!AD102</f>
        <v>0.20445489883422852</v>
      </c>
      <c r="Q110" s="201">
        <f>[1]compofiinc!AE102</f>
        <v>0.17968288064002991</v>
      </c>
      <c r="R110" s="87">
        <f>[1]compofiinc!AF102</f>
        <v>9.5953509211540222E-2</v>
      </c>
      <c r="S110" s="87">
        <f>[1]compofiinc!AG102</f>
        <v>5.8130953460931778E-2</v>
      </c>
      <c r="T110" s="87">
        <f>[1]compofiinc!AH102</f>
        <v>1.0366844013333321E-2</v>
      </c>
      <c r="U110" s="87">
        <f>[1]compofiinc!AI102</f>
        <v>4.743694793432951E-3</v>
      </c>
      <c r="V110" s="88">
        <f>[1]compofiinc!AJ102</f>
        <v>1.0487881489098072E-2</v>
      </c>
    </row>
    <row r="111" spans="1:22" ht="15.75">
      <c r="A111" s="134">
        <v>2014</v>
      </c>
      <c r="B111" s="442">
        <f>[1]compofiinc!P103</f>
        <v>0.50576639175415039</v>
      </c>
      <c r="C111" s="201">
        <f>[1]compofiinc!Q103</f>
        <v>0.48119059205055237</v>
      </c>
      <c r="D111" s="87">
        <f>[1]compofiinc!R103</f>
        <v>0.3520033061504364</v>
      </c>
      <c r="E111" s="87">
        <f>[1]compofiinc!S103</f>
        <v>8.6111612617969513E-2</v>
      </c>
      <c r="F111" s="87">
        <f>[1]compofiinc!T103</f>
        <v>1.8825052306056023E-2</v>
      </c>
      <c r="G111" s="87">
        <f>[1]compofiinc!U103</f>
        <v>6.3248220831155777E-3</v>
      </c>
      <c r="H111" s="87">
        <f>[1]compofiinc!V103</f>
        <v>1.7925798892974854E-2</v>
      </c>
      <c r="I111" s="453">
        <f>[1]compofiinc!W103</f>
        <v>0.38552743196487427</v>
      </c>
      <c r="J111" s="201">
        <f>[1]compofiinc!X103</f>
        <v>0.35523301362991333</v>
      </c>
      <c r="K111" s="87">
        <f>[1]compofiinc!Y103</f>
        <v>0.2381436675786972</v>
      </c>
      <c r="L111" s="87">
        <f>[1]compofiinc!Z103</f>
        <v>7.9089321196079254E-2</v>
      </c>
      <c r="M111" s="87">
        <f>[1]compofiinc!AA103</f>
        <v>1.6608014702796936E-2</v>
      </c>
      <c r="N111" s="87">
        <f>[1]compofiinc!AB103</f>
        <v>5.6705661118030548E-3</v>
      </c>
      <c r="O111" s="87">
        <f>[1]compofiinc!AC103</f>
        <v>1.5721425414085388E-2</v>
      </c>
      <c r="P111" s="443">
        <f>[1]compofiinc!AD103</f>
        <v>0.21958330273628235</v>
      </c>
      <c r="Q111" s="201">
        <f>[1]compofiinc!AE103</f>
        <v>0.18577000498771667</v>
      </c>
      <c r="R111" s="87">
        <f>[1]compofiinc!AF103</f>
        <v>9.8581098020076752E-2</v>
      </c>
      <c r="S111" s="87">
        <f>[1]compofiinc!AG103</f>
        <v>5.9510696679353714E-2</v>
      </c>
      <c r="T111" s="87">
        <f>[1]compofiinc!AH103</f>
        <v>1.2017723172903061E-2</v>
      </c>
      <c r="U111" s="87">
        <f>[1]compofiinc!AI103</f>
        <v>4.3107545934617519E-3</v>
      </c>
      <c r="V111" s="88">
        <f>[1]compofiinc!AJ103</f>
        <v>1.1349724605679512E-2</v>
      </c>
    </row>
    <row r="112" spans="1:22" ht="15.75">
      <c r="A112" s="134">
        <v>2015</v>
      </c>
      <c r="B112" s="442"/>
      <c r="C112" s="201"/>
      <c r="D112" s="87"/>
      <c r="E112" s="87"/>
      <c r="F112" s="87"/>
      <c r="G112" s="87"/>
      <c r="H112" s="87"/>
      <c r="I112" s="453"/>
      <c r="J112" s="201"/>
      <c r="K112" s="87"/>
      <c r="L112" s="87"/>
      <c r="M112" s="87"/>
      <c r="N112" s="87"/>
      <c r="O112" s="87"/>
      <c r="P112" s="443"/>
      <c r="Q112" s="201"/>
      <c r="R112" s="87"/>
      <c r="S112" s="87"/>
      <c r="T112" s="87"/>
      <c r="U112" s="87"/>
      <c r="V112" s="88"/>
    </row>
    <row r="113" spans="1:22" ht="15.75">
      <c r="A113" s="134">
        <v>2016</v>
      </c>
      <c r="B113" s="442"/>
      <c r="C113" s="201"/>
      <c r="D113" s="87"/>
      <c r="E113" s="87"/>
      <c r="F113" s="87"/>
      <c r="G113" s="87"/>
      <c r="H113" s="87"/>
      <c r="I113" s="453"/>
      <c r="J113" s="201"/>
      <c r="K113" s="87"/>
      <c r="L113" s="87"/>
      <c r="M113" s="87"/>
      <c r="N113" s="87"/>
      <c r="O113" s="87"/>
      <c r="P113" s="443"/>
      <c r="Q113" s="201"/>
      <c r="R113" s="87"/>
      <c r="S113" s="87"/>
      <c r="T113" s="87"/>
      <c r="U113" s="87"/>
      <c r="V113" s="88"/>
    </row>
    <row r="114" spans="1:22" ht="15.75">
      <c r="A114" s="134">
        <v>2017</v>
      </c>
      <c r="B114" s="442"/>
      <c r="C114" s="201"/>
      <c r="D114" s="87"/>
      <c r="E114" s="87"/>
      <c r="F114" s="87"/>
      <c r="G114" s="87"/>
      <c r="H114" s="87"/>
      <c r="I114" s="453"/>
      <c r="J114" s="201"/>
      <c r="K114" s="87"/>
      <c r="L114" s="87"/>
      <c r="M114" s="87"/>
      <c r="N114" s="87"/>
      <c r="O114" s="87"/>
      <c r="P114" s="443"/>
      <c r="Q114" s="201"/>
      <c r="R114" s="87"/>
      <c r="S114" s="87"/>
      <c r="T114" s="87"/>
      <c r="U114" s="87"/>
      <c r="V114" s="88"/>
    </row>
    <row r="115" spans="1:22" ht="15.75">
      <c r="A115" s="134">
        <v>2018</v>
      </c>
      <c r="B115" s="442"/>
      <c r="C115" s="201"/>
      <c r="D115" s="87"/>
      <c r="E115" s="87"/>
      <c r="F115" s="87"/>
      <c r="G115" s="87"/>
      <c r="H115" s="87"/>
      <c r="I115" s="453"/>
      <c r="J115" s="201"/>
      <c r="K115" s="87"/>
      <c r="L115" s="87"/>
      <c r="M115" s="87"/>
      <c r="N115" s="87"/>
      <c r="O115" s="87"/>
      <c r="P115" s="443"/>
      <c r="Q115" s="201"/>
      <c r="R115" s="87"/>
      <c r="S115" s="87"/>
      <c r="T115" s="87"/>
      <c r="U115" s="87"/>
      <c r="V115" s="88"/>
    </row>
    <row r="116" spans="1:22" ht="15.75">
      <c r="A116" s="134">
        <v>2019</v>
      </c>
      <c r="B116" s="442"/>
      <c r="C116" s="201"/>
      <c r="D116" s="87"/>
      <c r="E116" s="87"/>
      <c r="F116" s="87"/>
      <c r="G116" s="87"/>
      <c r="H116" s="87"/>
      <c r="I116" s="453"/>
      <c r="J116" s="201"/>
      <c r="K116" s="87"/>
      <c r="L116" s="87"/>
      <c r="M116" s="87"/>
      <c r="N116" s="87"/>
      <c r="O116" s="87"/>
      <c r="P116" s="443"/>
      <c r="Q116" s="201"/>
      <c r="R116" s="87"/>
      <c r="S116" s="87"/>
      <c r="T116" s="87"/>
      <c r="U116" s="87"/>
      <c r="V116" s="88"/>
    </row>
    <row r="117" spans="1:22" ht="15.75">
      <c r="A117" s="134">
        <v>2020</v>
      </c>
      <c r="B117" s="442"/>
      <c r="C117" s="201"/>
      <c r="D117" s="87"/>
      <c r="E117" s="87"/>
      <c r="F117" s="87"/>
      <c r="G117" s="87"/>
      <c r="H117" s="87"/>
      <c r="I117" s="453"/>
      <c r="J117" s="201"/>
      <c r="K117" s="87"/>
      <c r="L117" s="87"/>
      <c r="M117" s="87"/>
      <c r="N117" s="87"/>
      <c r="O117" s="87"/>
      <c r="P117" s="443"/>
      <c r="Q117" s="201"/>
      <c r="R117" s="87"/>
      <c r="S117" s="87"/>
      <c r="T117" s="87"/>
      <c r="U117" s="87"/>
      <c r="V117" s="88"/>
    </row>
    <row r="118" spans="1:22" ht="15.75" thickBot="1">
      <c r="A118" s="207"/>
      <c r="B118" s="117"/>
      <c r="C118" s="209"/>
      <c r="D118" s="118"/>
      <c r="E118" s="118"/>
      <c r="F118" s="118"/>
      <c r="G118" s="118"/>
      <c r="H118" s="118"/>
      <c r="I118" s="118"/>
      <c r="J118" s="209"/>
      <c r="K118" s="118"/>
      <c r="L118" s="118"/>
      <c r="M118" s="118"/>
      <c r="N118" s="118"/>
      <c r="O118" s="118"/>
      <c r="P118" s="118"/>
      <c r="Q118" s="209"/>
      <c r="R118" s="118"/>
      <c r="S118" s="118"/>
      <c r="T118" s="118"/>
      <c r="U118" s="118"/>
      <c r="V118" s="119"/>
    </row>
    <row r="119" spans="1:22" ht="15.75" thickTop="1"/>
  </sheetData>
  <mergeCells count="3">
    <mergeCell ref="A4:V4"/>
    <mergeCell ref="B7:V7"/>
    <mergeCell ref="B8:V8"/>
  </mergeCells>
  <hyperlinks>
    <hyperlink ref="A1" location="Index!A1" display="Back to index" xr:uid="{94FA6CC3-51BD-4DD2-9ABC-5737BBA8C955}"/>
  </hyperlinks>
  <pageMargins left="0.75" right="0.75" top="1" bottom="1" header="0.5" footer="0.5"/>
  <pageSetup paperSize="9" orientation="portrait" horizontalDpi="4294967292" verticalDpi="429496729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0414E-772E-4E36-AF31-3C9F5E53D810}">
  <sheetPr>
    <tabColor theme="0" tint="-4.9989318521683403E-2"/>
  </sheetPr>
  <dimension ref="A1:V119"/>
  <sheetViews>
    <sheetView workbookViewId="0">
      <pane xSplit="1" ySplit="9" topLeftCell="B10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2.625" style="52" bestFit="1" customWidth="1"/>
    <col min="2" max="22" width="10.875" style="52" customWidth="1"/>
    <col min="23" max="16384" width="10.875" style="52"/>
  </cols>
  <sheetData>
    <row r="1" spans="1:22">
      <c r="A1" s="1" t="s">
        <v>0</v>
      </c>
    </row>
    <row r="3" spans="1:22" ht="15.75" thickBot="1"/>
    <row r="4" spans="1:22" s="56" customFormat="1" ht="24.95" customHeight="1" thickTop="1">
      <c r="A4" s="482" t="s">
        <v>170</v>
      </c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  <c r="P4" s="483"/>
      <c r="Q4" s="483"/>
      <c r="R4" s="483"/>
      <c r="S4" s="483"/>
      <c r="T4" s="483"/>
      <c r="U4" s="483"/>
      <c r="V4" s="484"/>
    </row>
    <row r="5" spans="1:22" s="54" customFormat="1">
      <c r="A5" s="57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121"/>
      <c r="Q5" s="121"/>
      <c r="R5" s="58"/>
      <c r="S5" s="58"/>
      <c r="T5" s="58"/>
      <c r="U5" s="58"/>
      <c r="V5" s="122"/>
    </row>
    <row r="6" spans="1:22" s="54" customFormat="1">
      <c r="A6" s="123"/>
      <c r="B6" s="60" t="s">
        <v>2</v>
      </c>
      <c r="C6" s="60" t="s">
        <v>3</v>
      </c>
      <c r="D6" s="60" t="s">
        <v>4</v>
      </c>
      <c r="E6" s="60" t="s">
        <v>5</v>
      </c>
      <c r="F6" s="60" t="s">
        <v>6</v>
      </c>
      <c r="G6" s="60" t="s">
        <v>7</v>
      </c>
      <c r="H6" s="60" t="s">
        <v>8</v>
      </c>
      <c r="I6" s="61" t="s">
        <v>9</v>
      </c>
      <c r="J6" s="62" t="s">
        <v>10</v>
      </c>
      <c r="K6" s="60" t="s">
        <v>11</v>
      </c>
      <c r="L6" s="60" t="s">
        <v>12</v>
      </c>
      <c r="M6" s="63" t="s">
        <v>13</v>
      </c>
      <c r="N6" s="60" t="s">
        <v>14</v>
      </c>
      <c r="O6" s="60" t="s">
        <v>15</v>
      </c>
      <c r="P6" s="60" t="s">
        <v>16</v>
      </c>
      <c r="Q6" s="60" t="s">
        <v>30</v>
      </c>
      <c r="R6" s="64" t="s">
        <v>17</v>
      </c>
      <c r="S6" s="64" t="s">
        <v>18</v>
      </c>
      <c r="T6" s="64" t="s">
        <v>31</v>
      </c>
      <c r="U6" s="60" t="s">
        <v>32</v>
      </c>
      <c r="V6" s="434" t="s">
        <v>33</v>
      </c>
    </row>
    <row r="7" spans="1:22" s="54" customFormat="1" ht="30.95" customHeight="1">
      <c r="A7" s="57"/>
      <c r="B7" s="489" t="s">
        <v>151</v>
      </c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489"/>
      <c r="R7" s="489"/>
      <c r="S7" s="489"/>
      <c r="T7" s="489"/>
      <c r="U7" s="489"/>
      <c r="V7" s="490"/>
    </row>
    <row r="8" spans="1:22" s="127" customFormat="1" ht="20.100000000000001" customHeight="1">
      <c r="A8" s="125"/>
      <c r="B8" s="486" t="s">
        <v>154</v>
      </c>
      <c r="C8" s="487"/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487"/>
      <c r="P8" s="487"/>
      <c r="Q8" s="487"/>
      <c r="R8" s="487"/>
      <c r="S8" s="487"/>
      <c r="T8" s="487"/>
      <c r="U8" s="487"/>
      <c r="V8" s="488"/>
    </row>
    <row r="9" spans="1:22" ht="48" thickBot="1">
      <c r="A9" s="123"/>
      <c r="B9" s="436" t="s">
        <v>171</v>
      </c>
      <c r="C9" s="437" t="s">
        <v>172</v>
      </c>
      <c r="D9" s="69" t="s">
        <v>156</v>
      </c>
      <c r="E9" s="69" t="s">
        <v>157</v>
      </c>
      <c r="F9" s="69" t="s">
        <v>158</v>
      </c>
      <c r="G9" s="69" t="s">
        <v>159</v>
      </c>
      <c r="H9" s="69" t="s">
        <v>160</v>
      </c>
      <c r="I9" s="436" t="s">
        <v>173</v>
      </c>
      <c r="J9" s="437" t="s">
        <v>174</v>
      </c>
      <c r="K9" s="69" t="s">
        <v>156</v>
      </c>
      <c r="L9" s="69" t="s">
        <v>157</v>
      </c>
      <c r="M9" s="69" t="s">
        <v>158</v>
      </c>
      <c r="N9" s="69" t="s">
        <v>159</v>
      </c>
      <c r="O9" s="69" t="s">
        <v>160</v>
      </c>
      <c r="P9" s="438" t="s">
        <v>175</v>
      </c>
      <c r="Q9" s="437" t="s">
        <v>176</v>
      </c>
      <c r="R9" s="69" t="s">
        <v>156</v>
      </c>
      <c r="S9" s="69" t="s">
        <v>157</v>
      </c>
      <c r="T9" s="69" t="s">
        <v>158</v>
      </c>
      <c r="U9" s="69" t="s">
        <v>159</v>
      </c>
      <c r="V9" s="71" t="s">
        <v>160</v>
      </c>
    </row>
    <row r="10" spans="1:22" ht="15.75">
      <c r="A10" s="129">
        <v>1913</v>
      </c>
      <c r="B10" s="439">
        <f>[1]compofiinc!AK2</f>
        <v>0.14726456931487061</v>
      </c>
      <c r="C10" s="198">
        <f>[1]compofiinc!AL2</f>
        <v>0.14726456931487061</v>
      </c>
      <c r="D10" s="75">
        <f>[1]compofiinc!AM2</f>
        <v>2.4272373097852726E-2</v>
      </c>
      <c r="E10" s="75">
        <f>[1]compofiinc!AN2</f>
        <v>4.6683842008589653E-2</v>
      </c>
      <c r="F10" s="75">
        <f>[1]compofiinc!AO2</f>
        <v>5.4088232007876914E-2</v>
      </c>
      <c r="G10" s="75">
        <f>[1]compofiinc!AP2</f>
        <v>1.3995211895963795E-2</v>
      </c>
      <c r="H10" s="75">
        <f>[1]compofiinc!AQ2</f>
        <v>8.2247783840018931E-3</v>
      </c>
      <c r="I10" s="440">
        <f>[1]compofiinc!AR2</f>
        <v>8.6166081714558071E-2</v>
      </c>
      <c r="J10" s="200">
        <f>[1]compofiinc!AS2</f>
        <v>8.6166081714558085E-2</v>
      </c>
      <c r="K10" s="78">
        <f>[1]compofiinc!AT2</f>
        <v>8.8282717754135775E-3</v>
      </c>
      <c r="L10" s="78">
        <f>[1]compofiinc!AU2</f>
        <v>2.4379546873737942E-2</v>
      </c>
      <c r="M10" s="78">
        <f>[1]compofiinc!AV2</f>
        <v>4.0735135131564404E-2</v>
      </c>
      <c r="N10" s="78">
        <f>[1]compofiinc!AW2</f>
        <v>8.2321928905803917E-3</v>
      </c>
      <c r="O10" s="78">
        <f>[1]compofiinc!AX2</f>
        <v>3.9908035753613317E-3</v>
      </c>
      <c r="P10" s="441">
        <f>[1]compofiinc!AY2</f>
        <v>2.7550162054507693E-2</v>
      </c>
      <c r="Q10" s="198">
        <f>[1]compofiinc!AZ2</f>
        <v>2.7550162054507693E-2</v>
      </c>
      <c r="R10" s="75">
        <f>[1]compofiinc!BA2</f>
        <v>1.5511727848347917E-3</v>
      </c>
      <c r="S10" s="75">
        <f>[1]compofiinc!BB2</f>
        <v>6.6887076186432932E-3</v>
      </c>
      <c r="T10" s="75">
        <f>[1]compofiinc!BC2</f>
        <v>1.5650557825426667E-2</v>
      </c>
      <c r="U10" s="75">
        <f>[1]compofiinc!BD2</f>
        <v>2.5701008237461001E-3</v>
      </c>
      <c r="V10" s="76">
        <f>[1]compofiinc!BE2</f>
        <v>1.0895843754174265E-3</v>
      </c>
    </row>
    <row r="11" spans="1:22" ht="15.75">
      <c r="A11" s="129">
        <v>1914</v>
      </c>
      <c r="B11" s="442">
        <f>[1]compofiinc!AK3</f>
        <v>0.15080262243019749</v>
      </c>
      <c r="C11" s="200">
        <f>[1]compofiinc!AL3</f>
        <v>0.15080262243019749</v>
      </c>
      <c r="D11" s="78">
        <f>[1]compofiinc!AM3</f>
        <v>2.4855520460825134E-2</v>
      </c>
      <c r="E11" s="78">
        <f>[1]compofiinc!AN3</f>
        <v>4.7805428235489646E-2</v>
      </c>
      <c r="F11" s="78">
        <f>[1]compofiinc!AO3</f>
        <v>5.5387709802490394E-2</v>
      </c>
      <c r="G11" s="78">
        <f>[1]compofiinc!AP3</f>
        <v>1.4331448937083328E-2</v>
      </c>
      <c r="H11" s="78">
        <f>[1]compofiinc!AQ3</f>
        <v>8.4223799043117251E-3</v>
      </c>
      <c r="I11" s="440">
        <f>[1]compofiinc!AR3</f>
        <v>8.6033408914061305E-2</v>
      </c>
      <c r="J11" s="200">
        <f>[1]compofiinc!AS3</f>
        <v>8.6033408914061318E-2</v>
      </c>
      <c r="K11" s="78">
        <f>[1]compofiinc!AT3</f>
        <v>8.8146785898272715E-3</v>
      </c>
      <c r="L11" s="78">
        <f>[1]compofiinc!AU3</f>
        <v>2.434200886929095E-2</v>
      </c>
      <c r="M11" s="78">
        <f>[1]compofiinc!AV3</f>
        <v>4.0672413880359991E-2</v>
      </c>
      <c r="N11" s="78">
        <f>[1]compofiinc!AW3</f>
        <v>8.219517507607299E-3</v>
      </c>
      <c r="O11" s="78">
        <f>[1]compofiinc!AX3</f>
        <v>3.9846588015008972E-3</v>
      </c>
      <c r="P11" s="443">
        <f>[1]compofiinc!AY3</f>
        <v>2.7292084736544601E-2</v>
      </c>
      <c r="Q11" s="200">
        <f>[1]compofiinc!AZ3</f>
        <v>2.7292084736544601E-2</v>
      </c>
      <c r="R11" s="78">
        <f>[1]compofiinc!BA3</f>
        <v>1.5366421076207896E-3</v>
      </c>
      <c r="S11" s="78">
        <f>[1]compofiinc!BB3</f>
        <v>6.6260508647758027E-3</v>
      </c>
      <c r="T11" s="78">
        <f>[1]compofiinc!BC3</f>
        <v>1.5503950557555749E-2</v>
      </c>
      <c r="U11" s="78">
        <f>[1]compofiinc!BD3</f>
        <v>2.5460252946738998E-3</v>
      </c>
      <c r="V11" s="82">
        <f>[1]compofiinc!BE3</f>
        <v>1.0793776473137632E-3</v>
      </c>
    </row>
    <row r="12" spans="1:22" ht="15.75">
      <c r="A12" s="129">
        <v>1915</v>
      </c>
      <c r="B12" s="442">
        <f>[1]compofiinc!AK4</f>
        <v>0.1457815951769314</v>
      </c>
      <c r="C12" s="200">
        <f>[1]compofiinc!AL4</f>
        <v>0.1457755</v>
      </c>
      <c r="D12" s="78">
        <f>[1]compofiinc!AM4</f>
        <v>2.4026942400250068E-2</v>
      </c>
      <c r="E12" s="78">
        <f>[1]compofiinc!AN4</f>
        <v>4.6211797191844727E-2</v>
      </c>
      <c r="F12" s="78">
        <f>[1]compofiinc!AO4</f>
        <v>5.3541317519529591E-2</v>
      </c>
      <c r="G12" s="78">
        <f>[1]compofiinc!AP4</f>
        <v>1.3853698966639745E-2</v>
      </c>
      <c r="H12" s="78">
        <f>[1]compofiinc!AQ4</f>
        <v>8.1416133350684858E-3</v>
      </c>
      <c r="I12" s="440">
        <f>[1]compofiinc!AR4</f>
        <v>9.2193842850742128E-2</v>
      </c>
      <c r="J12" s="200">
        <f>[1]compofiinc!AS4</f>
        <v>9.2188499999999993E-2</v>
      </c>
      <c r="K12" s="78">
        <f>[1]compofiinc!AT4</f>
        <v>9.4453074385324968E-3</v>
      </c>
      <c r="L12" s="78">
        <f>[1]compofiinc!AU4</f>
        <v>2.6083510033738301E-2</v>
      </c>
      <c r="M12" s="78">
        <f>[1]compofiinc!AV4</f>
        <v>4.3582241763254634E-2</v>
      </c>
      <c r="N12" s="78">
        <f>[1]compofiinc!AW4</f>
        <v>8.8075667268626544E-3</v>
      </c>
      <c r="O12" s="78">
        <f>[1]compofiinc!AX4</f>
        <v>4.2697333810066814E-3</v>
      </c>
      <c r="P12" s="443">
        <f>[1]compofiinc!AY4</f>
        <v>4.360051390265416E-2</v>
      </c>
      <c r="Q12" s="200">
        <f>[1]compofiinc!AZ4</f>
        <v>4.3603500000000003E-2</v>
      </c>
      <c r="R12" s="78">
        <f>[1]compofiinc!BA4</f>
        <v>2.4550332005207685E-3</v>
      </c>
      <c r="S12" s="78">
        <f>[1]compofiinc!BB4</f>
        <v>1.0586183198214387E-2</v>
      </c>
      <c r="T12" s="78">
        <f>[1]compofiinc!BC4</f>
        <v>2.4770057496969818E-2</v>
      </c>
      <c r="U12" s="78">
        <f>[1]compofiinc!BD4</f>
        <v>4.0676853750077017E-3</v>
      </c>
      <c r="V12" s="82">
        <f>[1]compofiinc!BE4</f>
        <v>1.7244795954200326E-3</v>
      </c>
    </row>
    <row r="13" spans="1:22" ht="15.75">
      <c r="A13" s="129">
        <v>1916</v>
      </c>
      <c r="B13" s="444">
        <f>[1]compofiinc!AK5</f>
        <v>0.1637189464690523</v>
      </c>
      <c r="C13" s="445">
        <f>[1]compofiinc!AL5</f>
        <v>0.15603644946132411</v>
      </c>
      <c r="D13" s="85">
        <f>[1]compofiinc!AM5</f>
        <v>2.5718167892044723E-2</v>
      </c>
      <c r="E13" s="85">
        <f>[1]compofiinc!AN5</f>
        <v>4.9464586004110703E-2</v>
      </c>
      <c r="F13" s="85">
        <f>[1]compofiinc!AO5</f>
        <v>5.7310021815934677E-2</v>
      </c>
      <c r="G13" s="85">
        <f>[1]compofiinc!AP5</f>
        <v>1.4828842971970466E-2</v>
      </c>
      <c r="H13" s="85">
        <f>[1]compofiinc!AQ5</f>
        <v>8.7146909987690403E-3</v>
      </c>
      <c r="I13" s="440">
        <f>[1]compofiinc!AR5</f>
        <v>0.1051466259314488</v>
      </c>
      <c r="J13" s="200">
        <f>[1]compofiinc!AS5</f>
        <v>9.8665304300158144E-2</v>
      </c>
      <c r="K13" s="78">
        <f>[1]compofiinc!AT5</f>
        <v>1.0108897884566471E-2</v>
      </c>
      <c r="L13" s="78">
        <f>[1]compofiinc!AU5</f>
        <v>2.7916035673592889E-2</v>
      </c>
      <c r="M13" s="78">
        <f>[1]compofiinc!AV5</f>
        <v>4.6644160016212209E-2</v>
      </c>
      <c r="N13" s="78">
        <f>[1]compofiinc!AW5</f>
        <v>9.4263519988919634E-3</v>
      </c>
      <c r="O13" s="78">
        <f>[1]compofiinc!AX5</f>
        <v>4.5697081883051289E-3</v>
      </c>
      <c r="P13" s="443">
        <f>[1]compofiinc!AY5</f>
        <v>4.7812342033102112E-2</v>
      </c>
      <c r="Q13" s="201">
        <f>[1]compofiinc!AZ5</f>
        <v>4.4049341044346761E-2</v>
      </c>
      <c r="R13" s="87">
        <f>[1]compofiinc!BA5</f>
        <v>2.4801356479395797E-3</v>
      </c>
      <c r="S13" s="87">
        <f>[1]compofiinc!BB5</f>
        <v>1.0694425769859735E-2</v>
      </c>
      <c r="T13" s="87">
        <f>[1]compofiinc!BC5</f>
        <v>2.5023328640409639E-2</v>
      </c>
      <c r="U13" s="87">
        <f>[1]compofiinc!BD5</f>
        <v>4.1092770154876517E-3</v>
      </c>
      <c r="V13" s="88">
        <f>[1]compofiinc!BE5</f>
        <v>1.7421122116957157E-3</v>
      </c>
    </row>
    <row r="14" spans="1:22" ht="15.75">
      <c r="A14" s="129">
        <v>1917</v>
      </c>
      <c r="B14" s="446">
        <f>[1]compofiinc!AK6</f>
        <v>0.14342590026123608</v>
      </c>
      <c r="C14" s="200">
        <f>[1]compofiinc!AL6</f>
        <v>0.14234191776849658</v>
      </c>
      <c r="D14" s="78">
        <f>[1]compofiinc!AM6</f>
        <v>3.0905461519457191E-2</v>
      </c>
      <c r="E14" s="78">
        <f>[1]compofiinc!AN6</f>
        <v>2.7088569399381902E-2</v>
      </c>
      <c r="F14" s="78">
        <f>[1]compofiinc!AO6</f>
        <v>6.1367233748316347E-2</v>
      </c>
      <c r="G14" s="78">
        <f>[1]compofiinc!AP6</f>
        <v>1.7131055906511778E-2</v>
      </c>
      <c r="H14" s="78">
        <f>[1]compofiinc!AQ6</f>
        <v>5.8497227075920118E-3</v>
      </c>
      <c r="I14" s="440">
        <f>[1]compofiinc!AR6</f>
        <v>8.4015369708452386E-2</v>
      </c>
      <c r="J14" s="200">
        <f>[1]compofiinc!AS6</f>
        <v>8.3578808480598288E-2</v>
      </c>
      <c r="K14" s="78">
        <f>[1]compofiinc!AT6</f>
        <v>1.2875348555456075E-2</v>
      </c>
      <c r="L14" s="78">
        <f>[1]compofiinc!AU6</f>
        <v>1.3345114459056982E-2</v>
      </c>
      <c r="M14" s="78">
        <f>[1]compofiinc!AV6</f>
        <v>4.4006452312556794E-2</v>
      </c>
      <c r="N14" s="78">
        <f>[1]compofiinc!AW6</f>
        <v>1.0754383585756866E-2</v>
      </c>
      <c r="O14" s="78">
        <f>[1]compofiinc!AX6</f>
        <v>2.5976347150402624E-3</v>
      </c>
      <c r="P14" s="443">
        <f>[1]compofiinc!AY6</f>
        <v>3.3652030168037188E-2</v>
      </c>
      <c r="Q14" s="200">
        <f>[1]compofiinc!AZ6</f>
        <v>3.3307691380518312E-2</v>
      </c>
      <c r="R14" s="78">
        <f>[1]compofiinc!BA6</f>
        <v>2.7884922520977529E-3</v>
      </c>
      <c r="S14" s="78">
        <f>[1]compofiinc!BB6</f>
        <v>4.6023887460160647E-3</v>
      </c>
      <c r="T14" s="78">
        <f>[1]compofiinc!BC6</f>
        <v>2.0368486643867992E-2</v>
      </c>
      <c r="U14" s="78">
        <f>[1]compofiinc!BD6</f>
        <v>4.7481866619880119E-3</v>
      </c>
      <c r="V14" s="82">
        <f>[1]compofiinc!BE6</f>
        <v>8.0025691758971878E-4</v>
      </c>
    </row>
    <row r="15" spans="1:22" ht="15.75">
      <c r="A15" s="129">
        <v>1918</v>
      </c>
      <c r="B15" s="442">
        <f>[1]compofiinc!AK7</f>
        <v>0.12429518013472091</v>
      </c>
      <c r="C15" s="200">
        <f>[1]compofiinc!AL7</f>
        <v>0.12385495073527529</v>
      </c>
      <c r="D15" s="78">
        <f>[1]compofiinc!AM7</f>
        <v>3.1860958500113341E-2</v>
      </c>
      <c r="E15" s="78">
        <f>[1]compofiinc!AN7</f>
        <v>2.9920670707767872E-2</v>
      </c>
      <c r="F15" s="78">
        <f>[1]compofiinc!AO7</f>
        <v>4.2741000072771339E-2</v>
      </c>
      <c r="G15" s="78">
        <f>[1]compofiinc!AP7</f>
        <v>1.4016574054844041E-2</v>
      </c>
      <c r="H15" s="78">
        <f>[1]compofiinc!AQ7</f>
        <v>5.3288067190948437E-3</v>
      </c>
      <c r="I15" s="440">
        <f>[1]compofiinc!AR7</f>
        <v>6.7164822458815596E-2</v>
      </c>
      <c r="J15" s="200">
        <f>[1]compofiinc!AS7</f>
        <v>6.7411642602400776E-2</v>
      </c>
      <c r="K15" s="78">
        <f>[1]compofiinc!AT7</f>
        <v>1.2931717476459378E-2</v>
      </c>
      <c r="L15" s="78">
        <f>[1]compofiinc!AU7</f>
        <v>1.5171426153287466E-2</v>
      </c>
      <c r="M15" s="78">
        <f>[1]compofiinc!AV7</f>
        <v>2.8790885260950298E-2</v>
      </c>
      <c r="N15" s="78">
        <f>[1]compofiinc!AW7</f>
        <v>8.3833981606160572E-3</v>
      </c>
      <c r="O15" s="78">
        <f>[1]compofiinc!AX7</f>
        <v>2.1410958483867059E-3</v>
      </c>
      <c r="P15" s="443">
        <f>[1]compofiinc!AY7</f>
        <v>2.4542270776995521E-2</v>
      </c>
      <c r="Q15" s="200">
        <f>[1]compofiinc!AZ7</f>
        <v>2.4481629304319619E-2</v>
      </c>
      <c r="R15" s="78">
        <f>[1]compofiinc!BA7</f>
        <v>2.4815293002832194E-3</v>
      </c>
      <c r="S15" s="78">
        <f>[1]compofiinc!BB7</f>
        <v>5.7640437968224083E-3</v>
      </c>
      <c r="T15" s="78">
        <f>[1]compofiinc!BC7</f>
        <v>1.2118488137925387E-2</v>
      </c>
      <c r="U15" s="78">
        <f>[1]compofiinc!BD7</f>
        <v>3.4969781689432387E-3</v>
      </c>
      <c r="V15" s="82">
        <f>[1]compofiinc!BE7</f>
        <v>6.2741123607349682E-4</v>
      </c>
    </row>
    <row r="16" spans="1:22" ht="15.75">
      <c r="A16" s="132">
        <v>1919</v>
      </c>
      <c r="B16" s="447">
        <f>[1]compofiinc!AK8</f>
        <v>0.12638293063331799</v>
      </c>
      <c r="C16" s="202">
        <f>[1]compofiinc!AL8</f>
        <v>0.1223396518774819</v>
      </c>
      <c r="D16" s="92">
        <f>[1]compofiinc!AM8</f>
        <v>3.1812744661017696E-2</v>
      </c>
      <c r="E16" s="92">
        <f>[1]compofiinc!AN8</f>
        <v>3.7247413893046193E-2</v>
      </c>
      <c r="F16" s="92">
        <f>[1]compofiinc!AO8</f>
        <v>3.5131266454889544E-2</v>
      </c>
      <c r="G16" s="92">
        <f>[1]compofiinc!AP8</f>
        <v>1.3202055364956052E-2</v>
      </c>
      <c r="H16" s="92">
        <f>[1]compofiinc!AQ8</f>
        <v>4.9462845778135336E-3</v>
      </c>
      <c r="I16" s="448">
        <f>[1]compofiinc!AR8</f>
        <v>6.6297173757209713E-2</v>
      </c>
      <c r="J16" s="202">
        <f>[1]compofiinc!AS8</f>
        <v>6.4539788483073582E-2</v>
      </c>
      <c r="K16" s="92">
        <f>[1]compofiinc!AT8</f>
        <v>1.2262037775055244E-2</v>
      </c>
      <c r="L16" s="92">
        <f>[1]compofiinc!AU8</f>
        <v>1.9810566389631055E-2</v>
      </c>
      <c r="M16" s="92">
        <f>[1]compofiinc!AV8</f>
        <v>2.2848690547035356E-2</v>
      </c>
      <c r="N16" s="92">
        <f>[1]compofiinc!AW8</f>
        <v>7.515459975977439E-3</v>
      </c>
      <c r="O16" s="92">
        <f>[1]compofiinc!AX8</f>
        <v>2.103048331171893E-3</v>
      </c>
      <c r="P16" s="449">
        <f>[1]compofiinc!AY8</f>
        <v>2.28652971042442E-2</v>
      </c>
      <c r="Q16" s="202">
        <f>[1]compofiinc!AZ8</f>
        <v>2.220206592112621E-2</v>
      </c>
      <c r="R16" s="92">
        <f>[1]compofiinc!BA8</f>
        <v>2.2201495093968396E-3</v>
      </c>
      <c r="S16" s="92">
        <f>[1]compofiinc!BB8</f>
        <v>7.0600169913067551E-3</v>
      </c>
      <c r="T16" s="92">
        <f>[1]compofiinc!BC8</f>
        <v>9.4573319685177081E-3</v>
      </c>
      <c r="U16" s="92">
        <f>[1]compofiinc!BD8</f>
        <v>2.8715954720236691E-3</v>
      </c>
      <c r="V16" s="93">
        <f>[1]compofiinc!BE8</f>
        <v>5.9295573705215102E-4</v>
      </c>
    </row>
    <row r="17" spans="1:22" ht="15.75">
      <c r="A17" s="129">
        <v>1920</v>
      </c>
      <c r="B17" s="442">
        <f>[1]compofiinc!AK9</f>
        <v>0.11142994791572891</v>
      </c>
      <c r="C17" s="200">
        <f>[1]compofiinc!AL9</f>
        <v>0.1095326295181807</v>
      </c>
      <c r="D17" s="78">
        <f>[1]compofiinc!AM9</f>
        <v>3.153143758503521E-2</v>
      </c>
      <c r="E17" s="78">
        <f>[1]compofiinc!AN9</f>
        <v>2.8262031364407435E-2</v>
      </c>
      <c r="F17" s="78">
        <f>[1]compofiinc!AO9</f>
        <v>3.4226939475787199E-2</v>
      </c>
      <c r="G17" s="78">
        <f>[1]compofiinc!AP9</f>
        <v>1.0959023583697059E-2</v>
      </c>
      <c r="H17" s="78">
        <f>[1]compofiinc!AQ9</f>
        <v>4.5531814911405457E-3</v>
      </c>
      <c r="I17" s="440">
        <f>[1]compofiinc!AR9</f>
        <v>5.3572248881608969E-2</v>
      </c>
      <c r="J17" s="200">
        <f>[1]compofiinc!AS9</f>
        <v>5.3714330344460742E-2</v>
      </c>
      <c r="K17" s="78">
        <f>[1]compofiinc!AT9</f>
        <v>1.1353027373286842E-2</v>
      </c>
      <c r="L17" s="78">
        <f>[1]compofiinc!AU9</f>
        <v>1.3682657984297233E-2</v>
      </c>
      <c r="M17" s="78">
        <f>[1]compofiinc!AV9</f>
        <v>2.1032288208674175E-2</v>
      </c>
      <c r="N17" s="78">
        <f>[1]compofiinc!AW9</f>
        <v>5.6421150782004865E-3</v>
      </c>
      <c r="O17" s="78">
        <f>[1]compofiinc!AX9</f>
        <v>2.0042334406795126E-3</v>
      </c>
      <c r="P17" s="443">
        <f>[1]compofiinc!AY9</f>
        <v>1.6628981564311762E-2</v>
      </c>
      <c r="Q17" s="200">
        <f>[1]compofiinc!AZ9</f>
        <v>1.671638626422637E-2</v>
      </c>
      <c r="R17" s="78">
        <f>[1]compofiinc!BA9</f>
        <v>1.937261422507859E-3</v>
      </c>
      <c r="S17" s="78">
        <f>[1]compofiinc!BB9</f>
        <v>4.2418914026299409E-3</v>
      </c>
      <c r="T17" s="78">
        <f>[1]compofiinc!BC9</f>
        <v>8.1364673722382243E-3</v>
      </c>
      <c r="U17" s="78">
        <f>[1]compofiinc!BD9</f>
        <v>1.8322950396920514E-3</v>
      </c>
      <c r="V17" s="82">
        <f>[1]compofiinc!BE9</f>
        <v>5.6848852910176297E-4</v>
      </c>
    </row>
    <row r="18" spans="1:22" ht="15.75">
      <c r="A18" s="129">
        <v>1921</v>
      </c>
      <c r="B18" s="442">
        <f>[1]compofiinc!AK10</f>
        <v>0.11698099708938439</v>
      </c>
      <c r="C18" s="200">
        <f>[1]compofiinc!AL10</f>
        <v>0.1159883302236815</v>
      </c>
      <c r="D18" s="78">
        <f>[1]compofiinc!AM10</f>
        <v>3.6558597651142173E-2</v>
      </c>
      <c r="E18" s="78">
        <f>[1]compofiinc!AN10</f>
        <v>2.5483109430915227E-2</v>
      </c>
      <c r="F18" s="78">
        <f>[1]compofiinc!AO10</f>
        <v>3.5581258546726086E-2</v>
      </c>
      <c r="G18" s="78">
        <f>[1]compofiinc!AP10</f>
        <v>1.2353200774395503E-2</v>
      </c>
      <c r="H18" s="78">
        <f>[1]compofiinc!AQ10</f>
        <v>6.0121586205638521E-3</v>
      </c>
      <c r="I18" s="440">
        <f>[1]compofiinc!AR10</f>
        <v>5.6019527041906061E-2</v>
      </c>
      <c r="J18" s="200">
        <f>[1]compofiinc!AS10</f>
        <v>5.602165008390645E-2</v>
      </c>
      <c r="K18" s="78">
        <f>[1]compofiinc!AT10</f>
        <v>1.2930115619053361E-2</v>
      </c>
      <c r="L18" s="78">
        <f>[1]compofiinc!AU10</f>
        <v>1.2128893492187516E-2</v>
      </c>
      <c r="M18" s="78">
        <f>[1]compofiinc!AV10</f>
        <v>2.2331200712369905E-2</v>
      </c>
      <c r="N18" s="78">
        <f>[1]compofiinc!AW10</f>
        <v>6.0951644123137467E-3</v>
      </c>
      <c r="O18" s="78">
        <f>[1]compofiinc!AX10</f>
        <v>2.5362626113186039E-3</v>
      </c>
      <c r="P18" s="443">
        <f>[1]compofiinc!AY10</f>
        <v>1.6883974290585059E-2</v>
      </c>
      <c r="Q18" s="200">
        <f>[1]compofiinc!AZ10</f>
        <v>1.6892103882340821E-2</v>
      </c>
      <c r="R18" s="78">
        <f>[1]compofiinc!BA10</f>
        <v>2.2815936479098015E-3</v>
      </c>
      <c r="S18" s="78">
        <f>[1]compofiinc!BB10</f>
        <v>3.6027716784592431E-3</v>
      </c>
      <c r="T18" s="78">
        <f>[1]compofiinc!BC10</f>
        <v>8.6095219134451669E-3</v>
      </c>
      <c r="U18" s="78">
        <f>[1]compofiinc!BD10</f>
        <v>1.7273811514907454E-3</v>
      </c>
      <c r="V18" s="82">
        <f>[1]compofiinc!BE10</f>
        <v>6.7080296217407866E-4</v>
      </c>
    </row>
    <row r="19" spans="1:22" ht="15.75">
      <c r="A19" s="129">
        <v>1922</v>
      </c>
      <c r="B19" s="442">
        <f>[1]compofiinc!AK11</f>
        <v>0.13057803488397471</v>
      </c>
      <c r="C19" s="200">
        <f>[1]compofiinc!AL11</f>
        <v>0.1237622549019692</v>
      </c>
      <c r="D19" s="78">
        <f>[1]compofiinc!AM11</f>
        <v>3.4694748626002268E-2</v>
      </c>
      <c r="E19" s="78">
        <f>[1]compofiinc!AN11</f>
        <v>2.6247046885795097E-2</v>
      </c>
      <c r="F19" s="78">
        <f>[1]compofiinc!AO11</f>
        <v>3.9533676761434461E-2</v>
      </c>
      <c r="G19" s="78">
        <f>[1]compofiinc!AP11</f>
        <v>1.3429339977824421E-2</v>
      </c>
      <c r="H19" s="78">
        <f>[1]compofiinc!AQ11</f>
        <v>9.8574192896727069E-3</v>
      </c>
      <c r="I19" s="440">
        <f>[1]compofiinc!AR11</f>
        <v>6.6354491835071847E-2</v>
      </c>
      <c r="J19" s="200">
        <f>[1]compofiinc!AS11</f>
        <v>6.1685282053958776E-2</v>
      </c>
      <c r="K19" s="78">
        <f>[1]compofiinc!AT11</f>
        <v>1.2366542854947808E-2</v>
      </c>
      <c r="L19" s="78">
        <f>[1]compofiinc!AU11</f>
        <v>1.2333327218477493E-2</v>
      </c>
      <c r="M19" s="78">
        <f>[1]compofiinc!AV11</f>
        <v>2.5528154106985588E-2</v>
      </c>
      <c r="N19" s="78">
        <f>[1]compofiinc!AW11</f>
        <v>6.749345252921389E-3</v>
      </c>
      <c r="O19" s="78">
        <f>[1]compofiinc!AX11</f>
        <v>4.7079105815191428E-3</v>
      </c>
      <c r="P19" s="443">
        <f>[1]compofiinc!AY11</f>
        <v>2.2741607402143219E-2</v>
      </c>
      <c r="Q19" s="200">
        <f>[1]compofiinc!AZ11</f>
        <v>2.0093203672445031E-2</v>
      </c>
      <c r="R19" s="78">
        <f>[1]compofiinc!BA11</f>
        <v>2.2404373584234173E-3</v>
      </c>
      <c r="S19" s="78">
        <f>[1]compofiinc!BB11</f>
        <v>3.6430568791349805E-3</v>
      </c>
      <c r="T19" s="78">
        <f>[1]compofiinc!BC11</f>
        <v>1.0577720620941453E-2</v>
      </c>
      <c r="U19" s="78">
        <f>[1]compofiinc!BD11</f>
        <v>2.0629728467769369E-3</v>
      </c>
      <c r="V19" s="82">
        <f>[1]compofiinc!BE11</f>
        <v>1.5690075029462958E-3</v>
      </c>
    </row>
    <row r="20" spans="1:22" ht="15.75">
      <c r="A20" s="129">
        <v>1923</v>
      </c>
      <c r="B20" s="442">
        <f>[1]compofiinc!AK12</f>
        <v>0.11907863136898129</v>
      </c>
      <c r="C20" s="200">
        <f>[1]compofiinc!AL12</f>
        <v>0.1132314136890028</v>
      </c>
      <c r="D20" s="78">
        <f>[1]compofiinc!AM12</f>
        <v>3.1849264794140159E-2</v>
      </c>
      <c r="E20" s="78">
        <f>[1]compofiinc!AN12</f>
        <v>2.2651460146042635E-2</v>
      </c>
      <c r="F20" s="78">
        <f>[1]compofiinc!AO12</f>
        <v>3.8457659386764924E-2</v>
      </c>
      <c r="G20" s="78">
        <f>[1]compofiinc!AP12</f>
        <v>1.1444432943480711E-2</v>
      </c>
      <c r="H20" s="78">
        <f>[1]compofiinc!AQ12</f>
        <v>8.8285227770598818E-3</v>
      </c>
      <c r="I20" s="440">
        <f>[1]compofiinc!AR12</f>
        <v>5.9064105684361649E-2</v>
      </c>
      <c r="J20" s="200">
        <f>[1]compofiinc!AS12</f>
        <v>5.5038652248768215E-2</v>
      </c>
      <c r="K20" s="78">
        <f>[1]compofiinc!AT12</f>
        <v>1.112203138394403E-2</v>
      </c>
      <c r="L20" s="78">
        <f>[1]compofiinc!AU12</f>
        <v>9.7310262264274604E-3</v>
      </c>
      <c r="M20" s="78">
        <f>[1]compofiinc!AV12</f>
        <v>2.4599835734717943E-2</v>
      </c>
      <c r="N20" s="78">
        <f>[1]compofiinc!AW12</f>
        <v>5.5735204984785867E-3</v>
      </c>
      <c r="O20" s="78">
        <f>[1]compofiinc!AX12</f>
        <v>4.01217365540714E-3</v>
      </c>
      <c r="P20" s="443">
        <f>[1]compofiinc!AY12</f>
        <v>1.997966722614291E-2</v>
      </c>
      <c r="Q20" s="200">
        <f>[1]compofiinc!AZ12</f>
        <v>1.751597318439841E-2</v>
      </c>
      <c r="R20" s="78">
        <f>[1]compofiinc!BA12</f>
        <v>2.1323176187214793E-3</v>
      </c>
      <c r="S20" s="78">
        <f>[1]compofiinc!BB12</f>
        <v>2.3610951909963881E-3</v>
      </c>
      <c r="T20" s="78">
        <f>[1]compofiinc!BC12</f>
        <v>1.0082495735794162E-2</v>
      </c>
      <c r="U20" s="78">
        <f>[1]compofiinc!BD12</f>
        <v>1.6933521809300927E-3</v>
      </c>
      <c r="V20" s="82">
        <f>[1]compofiinc!BE12</f>
        <v>1.2466596069446059E-3</v>
      </c>
    </row>
    <row r="21" spans="1:22" ht="15.75">
      <c r="A21" s="129">
        <v>1924</v>
      </c>
      <c r="B21" s="442">
        <f>[1]compofiinc!AK13</f>
        <v>0.13400652753557948</v>
      </c>
      <c r="C21" s="200">
        <f>[1]compofiinc!AL13</f>
        <v>0.12416392151156649</v>
      </c>
      <c r="D21" s="78">
        <f>[1]compofiinc!AM13</f>
        <v>3.4215350743124331E-2</v>
      </c>
      <c r="E21" s="78">
        <f>[1]compofiinc!AN13</f>
        <v>2.5513760853157517E-2</v>
      </c>
      <c r="F21" s="78">
        <f>[1]compofiinc!AO13</f>
        <v>4.2799045033795433E-2</v>
      </c>
      <c r="G21" s="78">
        <f>[1]compofiinc!AP13</f>
        <v>1.2602264924296419E-2</v>
      </c>
      <c r="H21" s="78">
        <f>[1]compofiinc!AQ13</f>
        <v>9.0334999571928063E-3</v>
      </c>
      <c r="I21" s="440">
        <f>[1]compofiinc!AR13</f>
        <v>6.7870222283341899E-2</v>
      </c>
      <c r="J21" s="200">
        <f>[1]compofiinc!AS13</f>
        <v>6.1401284958182256E-2</v>
      </c>
      <c r="K21" s="78">
        <f>[1]compofiinc!AT13</f>
        <v>1.2349814942267234E-2</v>
      </c>
      <c r="L21" s="78">
        <f>[1]compofiinc!AU13</f>
        <v>1.0590311660268963E-2</v>
      </c>
      <c r="M21" s="78">
        <f>[1]compofiinc!AV13</f>
        <v>2.8135008282914792E-2</v>
      </c>
      <c r="N21" s="78">
        <f>[1]compofiinc!AW13</f>
        <v>6.2435586802071594E-3</v>
      </c>
      <c r="O21" s="78">
        <f>[1]compofiinc!AX13</f>
        <v>4.0825913925241052E-3</v>
      </c>
      <c r="P21" s="443">
        <f>[1]compofiinc!AY13</f>
        <v>2.3249502043152428E-2</v>
      </c>
      <c r="Q21" s="200">
        <f>[1]compofiinc!AZ13</f>
        <v>2.0087135732595823E-2</v>
      </c>
      <c r="R21" s="78">
        <f>[1]compofiinc!BA13</f>
        <v>2.4931539410687352E-3</v>
      </c>
      <c r="S21" s="78">
        <f>[1]compofiinc!BB13</f>
        <v>2.7168325811191569E-3</v>
      </c>
      <c r="T21" s="78">
        <f>[1]compofiinc!BC13</f>
        <v>1.1668650349995145E-2</v>
      </c>
      <c r="U21" s="78">
        <f>[1]compofiinc!BD13</f>
        <v>1.908206371265576E-3</v>
      </c>
      <c r="V21" s="82">
        <f>[1]compofiinc!BE13</f>
        <v>1.3002924891472049E-3</v>
      </c>
    </row>
    <row r="22" spans="1:22" ht="15.75">
      <c r="A22" s="129">
        <v>1925</v>
      </c>
      <c r="B22" s="442">
        <f>[1]compofiinc!AK14</f>
        <v>0.15860651133997281</v>
      </c>
      <c r="C22" s="200">
        <f>[1]compofiinc!AL14</f>
        <v>0.13413491441835071</v>
      </c>
      <c r="D22" s="78">
        <f>[1]compofiinc!AM14</f>
        <v>3.4737584519407665E-2</v>
      </c>
      <c r="E22" s="78">
        <f>[1]compofiinc!AN14</f>
        <v>2.9738659421786457E-2</v>
      </c>
      <c r="F22" s="78">
        <f>[1]compofiinc!AO14</f>
        <v>4.6729590294626651E-2</v>
      </c>
      <c r="G22" s="78">
        <f>[1]compofiinc!AP14</f>
        <v>1.3156518392923469E-2</v>
      </c>
      <c r="H22" s="78">
        <f>[1]compofiinc!AQ14</f>
        <v>9.7725631289461729E-3</v>
      </c>
      <c r="I22" s="440">
        <f>[1]compofiinc!AR14</f>
        <v>8.523904172767606E-2</v>
      </c>
      <c r="J22" s="200">
        <f>[1]compofiinc!AS14</f>
        <v>6.7520291796493839E-2</v>
      </c>
      <c r="K22" s="78">
        <f>[1]compofiinc!AT14</f>
        <v>1.2596276745800642E-2</v>
      </c>
      <c r="L22" s="78">
        <f>[1]compofiinc!AU14</f>
        <v>1.3617276490648136E-2</v>
      </c>
      <c r="M22" s="78">
        <f>[1]compofiinc!AV14</f>
        <v>3.0563456713443789E-2</v>
      </c>
      <c r="N22" s="78">
        <f>[1]compofiinc!AW14</f>
        <v>6.4086487418768493E-3</v>
      </c>
      <c r="O22" s="78">
        <f>[1]compofiinc!AX14</f>
        <v>4.3346345097625407E-3</v>
      </c>
      <c r="P22" s="443">
        <f>[1]compofiinc!AY14</f>
        <v>3.3108484827819591E-2</v>
      </c>
      <c r="Q22" s="200">
        <f>[1]compofiinc!AZ14</f>
        <v>2.3450783923630879E-2</v>
      </c>
      <c r="R22" s="78">
        <f>[1]compofiinc!BA14</f>
        <v>2.5141938438502571E-3</v>
      </c>
      <c r="S22" s="78">
        <f>[1]compofiinc!BB14</f>
        <v>4.4809967907428602E-3</v>
      </c>
      <c r="T22" s="78">
        <f>[1]compofiinc!BC14</f>
        <v>1.3243381911183622E-2</v>
      </c>
      <c r="U22" s="78">
        <f>[1]compofiinc!BD14</f>
        <v>2.0129605562594151E-3</v>
      </c>
      <c r="V22" s="82">
        <f>[1]compofiinc!BE14</f>
        <v>1.1992523204375145E-3</v>
      </c>
    </row>
    <row r="23" spans="1:22" ht="15.75">
      <c r="A23" s="129">
        <v>1926</v>
      </c>
      <c r="B23" s="442">
        <f>[1]compofiinc!AK15</f>
        <v>0.15547752625080261</v>
      </c>
      <c r="C23" s="200">
        <f>[1]compofiinc!AL15</f>
        <v>0.13747729345105</v>
      </c>
      <c r="D23" s="78">
        <f>[1]compofiinc!AM15</f>
        <v>3.5304749094641749E-2</v>
      </c>
      <c r="E23" s="78">
        <f>[1]compofiinc!AN15</f>
        <v>2.6726349965614724E-2</v>
      </c>
      <c r="F23" s="78">
        <f>[1]compofiinc!AO15</f>
        <v>5.1959804144275895E-2</v>
      </c>
      <c r="G23" s="78">
        <f>[1]compofiinc!AP15</f>
        <v>1.3880978443094175E-2</v>
      </c>
      <c r="H23" s="78">
        <f>[1]compofiinc!AQ15</f>
        <v>9.6053764613706332E-3</v>
      </c>
      <c r="I23" s="440">
        <f>[1]compofiinc!AR15</f>
        <v>8.4590047554456899E-2</v>
      </c>
      <c r="J23" s="200">
        <f>[1]compofiinc!AS15</f>
        <v>7.0681737726868116E-2</v>
      </c>
      <c r="K23" s="78">
        <f>[1]compofiinc!AT15</f>
        <v>1.2812494129989352E-2</v>
      </c>
      <c r="L23" s="78">
        <f>[1]compofiinc!AU15</f>
        <v>1.1536394882479669E-2</v>
      </c>
      <c r="M23" s="78">
        <f>[1]compofiinc!AV15</f>
        <v>3.5199442896390376E-2</v>
      </c>
      <c r="N23" s="78">
        <f>[1]compofiinc!AW15</f>
        <v>6.8561034720269328E-3</v>
      </c>
      <c r="O23" s="78">
        <f>[1]compofiinc!AX15</f>
        <v>4.277265556971231E-3</v>
      </c>
      <c r="P23" s="443">
        <f>[1]compofiinc!AY15</f>
        <v>3.3640176310679927E-2</v>
      </c>
      <c r="Q23" s="200">
        <f>[1]compofiinc!AZ15</f>
        <v>2.5387789698721928E-2</v>
      </c>
      <c r="R23" s="78">
        <f>[1]compofiinc!BA15</f>
        <v>2.8914000486728133E-3</v>
      </c>
      <c r="S23" s="78">
        <f>[1]compofiinc!BB15</f>
        <v>3.3702512450179255E-3</v>
      </c>
      <c r="T23" s="78">
        <f>[1]compofiinc!BC15</f>
        <v>1.5910332773403257E-2</v>
      </c>
      <c r="U23" s="78">
        <f>[1]compofiinc!BD15</f>
        <v>2.0656083708457465E-3</v>
      </c>
      <c r="V23" s="82">
        <f>[1]compofiinc!BE15</f>
        <v>1.1501971611404529E-3</v>
      </c>
    </row>
    <row r="24" spans="1:22" ht="15.75">
      <c r="A24" s="129">
        <v>1927</v>
      </c>
      <c r="B24" s="442">
        <f>[1]compofiinc!AK16</f>
        <v>0.1659692252610481</v>
      </c>
      <c r="C24" s="200">
        <f>[1]compofiinc!AL16</f>
        <v>0.1433302845723689</v>
      </c>
      <c r="D24" s="78">
        <f>[1]compofiinc!AM16</f>
        <v>3.622767100637142E-2</v>
      </c>
      <c r="E24" s="78">
        <f>[1]compofiinc!AN16</f>
        <v>2.7350032776858789E-2</v>
      </c>
      <c r="F24" s="78">
        <f>[1]compofiinc!AO16</f>
        <v>5.4952199988514423E-2</v>
      </c>
      <c r="G24" s="78">
        <f>[1]compofiinc!AP16</f>
        <v>1.5050095255006952E-2</v>
      </c>
      <c r="H24" s="78">
        <f>[1]compofiinc!AQ16</f>
        <v>9.7502850162225277E-3</v>
      </c>
      <c r="I24" s="440">
        <f>[1]compofiinc!AR16</f>
        <v>9.2539418014410207E-2</v>
      </c>
      <c r="J24" s="200">
        <f>[1]compofiinc!AS16</f>
        <v>7.4726058910537047E-2</v>
      </c>
      <c r="K24" s="78">
        <f>[1]compofiinc!AT16</f>
        <v>1.3121722367240714E-2</v>
      </c>
      <c r="L24" s="78">
        <f>[1]compofiinc!AU16</f>
        <v>1.2663117102158197E-2</v>
      </c>
      <c r="M24" s="78">
        <f>[1]compofiinc!AV16</f>
        <v>3.7236934279760991E-2</v>
      </c>
      <c r="N24" s="78">
        <f>[1]compofiinc!AW16</f>
        <v>7.357035720940157E-3</v>
      </c>
      <c r="O24" s="78">
        <f>[1]compofiinc!AX16</f>
        <v>4.3472488928334848E-3</v>
      </c>
      <c r="P24" s="443">
        <f>[1]compofiinc!AY16</f>
        <v>3.7542140165501309E-2</v>
      </c>
      <c r="Q24" s="200">
        <f>[1]compofiinc!AZ16</f>
        <v>2.7581348811531087E-2</v>
      </c>
      <c r="R24" s="78">
        <f>[1]compofiinc!BA16</f>
        <v>2.8215649364380971E-3</v>
      </c>
      <c r="S24" s="78">
        <f>[1]compofiinc!BB16</f>
        <v>4.4847388280689305E-3</v>
      </c>
      <c r="T24" s="78">
        <f>[1]compofiinc!BC16</f>
        <v>1.6831625202815819E-2</v>
      </c>
      <c r="U24" s="78">
        <f>[1]compofiinc!BD16</f>
        <v>2.319747981895097E-3</v>
      </c>
      <c r="V24" s="82">
        <f>[1]compofiinc!BE16</f>
        <v>1.1236716831250543E-3</v>
      </c>
    </row>
    <row r="25" spans="1:22" ht="15.75">
      <c r="A25" s="129">
        <v>1928</v>
      </c>
      <c r="B25" s="442">
        <f>[1]compofiinc!AK17</f>
        <v>0.1939901173622455</v>
      </c>
      <c r="C25" s="200">
        <f>[1]compofiinc!AL17</f>
        <v>0.15174913117686581</v>
      </c>
      <c r="D25" s="78">
        <f>[1]compofiinc!AM17</f>
        <v>3.7154370771994703E-2</v>
      </c>
      <c r="E25" s="78">
        <f>[1]compofiinc!AN17</f>
        <v>3.0603703260453991E-2</v>
      </c>
      <c r="F25" s="78">
        <f>[1]compofiinc!AO17</f>
        <v>5.7989126322646835E-2</v>
      </c>
      <c r="G25" s="78">
        <f>[1]compofiinc!AP17</f>
        <v>1.6252990104536146E-2</v>
      </c>
      <c r="H25" s="78">
        <f>[1]compofiinc!AQ17</f>
        <v>9.7489407172341291E-3</v>
      </c>
      <c r="I25" s="440">
        <f>[1]compofiinc!AR17</f>
        <v>0.11540899580778979</v>
      </c>
      <c r="J25" s="200">
        <f>[1]compofiinc!AS17</f>
        <v>8.1916622713454373E-2</v>
      </c>
      <c r="K25" s="78">
        <f>[1]compofiinc!AT17</f>
        <v>1.3558141049519442E-2</v>
      </c>
      <c r="L25" s="78">
        <f>[1]compofiinc!AU17</f>
        <v>1.6664385359727512E-2</v>
      </c>
      <c r="M25" s="78">
        <f>[1]compofiinc!AV17</f>
        <v>3.9202139380521139E-2</v>
      </c>
      <c r="N25" s="78">
        <f>[1]compofiinc!AW17</f>
        <v>8.2778696564776173E-3</v>
      </c>
      <c r="O25" s="78">
        <f>[1]compofiinc!AX17</f>
        <v>4.2140872672086754E-3</v>
      </c>
      <c r="P25" s="443">
        <f>[1]compofiinc!AY17</f>
        <v>5.0245153107773423E-2</v>
      </c>
      <c r="Q25" s="200">
        <f>[1]compofiinc!AZ17</f>
        <v>3.2254883590899681E-2</v>
      </c>
      <c r="R25" s="78">
        <f>[1]compofiinc!BA17</f>
        <v>3.0100381634367841E-3</v>
      </c>
      <c r="S25" s="78">
        <f>[1]compofiinc!BB17</f>
        <v>7.7660218985806913E-3</v>
      </c>
      <c r="T25" s="78">
        <f>[1]compofiinc!BC17</f>
        <v>1.7506563954117021E-2</v>
      </c>
      <c r="U25" s="78">
        <f>[1]compofiinc!BD17</f>
        <v>2.97810090213037E-3</v>
      </c>
      <c r="V25" s="82">
        <f>[1]compofiinc!BE17</f>
        <v>9.9415867263481913E-4</v>
      </c>
    </row>
    <row r="26" spans="1:22" ht="15.75">
      <c r="A26" s="129">
        <v>1929</v>
      </c>
      <c r="B26" s="442">
        <f>[1]compofiinc!AK18</f>
        <v>0.18066498819641161</v>
      </c>
      <c r="C26" s="200">
        <f>[1]compofiinc!AL18</f>
        <v>0.1421312522673317</v>
      </c>
      <c r="D26" s="78">
        <f>[1]compofiinc!AM18</f>
        <v>3.4355996718632056E-2</v>
      </c>
      <c r="E26" s="78">
        <f>[1]compofiinc!AN18</f>
        <v>2.680076579763932E-2</v>
      </c>
      <c r="F26" s="78">
        <f>[1]compofiinc!AO18</f>
        <v>5.57889579747071E-2</v>
      </c>
      <c r="G26" s="78">
        <f>[1]compofiinc!AP18</f>
        <v>1.5315724901360928E-2</v>
      </c>
      <c r="H26" s="78">
        <f>[1]compofiinc!AQ18</f>
        <v>9.8698039751734957E-3</v>
      </c>
      <c r="I26" s="440">
        <f>[1]compofiinc!AR18</f>
        <v>0.109136849756772</v>
      </c>
      <c r="J26" s="200">
        <f>[1]compofiinc!AS18</f>
        <v>7.6218608438736207E-2</v>
      </c>
      <c r="K26" s="78">
        <f>[1]compofiinc!AT18</f>
        <v>1.214138157429983E-2</v>
      </c>
      <c r="L26" s="78">
        <f>[1]compofiinc!AU18</f>
        <v>1.3741182066168331E-2</v>
      </c>
      <c r="M26" s="78">
        <f>[1]compofiinc!AV18</f>
        <v>3.7810875876053737E-2</v>
      </c>
      <c r="N26" s="78">
        <f>[1]compofiinc!AW18</f>
        <v>8.0918681857126418E-3</v>
      </c>
      <c r="O26" s="78">
        <f>[1]compofiinc!AX18</f>
        <v>4.4332992141382158E-3</v>
      </c>
      <c r="P26" s="443">
        <f>[1]compofiinc!AY18</f>
        <v>4.9902636063775881E-2</v>
      </c>
      <c r="Q26" s="200">
        <f>[1]compofiinc!AZ18</f>
        <v>3.0057812608517059E-2</v>
      </c>
      <c r="R26" s="78">
        <f>[1]compofiinc!BA18</f>
        <v>2.6456228820640674E-3</v>
      </c>
      <c r="S26" s="78">
        <f>[1]compofiinc!BB18</f>
        <v>6.1870786336435798E-3</v>
      </c>
      <c r="T26" s="78">
        <f>[1]compofiinc!BC18</f>
        <v>1.7060690018768893E-2</v>
      </c>
      <c r="U26" s="78">
        <f>[1]compofiinc!BD18</f>
        <v>3.061009534398812E-3</v>
      </c>
      <c r="V26" s="82">
        <f>[1]compofiinc!BE18</f>
        <v>1.1034106550808205E-3</v>
      </c>
    </row>
    <row r="27" spans="1:22" ht="15.75">
      <c r="A27" s="133">
        <v>1930</v>
      </c>
      <c r="B27" s="450">
        <f>[1]compofiinc!AK19</f>
        <v>0.13204208063817591</v>
      </c>
      <c r="C27" s="204">
        <f>[1]compofiinc!AL19</f>
        <v>0.12417256771537881</v>
      </c>
      <c r="D27" s="98">
        <f>[1]compofiinc!AM19</f>
        <v>3.4523705769919671E-2</v>
      </c>
      <c r="E27" s="98">
        <f>[1]compofiinc!AN19</f>
        <v>1.7233258698595804E-2</v>
      </c>
      <c r="F27" s="98">
        <f>[1]compofiinc!AO19</f>
        <v>5.0743494113571541E-2</v>
      </c>
      <c r="G27" s="98">
        <f>[1]compofiinc!AP19</f>
        <v>1.3123185981363425E-2</v>
      </c>
      <c r="H27" s="98">
        <f>[1]compofiinc!AQ19</f>
        <v>8.548923151928357E-3</v>
      </c>
      <c r="I27" s="451">
        <f>[1]compofiinc!AR19</f>
        <v>7.0742560079510963E-2</v>
      </c>
      <c r="J27" s="204">
        <f>[1]compofiinc!AS19</f>
        <v>6.4017230324275379E-2</v>
      </c>
      <c r="K27" s="98">
        <f>[1]compofiinc!AT19</f>
        <v>1.2244166207007334E-2</v>
      </c>
      <c r="L27" s="98">
        <f>[1]compofiinc!AU19</f>
        <v>6.8791567166646321E-3</v>
      </c>
      <c r="M27" s="98">
        <f>[1]compofiinc!AV19</f>
        <v>3.4447492661595698E-2</v>
      </c>
      <c r="N27" s="98">
        <f>[1]compofiinc!AW19</f>
        <v>6.4749555198043152E-3</v>
      </c>
      <c r="O27" s="98">
        <f>[1]compofiinc!AX19</f>
        <v>3.9714592192034055E-3</v>
      </c>
      <c r="P27" s="452">
        <f>[1]compofiinc!AY19</f>
        <v>2.844552268674104E-2</v>
      </c>
      <c r="Q27" s="204">
        <f>[1]compofiinc!AZ19</f>
        <v>2.3887538491116418E-2</v>
      </c>
      <c r="R27" s="98">
        <f>[1]compofiinc!BA19</f>
        <v>2.9100780110079992E-3</v>
      </c>
      <c r="S27" s="98">
        <f>[1]compofiinc!BB19</f>
        <v>1.6058103531729579E-3</v>
      </c>
      <c r="T27" s="98">
        <f>[1]compofiinc!BC19</f>
        <v>1.6496740677929594E-2</v>
      </c>
      <c r="U27" s="98">
        <f>[1]compofiinc!BD19</f>
        <v>1.9413632504761565E-3</v>
      </c>
      <c r="V27" s="99">
        <f>[1]compofiinc!BE19</f>
        <v>9.3354619852970922E-4</v>
      </c>
    </row>
    <row r="28" spans="1:22" ht="15.75">
      <c r="A28" s="129">
        <v>1931</v>
      </c>
      <c r="B28" s="442">
        <f>[1]compofiinc!AK20</f>
        <v>0.1156577860672362</v>
      </c>
      <c r="C28" s="200">
        <f>[1]compofiinc!AL20</f>
        <v>0.1132377133774588</v>
      </c>
      <c r="D28" s="78">
        <f>[1]compofiinc!AM20</f>
        <v>3.5831931800728918E-2</v>
      </c>
      <c r="E28" s="78">
        <f>[1]compofiinc!AN20</f>
        <v>1.4870384350355707E-2</v>
      </c>
      <c r="F28" s="78">
        <f>[1]compofiinc!AO20</f>
        <v>4.2143489559375795E-2</v>
      </c>
      <c r="G28" s="78">
        <f>[1]compofiinc!AP20</f>
        <v>1.2379916925381686E-2</v>
      </c>
      <c r="H28" s="78">
        <f>[1]compofiinc!AQ20</f>
        <v>8.0120838768237349E-3</v>
      </c>
      <c r="I28" s="440">
        <f>[1]compofiinc!AR20</f>
        <v>5.893396822508664E-2</v>
      </c>
      <c r="J28" s="200">
        <f>[1]compofiinc!AS20</f>
        <v>5.675144534188379E-2</v>
      </c>
      <c r="K28" s="78">
        <f>[1]compofiinc!AT20</f>
        <v>1.2398599247646769E-2</v>
      </c>
      <c r="L28" s="78">
        <f>[1]compofiinc!AU20</f>
        <v>5.8765324765034932E-3</v>
      </c>
      <c r="M28" s="78">
        <f>[1]compofiinc!AV20</f>
        <v>2.8624809900131352E-2</v>
      </c>
      <c r="N28" s="78">
        <f>[1]compofiinc!AW20</f>
        <v>5.9947118019562937E-3</v>
      </c>
      <c r="O28" s="78">
        <f>[1]compofiinc!AX20</f>
        <v>3.8568667343014105E-3</v>
      </c>
      <c r="P28" s="443">
        <f>[1]compofiinc!AY20</f>
        <v>2.249901388284517E-2</v>
      </c>
      <c r="Q28" s="200">
        <f>[1]compofiinc!AZ20</f>
        <v>2.0744133398493177E-2</v>
      </c>
      <c r="R28" s="78">
        <f>[1]compofiinc!BA20</f>
        <v>2.6678653935290038E-3</v>
      </c>
      <c r="S28" s="78">
        <f>[1]compofiinc!BB20</f>
        <v>1.3500916498953275E-3</v>
      </c>
      <c r="T28" s="78">
        <f>[1]compofiinc!BC20</f>
        <v>1.4072373591514848E-2</v>
      </c>
      <c r="U28" s="78">
        <f>[1]compofiinc!BD20</f>
        <v>1.7511408010849811E-3</v>
      </c>
      <c r="V28" s="82">
        <f>[1]compofiinc!BE20</f>
        <v>9.0271452110477933E-4</v>
      </c>
    </row>
    <row r="29" spans="1:22" ht="15.75">
      <c r="A29" s="129">
        <v>1932</v>
      </c>
      <c r="B29" s="442">
        <f>[1]compofiinc!AK21</f>
        <v>0.1162300661333614</v>
      </c>
      <c r="C29" s="200">
        <f>[1]compofiinc!AL21</f>
        <v>0.11548961982268009</v>
      </c>
      <c r="D29" s="78">
        <f>[1]compofiinc!AM21</f>
        <v>4.2352027917183899E-2</v>
      </c>
      <c r="E29" s="78">
        <f>[1]compofiinc!AN21</f>
        <v>1.3945843736318761E-2</v>
      </c>
      <c r="F29" s="78">
        <f>[1]compofiinc!AO21</f>
        <v>3.7463477965088088E-2</v>
      </c>
      <c r="G29" s="78">
        <f>[1]compofiinc!AP21</f>
        <v>1.3038920278869458E-2</v>
      </c>
      <c r="H29" s="78">
        <f>[1]compofiinc!AQ21</f>
        <v>8.6893242643104624E-3</v>
      </c>
      <c r="I29" s="440">
        <f>[1]compofiinc!AR21</f>
        <v>5.9695090930959031E-2</v>
      </c>
      <c r="J29" s="200">
        <f>[1]compofiinc!AS21</f>
        <v>5.8962244962743895E-2</v>
      </c>
      <c r="K29" s="78">
        <f>[1]compofiinc!AT21</f>
        <v>1.5130475492338868E-2</v>
      </c>
      <c r="L29" s="78">
        <f>[1]compofiinc!AU21</f>
        <v>6.1036954836588674E-3</v>
      </c>
      <c r="M29" s="78">
        <f>[1]compofiinc!AV21</f>
        <v>2.6486468807204705E-2</v>
      </c>
      <c r="N29" s="78">
        <f>[1]compofiinc!AW21</f>
        <v>6.7504183407800641E-3</v>
      </c>
      <c r="O29" s="78">
        <f>[1]compofiinc!AX21</f>
        <v>4.4911604103188823E-3</v>
      </c>
      <c r="P29" s="443">
        <f>[1]compofiinc!AY21</f>
        <v>1.989468475619947E-2</v>
      </c>
      <c r="Q29" s="200">
        <f>[1]compofiinc!AZ21</f>
        <v>1.9264855493777391E-2</v>
      </c>
      <c r="R29" s="78">
        <f>[1]compofiinc!BA21</f>
        <v>3.0104245659921011E-3</v>
      </c>
      <c r="S29" s="78">
        <f>[1]compofiinc!BB21</f>
        <v>1.3230016377332383E-3</v>
      </c>
      <c r="T29" s="78">
        <f>[1]compofiinc!BC21</f>
        <v>1.2324425581706013E-2</v>
      </c>
      <c r="U29" s="78">
        <f>[1]compofiinc!BD21</f>
        <v>1.6458362102772792E-3</v>
      </c>
      <c r="V29" s="82">
        <f>[1]compofiinc!BE21</f>
        <v>9.6114196359540615E-4</v>
      </c>
    </row>
    <row r="30" spans="1:22" ht="15.75">
      <c r="A30" s="129">
        <v>1933</v>
      </c>
      <c r="B30" s="442">
        <f>[1]compofiinc!AK22</f>
        <v>0.1246465948030035</v>
      </c>
      <c r="C30" s="200">
        <f>[1]compofiinc!AL22</f>
        <v>0.11778683388669769</v>
      </c>
      <c r="D30" s="78">
        <f>[1]compofiinc!AM22</f>
        <v>4.467335589818764E-2</v>
      </c>
      <c r="E30" s="78">
        <f>[1]compofiinc!AN22</f>
        <v>2.0288826560415984E-2</v>
      </c>
      <c r="F30" s="78">
        <f>[1]compofiinc!AO22</f>
        <v>3.2981743727967701E-2</v>
      </c>
      <c r="G30" s="78">
        <f>[1]compofiinc!AP22</f>
        <v>1.1871658636210784E-2</v>
      </c>
      <c r="H30" s="78">
        <f>[1]compofiinc!AQ22</f>
        <v>7.9701602190380607E-3</v>
      </c>
      <c r="I30" s="440">
        <f>[1]compofiinc!AR22</f>
        <v>6.6088668867149897E-2</v>
      </c>
      <c r="J30" s="200">
        <f>[1]compofiinc!AS22</f>
        <v>6.0544782496875317E-2</v>
      </c>
      <c r="K30" s="78">
        <f>[1]compofiinc!AT22</f>
        <v>1.6376808598502147E-2</v>
      </c>
      <c r="L30" s="78">
        <f>[1]compofiinc!AU22</f>
        <v>1.0068916337814916E-2</v>
      </c>
      <c r="M30" s="78">
        <f>[1]compofiinc!AV22</f>
        <v>2.3937688756526847E-2</v>
      </c>
      <c r="N30" s="78">
        <f>[1]compofiinc!AW22</f>
        <v>6.1608959416625253E-3</v>
      </c>
      <c r="O30" s="78">
        <f>[1]compofiinc!AX22</f>
        <v>3.9994944378292556E-3</v>
      </c>
      <c r="P30" s="443">
        <f>[1]compofiinc!AY22</f>
        <v>2.3442619303236292E-2</v>
      </c>
      <c r="Q30" s="200">
        <f>[1]compofiinc!AZ22</f>
        <v>2.0446143537247261E-2</v>
      </c>
      <c r="R30" s="78">
        <f>[1]compofiinc!BA22</f>
        <v>3.1988447306731871E-3</v>
      </c>
      <c r="S30" s="78">
        <f>[1]compofiinc!BB22</f>
        <v>2.9815319780314166E-3</v>
      </c>
      <c r="T30" s="78">
        <f>[1]compofiinc!BC22</f>
        <v>1.1743304243494783E-2</v>
      </c>
      <c r="U30" s="78">
        <f>[1]compofiinc!BD22</f>
        <v>1.6715264537593263E-3</v>
      </c>
      <c r="V30" s="82">
        <f>[1]compofiinc!BE22</f>
        <v>8.4989832929988898E-4</v>
      </c>
    </row>
    <row r="31" spans="1:22" ht="15.75">
      <c r="A31" s="129">
        <v>1934</v>
      </c>
      <c r="B31" s="442">
        <f>[1]compofiinc!AK23</f>
        <v>0.1229505717806367</v>
      </c>
      <c r="C31" s="200">
        <f>[1]compofiinc!AL23</f>
        <v>0.11795991103794061</v>
      </c>
      <c r="D31" s="78">
        <f>[1]compofiinc!AM23</f>
        <v>4.2828053317735086E-2</v>
      </c>
      <c r="E31" s="78">
        <f>[1]compofiinc!AN23</f>
        <v>1.9766748632717875E-2</v>
      </c>
      <c r="F31" s="78">
        <f>[1]compofiinc!AO23</f>
        <v>3.7168080080005175E-2</v>
      </c>
      <c r="G31" s="78">
        <f>[1]compofiinc!AP23</f>
        <v>1.0437537737602321E-2</v>
      </c>
      <c r="H31" s="78">
        <f>[1]compofiinc!AQ23</f>
        <v>7.7592638005208872E-3</v>
      </c>
      <c r="I31" s="440">
        <f>[1]compofiinc!AR23</f>
        <v>6.1291146492561711E-2</v>
      </c>
      <c r="J31" s="200">
        <f>[1]compofiinc!AS23</f>
        <v>5.8236806287307798E-2</v>
      </c>
      <c r="K31" s="78">
        <f>[1]compofiinc!AT23</f>
        <v>1.5160859343087134E-2</v>
      </c>
      <c r="L31" s="78">
        <f>[1]compofiinc!AU23</f>
        <v>7.9215418040888032E-3</v>
      </c>
      <c r="M31" s="78">
        <f>[1]compofiinc!AV23</f>
        <v>2.6455442828841345E-2</v>
      </c>
      <c r="N31" s="78">
        <f>[1]compofiinc!AW23</f>
        <v>5.006723234455575E-3</v>
      </c>
      <c r="O31" s="78">
        <f>[1]compofiinc!AX23</f>
        <v>3.6920926763962768E-3</v>
      </c>
      <c r="P31" s="443">
        <f>[1]compofiinc!AY23</f>
        <v>2.0732433519932793E-2</v>
      </c>
      <c r="Q31" s="200">
        <f>[1]compofiinc!AZ23</f>
        <v>1.921893982435639E-2</v>
      </c>
      <c r="R31" s="78">
        <f>[1]compofiinc!BA23</f>
        <v>3.0066426852924351E-3</v>
      </c>
      <c r="S31" s="78">
        <f>[1]compofiinc!BB23</f>
        <v>1.7709540324233675E-3</v>
      </c>
      <c r="T31" s="78">
        <f>[1]compofiinc!BC23</f>
        <v>1.2423918545737935E-2</v>
      </c>
      <c r="U31" s="78">
        <f>[1]compofiinc!BD23</f>
        <v>1.2105186461023399E-3</v>
      </c>
      <c r="V31" s="82">
        <f>[1]compofiinc!BE23</f>
        <v>8.0685508358040354E-4</v>
      </c>
    </row>
    <row r="32" spans="1:22" ht="15.75">
      <c r="A32" s="129">
        <v>1935</v>
      </c>
      <c r="B32" s="442">
        <f>[1]compofiinc!AK24</f>
        <v>0.12634133834442149</v>
      </c>
      <c r="C32" s="200">
        <f>[1]compofiinc!AL24</f>
        <v>0.11670526531390771</v>
      </c>
      <c r="D32" s="78">
        <f>[1]compofiinc!AM24</f>
        <v>4.1714132344142313E-2</v>
      </c>
      <c r="E32" s="78">
        <f>[1]compofiinc!AN24</f>
        <v>2.0335963724141801E-2</v>
      </c>
      <c r="F32" s="78">
        <f>[1]compofiinc!AO24</f>
        <v>3.7822638564306572E-2</v>
      </c>
      <c r="G32" s="78">
        <f>[1]compofiinc!AP24</f>
        <v>9.0329011396623384E-3</v>
      </c>
      <c r="H32" s="78">
        <f>[1]compofiinc!AQ24</f>
        <v>7.7997520423871355E-3</v>
      </c>
      <c r="I32" s="440">
        <f>[1]compofiinc!AR24</f>
        <v>6.3922876063773254E-2</v>
      </c>
      <c r="J32" s="200">
        <f>[1]compofiinc!AS24</f>
        <v>5.7968718562550571E-2</v>
      </c>
      <c r="K32" s="78">
        <f>[1]compofiinc!AT24</f>
        <v>1.4675471418037439E-2</v>
      </c>
      <c r="L32" s="78">
        <f>[1]compofiinc!AU24</f>
        <v>8.6208403833000647E-3</v>
      </c>
      <c r="M32" s="78">
        <f>[1]compofiinc!AV24</f>
        <v>2.6681599397975382E-2</v>
      </c>
      <c r="N32" s="78">
        <f>[1]compofiinc!AW24</f>
        <v>4.2837476673209416E-3</v>
      </c>
      <c r="O32" s="78">
        <f>[1]compofiinc!AX24</f>
        <v>3.7071060704624635E-3</v>
      </c>
      <c r="P32" s="443">
        <f>[1]compofiinc!AY24</f>
        <v>2.187947926957198E-2</v>
      </c>
      <c r="Q32" s="200">
        <f>[1]compofiinc!AZ24</f>
        <v>1.9463370851066041E-2</v>
      </c>
      <c r="R32" s="78">
        <f>[1]compofiinc!BA24</f>
        <v>2.772267398326052E-3</v>
      </c>
      <c r="S32" s="78">
        <f>[1]compofiinc!BB24</f>
        <v>2.2225512767325797E-3</v>
      </c>
      <c r="T32" s="78">
        <f>[1]compofiinc!BC24</f>
        <v>1.260618146398108E-2</v>
      </c>
      <c r="U32" s="78">
        <f>[1]compofiinc!BD24</f>
        <v>1.0075201685081118E-3</v>
      </c>
      <c r="V32" s="82">
        <f>[1]compofiinc!BE24</f>
        <v>8.5494036070239167E-4</v>
      </c>
    </row>
    <row r="33" spans="1:22" ht="15.75">
      <c r="A33" s="129">
        <v>1936</v>
      </c>
      <c r="B33" s="442">
        <f>[1]compofiinc!AK25</f>
        <v>0.148582650333416</v>
      </c>
      <c r="C33" s="200">
        <f>[1]compofiinc!AL25</f>
        <v>0.13369131687862881</v>
      </c>
      <c r="D33" s="78">
        <f>[1]compofiinc!AM25</f>
        <v>4.1055822428193195E-2</v>
      </c>
      <c r="E33" s="78">
        <f>[1]compofiinc!AN25</f>
        <v>2.3558913313238217E-2</v>
      </c>
      <c r="F33" s="78">
        <f>[1]compofiinc!AO25</f>
        <v>5.3179528475899393E-2</v>
      </c>
      <c r="G33" s="78">
        <f>[1]compofiinc!AP25</f>
        <v>7.2472272936788791E-3</v>
      </c>
      <c r="H33" s="78">
        <f>[1]compofiinc!AQ25</f>
        <v>8.649908158025809E-3</v>
      </c>
      <c r="I33" s="440">
        <f>[1]compofiinc!AR25</f>
        <v>7.5652325543874785E-2</v>
      </c>
      <c r="J33" s="200">
        <f>[1]compofiinc!AS25</f>
        <v>6.6874494164752774E-2</v>
      </c>
      <c r="K33" s="78">
        <f>[1]compofiinc!AT25</f>
        <v>1.4111310617000746E-2</v>
      </c>
      <c r="L33" s="78">
        <f>[1]compofiinc!AU25</f>
        <v>9.7127957530086084E-3</v>
      </c>
      <c r="M33" s="78">
        <f>[1]compofiinc!AV25</f>
        <v>3.5762371015411985E-2</v>
      </c>
      <c r="N33" s="78">
        <f>[1]compofiinc!AW25</f>
        <v>3.2694883907007722E-3</v>
      </c>
      <c r="O33" s="78">
        <f>[1]compofiinc!AX25</f>
        <v>4.0186033423250354E-3</v>
      </c>
      <c r="P33" s="443">
        <f>[1]compofiinc!AY25</f>
        <v>2.5369178210276941E-2</v>
      </c>
      <c r="Q33" s="200">
        <f>[1]compofiinc!AZ25</f>
        <v>2.234125970521314E-2</v>
      </c>
      <c r="R33" s="78">
        <f>[1]compofiinc!BA25</f>
        <v>2.4104010917728605E-3</v>
      </c>
      <c r="S33" s="78">
        <f>[1]compofiinc!BB25</f>
        <v>2.526243519119219E-3</v>
      </c>
      <c r="T33" s="78">
        <f>[1]compofiinc!BC25</f>
        <v>1.5702100200984302E-2</v>
      </c>
      <c r="U33" s="78">
        <f>[1]compofiinc!BD25</f>
        <v>7.6127757244463128E-4</v>
      </c>
      <c r="V33" s="82">
        <f>[1]compofiinc!BE25</f>
        <v>9.4126710829489039E-4</v>
      </c>
    </row>
    <row r="34" spans="1:22" ht="15.75">
      <c r="A34" s="129">
        <v>1937</v>
      </c>
      <c r="B34" s="442">
        <f>[1]compofiinc!AK26</f>
        <v>0.1302364848807577</v>
      </c>
      <c r="C34" s="200">
        <f>[1]compofiinc!AL26</f>
        <v>0.12415189081359169</v>
      </c>
      <c r="D34" s="78">
        <f>[1]compofiinc!AM26</f>
        <v>3.9309162070343566E-2</v>
      </c>
      <c r="E34" s="78">
        <f>[1]compofiinc!AN26</f>
        <v>2.0804647372049088E-2</v>
      </c>
      <c r="F34" s="78">
        <f>[1]compofiinc!AO26</f>
        <v>4.9785274686900069E-2</v>
      </c>
      <c r="G34" s="78">
        <f>[1]compofiinc!AP26</f>
        <v>6.1648498099140595E-3</v>
      </c>
      <c r="H34" s="78">
        <f>[1]compofiinc!AQ26</f>
        <v>8.0877576764661809E-3</v>
      </c>
      <c r="I34" s="440">
        <f>[1]compofiinc!AR26</f>
        <v>6.4944611660107621E-2</v>
      </c>
      <c r="J34" s="200">
        <f>[1]compofiinc!AS26</f>
        <v>6.1611817866289852E-2</v>
      </c>
      <c r="K34" s="78">
        <f>[1]compofiinc!AT26</f>
        <v>1.3923611927394081E-2</v>
      </c>
      <c r="L34" s="78">
        <f>[1]compofiinc!AU26</f>
        <v>7.6989549608679373E-3</v>
      </c>
      <c r="M34" s="78">
        <f>[1]compofiinc!AV26</f>
        <v>3.3455491381966268E-2</v>
      </c>
      <c r="N34" s="78">
        <f>[1]compofiinc!AW26</f>
        <v>2.7322940484478791E-3</v>
      </c>
      <c r="O34" s="78">
        <f>[1]compofiinc!AX26</f>
        <v>3.8013037757887815E-3</v>
      </c>
      <c r="P34" s="443">
        <f>[1]compofiinc!AY26</f>
        <v>2.174382143155763E-2</v>
      </c>
      <c r="Q34" s="200">
        <f>[1]compofiinc!AZ26</f>
        <v>2.0155380578081701E-2</v>
      </c>
      <c r="R34" s="78">
        <f>[1]compofiinc!BA26</f>
        <v>2.5123087429093525E-3</v>
      </c>
      <c r="S34" s="78">
        <f>[1]compofiinc!BB26</f>
        <v>1.450546891793879E-3</v>
      </c>
      <c r="T34" s="78">
        <f>[1]compofiinc!BC26</f>
        <v>1.4620702497437511E-2</v>
      </c>
      <c r="U34" s="78">
        <f>[1]compofiinc!BD26</f>
        <v>6.3494186376399856E-4</v>
      </c>
      <c r="V34" s="82">
        <f>[1]compofiinc!BE26</f>
        <v>9.3680957545399927E-4</v>
      </c>
    </row>
    <row r="35" spans="1:22" ht="15.75">
      <c r="A35" s="129">
        <v>1938</v>
      </c>
      <c r="B35" s="442">
        <f>[1]compofiinc!AK27</f>
        <v>0.11775878298539791</v>
      </c>
      <c r="C35" s="200">
        <f>[1]compofiinc!AL27</f>
        <v>0.10816366723209651</v>
      </c>
      <c r="D35" s="78">
        <f>[1]compofiinc!AM27</f>
        <v>4.1024810047019536E-2</v>
      </c>
      <c r="E35" s="78">
        <f>[1]compofiinc!AN27</f>
        <v>2.0561436879500117E-2</v>
      </c>
      <c r="F35" s="78">
        <f>[1]compofiinc!AO27</f>
        <v>3.3913798512673107E-2</v>
      </c>
      <c r="G35" s="78">
        <f>[1]compofiinc!AP27</f>
        <v>5.7535592900658673E-3</v>
      </c>
      <c r="H35" s="78">
        <f>[1]compofiinc!AQ27</f>
        <v>6.9100625028378848E-3</v>
      </c>
      <c r="I35" s="440">
        <f>[1]compofiinc!AR27</f>
        <v>5.883863074939498E-2</v>
      </c>
      <c r="J35" s="200">
        <f>[1]compofiinc!AS27</f>
        <v>5.1557203044317462E-2</v>
      </c>
      <c r="K35" s="78">
        <f>[1]compofiinc!AT27</f>
        <v>1.5140019179512699E-2</v>
      </c>
      <c r="L35" s="78">
        <f>[1]compofiinc!AU27</f>
        <v>8.0419279266755652E-3</v>
      </c>
      <c r="M35" s="78">
        <f>[1]compofiinc!AV27</f>
        <v>2.281232047382695E-2</v>
      </c>
      <c r="N35" s="78">
        <f>[1]compofiinc!AW27</f>
        <v>2.4931330255315936E-3</v>
      </c>
      <c r="O35" s="78">
        <f>[1]compofiinc!AX27</f>
        <v>3.0698024387706582E-3</v>
      </c>
      <c r="P35" s="443">
        <f>[1]compofiinc!AY27</f>
        <v>2.1945121575450068E-2</v>
      </c>
      <c r="Q35" s="200">
        <f>[1]compofiinc!AZ27</f>
        <v>1.666463026152246E-2</v>
      </c>
      <c r="R35" s="78">
        <f>[1]compofiinc!BA27</f>
        <v>3.1567412004765765E-3</v>
      </c>
      <c r="S35" s="78">
        <f>[1]compofiinc!BB27</f>
        <v>1.5767717816468241E-3</v>
      </c>
      <c r="T35" s="78">
        <f>[1]compofiinc!BC27</f>
        <v>1.0606386406932967E-2</v>
      </c>
      <c r="U35" s="78">
        <f>[1]compofiinc!BD27</f>
        <v>5.6538063295258009E-4</v>
      </c>
      <c r="V35" s="82">
        <f>[1]compofiinc!BE27</f>
        <v>7.5935023951351102E-4</v>
      </c>
    </row>
    <row r="36" spans="1:22" ht="15.75">
      <c r="A36" s="132">
        <v>1939</v>
      </c>
      <c r="B36" s="447">
        <f>[1]compofiinc!AK28</f>
        <v>0.120577644293693</v>
      </c>
      <c r="C36" s="202">
        <f>[1]compofiinc!AL28</f>
        <v>0.11365322329433999</v>
      </c>
      <c r="D36" s="92">
        <f>[1]compofiinc!AM28</f>
        <v>3.9869084129815886E-2</v>
      </c>
      <c r="E36" s="92">
        <f>[1]compofiinc!AN28</f>
        <v>2.2542156608548074E-2</v>
      </c>
      <c r="F36" s="92">
        <f>[1]compofiinc!AO28</f>
        <v>3.8392682419876721E-2</v>
      </c>
      <c r="G36" s="92">
        <f>[1]compofiinc!AP28</f>
        <v>5.5551723689925558E-3</v>
      </c>
      <c r="H36" s="92">
        <f>[1]compofiinc!AQ28</f>
        <v>7.294127767106761E-3</v>
      </c>
      <c r="I36" s="448">
        <f>[1]compofiinc!AR28</f>
        <v>5.8716316119173086E-2</v>
      </c>
      <c r="J36" s="202">
        <f>[1]compofiinc!AS28</f>
        <v>5.450964992549627E-2</v>
      </c>
      <c r="K36" s="92">
        <f>[1]compofiinc!AT28</f>
        <v>1.4467107527289297E-2</v>
      </c>
      <c r="L36" s="92">
        <f>[1]compofiinc!AU28</f>
        <v>8.3025466217032939E-3</v>
      </c>
      <c r="M36" s="92">
        <f>[1]compofiinc!AV28</f>
        <v>2.599419592617434E-2</v>
      </c>
      <c r="N36" s="92">
        <f>[1]compofiinc!AW28</f>
        <v>2.4044345030002183E-3</v>
      </c>
      <c r="O36" s="92">
        <f>[1]compofiinc!AX28</f>
        <v>3.341365347329114E-3</v>
      </c>
      <c r="P36" s="449">
        <f>[1]compofiinc!AY28</f>
        <v>1.9634411446568061E-2</v>
      </c>
      <c r="Q36" s="202">
        <f>[1]compofiinc!AZ28</f>
        <v>1.7412602984471628E-2</v>
      </c>
      <c r="R36" s="92">
        <f>[1]compofiinc!BA28</f>
        <v>2.8406123963573265E-3</v>
      </c>
      <c r="S36" s="92">
        <f>[1]compofiinc!BB28</f>
        <v>1.4083617425315175E-3</v>
      </c>
      <c r="T36" s="92">
        <f>[1]compofiinc!BC28</f>
        <v>1.1811046523877083E-2</v>
      </c>
      <c r="U36" s="92">
        <f>[1]compofiinc!BD28</f>
        <v>5.323891709496986E-4</v>
      </c>
      <c r="V36" s="93">
        <f>[1]compofiinc!BE28</f>
        <v>8.2019315075600489E-4</v>
      </c>
    </row>
    <row r="37" spans="1:22" ht="15.75">
      <c r="A37" s="129">
        <v>1940</v>
      </c>
      <c r="B37" s="442">
        <f>[1]compofiinc!AK29</f>
        <v>0.12333319044421859</v>
      </c>
      <c r="C37" s="200">
        <f>[1]compofiinc!AL29</f>
        <v>0.11661304145489529</v>
      </c>
      <c r="D37" s="78">
        <f>[1]compofiinc!AM29</f>
        <v>4.1241627237432923E-2</v>
      </c>
      <c r="E37" s="78">
        <f>[1]compofiinc!AN29</f>
        <v>2.4524154995382894E-2</v>
      </c>
      <c r="F37" s="78">
        <f>[1]compofiinc!AO29</f>
        <v>3.8690006331244212E-2</v>
      </c>
      <c r="G37" s="78">
        <f>[1]compofiinc!AP29</f>
        <v>4.8684953772519662E-3</v>
      </c>
      <c r="H37" s="78">
        <f>[1]compofiinc!AQ29</f>
        <v>7.2887575135832999E-3</v>
      </c>
      <c r="I37" s="440">
        <f>[1]compofiinc!AR29</f>
        <v>6.0051766194718165E-2</v>
      </c>
      <c r="J37" s="200">
        <f>[1]compofiinc!AS29</f>
        <v>5.573196208091187E-2</v>
      </c>
      <c r="K37" s="78">
        <f>[1]compofiinc!AT29</f>
        <v>1.5148561239237813E-2</v>
      </c>
      <c r="L37" s="78">
        <f>[1]compofiinc!AU29</f>
        <v>9.1810645915827074E-3</v>
      </c>
      <c r="M37" s="78">
        <f>[1]compofiinc!AV29</f>
        <v>2.598730452261935E-2</v>
      </c>
      <c r="N37" s="78">
        <f>[1]compofiinc!AW29</f>
        <v>2.0865959654742181E-3</v>
      </c>
      <c r="O37" s="78">
        <f>[1]compofiinc!AX29</f>
        <v>3.3284357619977746E-3</v>
      </c>
      <c r="P37" s="443">
        <f>[1]compofiinc!AY29</f>
        <v>2.0436137401820011E-2</v>
      </c>
      <c r="Q37" s="200">
        <f>[1]compofiinc!AZ29</f>
        <v>1.7740378459074349E-2</v>
      </c>
      <c r="R37" s="78">
        <f>[1]compofiinc!BA29</f>
        <v>2.8933118767665287E-3</v>
      </c>
      <c r="S37" s="78">
        <f>[1]compofiinc!BB29</f>
        <v>1.6760179006246553E-3</v>
      </c>
      <c r="T37" s="78">
        <f>[1]compofiinc!BC29</f>
        <v>1.1864596981750023E-2</v>
      </c>
      <c r="U37" s="78">
        <f>[1]compofiinc!BD29</f>
        <v>4.8638180383007908E-4</v>
      </c>
      <c r="V37" s="82">
        <f>[1]compofiinc!BE29</f>
        <v>8.2006989610306218E-4</v>
      </c>
    </row>
    <row r="38" spans="1:22" ht="15.75">
      <c r="A38" s="129">
        <v>1941</v>
      </c>
      <c r="B38" s="442">
        <f>[1]compofiinc!AK30</f>
        <v>0.11861890585392031</v>
      </c>
      <c r="C38" s="200">
        <f>[1]compofiinc!AL30</f>
        <v>0.11148372327385819</v>
      </c>
      <c r="D38" s="78">
        <f>[1]compofiinc!AM30</f>
        <v>3.9260844412010346E-2</v>
      </c>
      <c r="E38" s="78">
        <f>[1]compofiinc!AN30</f>
        <v>3.1320648366004379E-2</v>
      </c>
      <c r="F38" s="78">
        <f>[1]compofiinc!AO30</f>
        <v>3.1520523315542011E-2</v>
      </c>
      <c r="G38" s="78">
        <f>[1]compofiinc!AP30</f>
        <v>3.4807514259319384E-3</v>
      </c>
      <c r="H38" s="78">
        <f>[1]compofiinc!AQ30</f>
        <v>5.9009557543695211E-3</v>
      </c>
      <c r="I38" s="440">
        <f>[1]compofiinc!AR30</f>
        <v>5.8065009852960155E-2</v>
      </c>
      <c r="J38" s="200">
        <f>[1]compofiinc!AS30</f>
        <v>5.2893892210692288E-2</v>
      </c>
      <c r="K38" s="78">
        <f>[1]compofiinc!AT30</f>
        <v>1.4797069993849752E-2</v>
      </c>
      <c r="L38" s="78">
        <f>[1]compofiinc!AU30</f>
        <v>1.3282878042748933E-2</v>
      </c>
      <c r="M38" s="78">
        <f>[1]compofiinc!AV30</f>
        <v>2.067873641794421E-2</v>
      </c>
      <c r="N38" s="78">
        <f>[1]compofiinc!AW30</f>
        <v>1.454931113572186E-3</v>
      </c>
      <c r="O38" s="78">
        <f>[1]compofiinc!AX30</f>
        <v>2.6802766425772094E-3</v>
      </c>
      <c r="P38" s="443">
        <f>[1]compofiinc!AY30</f>
        <v>1.9771783137308981E-2</v>
      </c>
      <c r="Q38" s="200">
        <f>[1]compofiinc!AZ30</f>
        <v>1.6290480751623121E-2</v>
      </c>
      <c r="R38" s="78">
        <f>[1]compofiinc!BA30</f>
        <v>2.7296358269029569E-3</v>
      </c>
      <c r="S38" s="78">
        <f>[1]compofiinc!BB30</f>
        <v>3.1655654461696168E-3</v>
      </c>
      <c r="T38" s="78">
        <f>[1]compofiinc!BC30</f>
        <v>9.3475844242860862E-3</v>
      </c>
      <c r="U38" s="78">
        <f>[1]compofiinc!BD30</f>
        <v>3.5723000250436048E-4</v>
      </c>
      <c r="V38" s="82">
        <f>[1]compofiinc!BE30</f>
        <v>6.9046505176009992E-4</v>
      </c>
    </row>
    <row r="39" spans="1:22" ht="15.75">
      <c r="A39" s="129">
        <v>1942</v>
      </c>
      <c r="B39" s="442">
        <f>[1]compofiinc!AK31</f>
        <v>0.1006676677260311</v>
      </c>
      <c r="C39" s="200">
        <f>[1]compofiinc!AL31</f>
        <v>9.5950203764281386E-2</v>
      </c>
      <c r="D39" s="78">
        <f>[1]compofiinc!AM31</f>
        <v>3.1379338310709722E-2</v>
      </c>
      <c r="E39" s="78">
        <f>[1]compofiinc!AN31</f>
        <v>3.6498684997629455E-2</v>
      </c>
      <c r="F39" s="78">
        <f>[1]compofiinc!AO31</f>
        <v>2.0981412684266541E-2</v>
      </c>
      <c r="G39" s="78">
        <f>[1]compofiinc!AP31</f>
        <v>2.6679609431264381E-3</v>
      </c>
      <c r="H39" s="78">
        <f>[1]compofiinc!AQ31</f>
        <v>4.4228068285492418E-3</v>
      </c>
      <c r="I39" s="440">
        <f>[1]compofiinc!AR31</f>
        <v>4.8115929755329689E-2</v>
      </c>
      <c r="J39" s="200">
        <f>[1]compofiinc!AS31</f>
        <v>4.4770738727901757E-2</v>
      </c>
      <c r="K39" s="78">
        <f>[1]compofiinc!AT31</f>
        <v>1.1316080214467722E-2</v>
      </c>
      <c r="L39" s="78">
        <f>[1]compofiinc!AU31</f>
        <v>1.7627939815717079E-2</v>
      </c>
      <c r="M39" s="78">
        <f>[1]compofiinc!AV31</f>
        <v>1.2875481888861737E-2</v>
      </c>
      <c r="N39" s="78">
        <f>[1]compofiinc!AW31</f>
        <v>1.0895661287311155E-3</v>
      </c>
      <c r="O39" s="78">
        <f>[1]compofiinc!AX31</f>
        <v>1.8616706801241056E-3</v>
      </c>
      <c r="P39" s="443">
        <f>[1]compofiinc!AY31</f>
        <v>1.545771434556425E-2</v>
      </c>
      <c r="Q39" s="200">
        <f>[1]compofiinc!AZ31</f>
        <v>1.321699092374343E-2</v>
      </c>
      <c r="R39" s="78">
        <f>[1]compofiinc!BA31</f>
        <v>1.7541987910805277E-3</v>
      </c>
      <c r="S39" s="78">
        <f>[1]compofiinc!BB31</f>
        <v>5.5961101707885062E-3</v>
      </c>
      <c r="T39" s="78">
        <f>[1]compofiinc!BC31</f>
        <v>5.1929977996823954E-3</v>
      </c>
      <c r="U39" s="78">
        <f>[1]compofiinc!BD31</f>
        <v>2.4510448526290077E-4</v>
      </c>
      <c r="V39" s="82">
        <f>[1]compofiinc!BE31</f>
        <v>4.2857967692909948E-4</v>
      </c>
    </row>
    <row r="40" spans="1:22" ht="15.75">
      <c r="A40" s="129">
        <v>1943</v>
      </c>
      <c r="B40" s="442">
        <f>[1]compofiinc!AK32</f>
        <v>9.1478280557804131E-2</v>
      </c>
      <c r="C40" s="200">
        <f>[1]compofiinc!AL32</f>
        <v>8.4288619326815792E-2</v>
      </c>
      <c r="D40" s="78">
        <f>[1]compofiinc!AM32</f>
        <v>2.3045750160042712E-2</v>
      </c>
      <c r="E40" s="78">
        <f>[1]compofiinc!AN32</f>
        <v>3.9606095256763493E-2</v>
      </c>
      <c r="F40" s="78">
        <f>[1]compofiinc!AO32</f>
        <v>1.6215238610639754E-2</v>
      </c>
      <c r="G40" s="78">
        <f>[1]compofiinc!AP32</f>
        <v>2.1422038142379428E-3</v>
      </c>
      <c r="H40" s="78">
        <f>[1]compofiinc!AQ32</f>
        <v>3.2793314851318951E-3</v>
      </c>
      <c r="I40" s="440">
        <f>[1]compofiinc!AR32</f>
        <v>4.2628729222402739E-2</v>
      </c>
      <c r="J40" s="200">
        <f>[1]compofiinc!AS32</f>
        <v>3.7832686913105353E-2</v>
      </c>
      <c r="K40" s="78">
        <f>[1]compofiinc!AT32</f>
        <v>8.0224611319737044E-3</v>
      </c>
      <c r="L40" s="78">
        <f>[1]compofiinc!AU32</f>
        <v>1.7692887375161555E-2</v>
      </c>
      <c r="M40" s="78">
        <f>[1]compofiinc!AV32</f>
        <v>9.8121252747570744E-3</v>
      </c>
      <c r="N40" s="78">
        <f>[1]compofiinc!AW32</f>
        <v>9.1205204506016014E-4</v>
      </c>
      <c r="O40" s="78">
        <f>[1]compofiinc!AX32</f>
        <v>1.3931610861528583E-3</v>
      </c>
      <c r="P40" s="443">
        <f>[1]compofiinc!AY32</f>
        <v>1.235124813437332E-2</v>
      </c>
      <c r="Q40" s="200">
        <f>[1]compofiinc!AZ32</f>
        <v>9.7267087256462537E-3</v>
      </c>
      <c r="R40" s="78">
        <f>[1]compofiinc!BA32</f>
        <v>1.1180990558387455E-3</v>
      </c>
      <c r="S40" s="78">
        <f>[1]compofiinc!BB32</f>
        <v>4.35400495269653E-3</v>
      </c>
      <c r="T40" s="78">
        <f>[1]compofiinc!BC32</f>
        <v>3.7299546187054733E-3</v>
      </c>
      <c r="U40" s="78">
        <f>[1]compofiinc!BD32</f>
        <v>2.22108306213417E-4</v>
      </c>
      <c r="V40" s="82">
        <f>[1]compofiinc!BE32</f>
        <v>3.0254179219208832E-4</v>
      </c>
    </row>
    <row r="41" spans="1:22" ht="15.75">
      <c r="A41" s="129">
        <v>1944</v>
      </c>
      <c r="B41" s="442">
        <f>[1]compofiinc!AK33</f>
        <v>8.2574939328391106E-2</v>
      </c>
      <c r="C41" s="200">
        <f>[1]compofiinc!AL33</f>
        <v>7.6036185090145494E-2</v>
      </c>
      <c r="D41" s="78">
        <f>[1]compofiinc!AM33</f>
        <v>2.1382396830490952E-2</v>
      </c>
      <c r="E41" s="78">
        <f>[1]compofiinc!AN33</f>
        <v>3.5633852791854215E-2</v>
      </c>
      <c r="F41" s="78">
        <f>[1]compofiinc!AO33</f>
        <v>1.3927384896776258E-2</v>
      </c>
      <c r="G41" s="78">
        <f>[1]compofiinc!AP33</f>
        <v>1.8930569871013986E-3</v>
      </c>
      <c r="H41" s="78">
        <f>[1]compofiinc!AQ33</f>
        <v>3.1956901031167258E-3</v>
      </c>
      <c r="I41" s="440">
        <f>[1]compofiinc!AR33</f>
        <v>3.7556085801448078E-2</v>
      </c>
      <c r="J41" s="200">
        <f>[1]compofiinc!AS33</f>
        <v>3.3274228934788347E-2</v>
      </c>
      <c r="K41" s="78">
        <f>[1]compofiinc!AT33</f>
        <v>7.3479458028667408E-3</v>
      </c>
      <c r="L41" s="78">
        <f>[1]compofiinc!AU33</f>
        <v>1.5196877911033503E-2</v>
      </c>
      <c r="M41" s="78">
        <f>[1]compofiinc!AV33</f>
        <v>8.5509587339990135E-3</v>
      </c>
      <c r="N41" s="78">
        <f>[1]compofiinc!AW33</f>
        <v>8.2578598867070021E-4</v>
      </c>
      <c r="O41" s="78">
        <f>[1]compofiinc!AX33</f>
        <v>1.348876216850704E-3</v>
      </c>
      <c r="P41" s="443">
        <f>[1]compofiinc!AY33</f>
        <v>1.1642370843730741E-2</v>
      </c>
      <c r="Q41" s="200">
        <f>[1]compofiinc!AZ33</f>
        <v>9.240911360951223E-3</v>
      </c>
      <c r="R41" s="78">
        <f>[1]compofiinc!BA33</f>
        <v>1.1562751788536587E-3</v>
      </c>
      <c r="S41" s="78">
        <f>[1]compofiinc!BB33</f>
        <v>3.6571605824864094E-3</v>
      </c>
      <c r="T41" s="78">
        <f>[1]compofiinc!BC33</f>
        <v>3.8625483598469595E-3</v>
      </c>
      <c r="U41" s="78">
        <f>[1]compofiinc!BD33</f>
        <v>2.3010773567420402E-4</v>
      </c>
      <c r="V41" s="82">
        <f>[1]compofiinc!BE33</f>
        <v>3.3278209010446447E-4</v>
      </c>
    </row>
    <row r="42" spans="1:22" ht="15.75">
      <c r="A42" s="129">
        <v>1945</v>
      </c>
      <c r="B42" s="442">
        <f>[1]compofiinc!AK34</f>
        <v>9.138062880728734E-2</v>
      </c>
      <c r="C42" s="200">
        <f>[1]compofiinc!AL34</f>
        <v>7.8688286470742441E-2</v>
      </c>
      <c r="D42" s="78">
        <f>[1]compofiinc!AM34</f>
        <v>2.1527361845585583E-2</v>
      </c>
      <c r="E42" s="78">
        <f>[1]compofiinc!AN34</f>
        <v>3.792639749039519E-2</v>
      </c>
      <c r="F42" s="78">
        <f>[1]compofiinc!AO34</f>
        <v>1.3889149997354418E-2</v>
      </c>
      <c r="G42" s="78">
        <f>[1]compofiinc!AP34</f>
        <v>2.0115989210173291E-3</v>
      </c>
      <c r="H42" s="78">
        <f>[1]compofiinc!AQ34</f>
        <v>3.3336982206141363E-3</v>
      </c>
      <c r="I42" s="440">
        <f>[1]compofiinc!AR34</f>
        <v>4.1591811045259677E-2</v>
      </c>
      <c r="J42" s="200">
        <f>[1]compofiinc!AS34</f>
        <v>3.3188697173565498E-2</v>
      </c>
      <c r="K42" s="78">
        <f>[1]compofiinc!AT34</f>
        <v>7.2294280809243302E-3</v>
      </c>
      <c r="L42" s="78">
        <f>[1]compofiinc!AU34</f>
        <v>1.5119972062916714E-2</v>
      </c>
      <c r="M42" s="78">
        <f>[1]compofiinc!AV34</f>
        <v>8.5321251775116718E-3</v>
      </c>
      <c r="N42" s="78">
        <f>[1]compofiinc!AW34</f>
        <v>9.1081869041834758E-4</v>
      </c>
      <c r="O42" s="78">
        <f>[1]compofiinc!AX34</f>
        <v>1.3964946095004445E-3</v>
      </c>
      <c r="P42" s="443">
        <f>[1]compofiinc!AY34</f>
        <v>1.2633914667333801E-2</v>
      </c>
      <c r="Q42" s="200">
        <f>[1]compofiinc!AZ34</f>
        <v>8.4491417334779453E-3</v>
      </c>
      <c r="R42" s="78">
        <f>[1]compofiinc!BA34</f>
        <v>1.1303306689142687E-3</v>
      </c>
      <c r="S42" s="78">
        <f>[1]compofiinc!BB34</f>
        <v>2.9613110746918468E-3</v>
      </c>
      <c r="T42" s="78">
        <f>[1]compofiinc!BC34</f>
        <v>3.7619910582080921E-3</v>
      </c>
      <c r="U42" s="78">
        <f>[1]compofiinc!BD34</f>
        <v>2.624662364991396E-4</v>
      </c>
      <c r="V42" s="82">
        <f>[1]compofiinc!BE34</f>
        <v>3.330552889860049E-4</v>
      </c>
    </row>
    <row r="43" spans="1:22" ht="15.75">
      <c r="A43" s="129">
        <v>1946</v>
      </c>
      <c r="B43" s="442">
        <f>[1]compofiinc!AK35</f>
        <v>9.612431985405244E-2</v>
      </c>
      <c r="C43" s="200">
        <f>[1]compofiinc!AL35</f>
        <v>8.2807493281650546E-2</v>
      </c>
      <c r="D43" s="78">
        <f>[1]compofiinc!AM35</f>
        <v>2.422549003327169E-2</v>
      </c>
      <c r="E43" s="78">
        <f>[1]compofiinc!AN35</f>
        <v>3.6530883444546421E-2</v>
      </c>
      <c r="F43" s="78">
        <f>[1]compofiinc!AO35</f>
        <v>1.6391786657240871E-2</v>
      </c>
      <c r="G43" s="78">
        <f>[1]compofiinc!AP35</f>
        <v>2.0888131526550658E-3</v>
      </c>
      <c r="H43" s="78">
        <f>[1]compofiinc!AQ35</f>
        <v>3.5724505941068978E-3</v>
      </c>
      <c r="I43" s="440">
        <f>[1]compofiinc!AR35</f>
        <v>4.391740338619992E-2</v>
      </c>
      <c r="J43" s="200">
        <f>[1]compofiinc!AS35</f>
        <v>3.4321167613422653E-2</v>
      </c>
      <c r="K43" s="78">
        <f>[1]compofiinc!AT35</f>
        <v>8.2012306373454302E-3</v>
      </c>
      <c r="L43" s="78">
        <f>[1]compofiinc!AU35</f>
        <v>1.3289087335125018E-2</v>
      </c>
      <c r="M43" s="78">
        <f>[1]compofiinc!AV35</f>
        <v>1.0279484502372311E-2</v>
      </c>
      <c r="N43" s="78">
        <f>[1]compofiinc!AW35</f>
        <v>9.8945680708589626E-4</v>
      </c>
      <c r="O43" s="78">
        <f>[1]compofiinc!AX35</f>
        <v>1.5588535265488117E-3</v>
      </c>
      <c r="P43" s="443">
        <f>[1]compofiinc!AY35</f>
        <v>1.47283742297185E-2</v>
      </c>
      <c r="Q43" s="200">
        <f>[1]compofiinc!AZ35</f>
        <v>9.1638256707099307E-3</v>
      </c>
      <c r="R43" s="78">
        <f>[1]compofiinc!BA35</f>
        <v>1.3834859038225999E-3</v>
      </c>
      <c r="S43" s="78">
        <f>[1]compofiinc!BB35</f>
        <v>2.2367354274018384E-3</v>
      </c>
      <c r="T43" s="78">
        <f>[1]compofiinc!BC35</f>
        <v>4.8090028805082615E-3</v>
      </c>
      <c r="U43" s="78">
        <f>[1]compofiinc!BD35</f>
        <v>3.2842611273327583E-4</v>
      </c>
      <c r="V43" s="82">
        <f>[1]compofiinc!BE35</f>
        <v>4.0676236578855447E-4</v>
      </c>
    </row>
    <row r="44" spans="1:22" ht="15.75">
      <c r="A44" s="129">
        <v>1947</v>
      </c>
      <c r="B44" s="442">
        <f>[1]compofiinc!AK36</f>
        <v>8.6136609273865794E-2</v>
      </c>
      <c r="C44" s="200">
        <f>[1]compofiinc!AL36</f>
        <v>7.7074987317122604E-2</v>
      </c>
      <c r="D44" s="78">
        <f>[1]compofiinc!AM36</f>
        <v>2.4597057403910726E-2</v>
      </c>
      <c r="E44" s="78">
        <f>[1]compofiinc!AN36</f>
        <v>2.9031765306197176E-2</v>
      </c>
      <c r="F44" s="78">
        <f>[1]compofiinc!AO36</f>
        <v>1.7816374303463452E-2</v>
      </c>
      <c r="G44" s="78">
        <f>[1]compofiinc!AP36</f>
        <v>1.8056196388294336E-3</v>
      </c>
      <c r="H44" s="78">
        <f>[1]compofiinc!AQ36</f>
        <v>3.824156582118756E-3</v>
      </c>
      <c r="I44" s="440">
        <f>[1]compofiinc!AR36</f>
        <v>3.9182105759787582E-2</v>
      </c>
      <c r="J44" s="200">
        <f>[1]compofiinc!AS36</f>
        <v>3.2356965444957558E-2</v>
      </c>
      <c r="K44" s="78">
        <f>[1]compofiinc!AT36</f>
        <v>8.324865416107113E-3</v>
      </c>
      <c r="L44" s="78">
        <f>[1]compofiinc!AU36</f>
        <v>1.0002243350897682E-2</v>
      </c>
      <c r="M44" s="78">
        <f>[1]compofiinc!AV36</f>
        <v>1.1441140576852128E-2</v>
      </c>
      <c r="N44" s="78">
        <f>[1]compofiinc!AW36</f>
        <v>8.4553728054481345E-4</v>
      </c>
      <c r="O44" s="78">
        <f>[1]compofiinc!AX36</f>
        <v>1.7432150899730462E-3</v>
      </c>
      <c r="P44" s="443">
        <f>[1]compofiinc!AY36</f>
        <v>1.3035162087810491E-2</v>
      </c>
      <c r="Q44" s="200">
        <f>[1]compofiinc!AZ36</f>
        <v>9.0289404896681663E-3</v>
      </c>
      <c r="R44" s="78">
        <f>[1]compofiinc!BA36</f>
        <v>1.3565359601452076E-3</v>
      </c>
      <c r="S44" s="78">
        <f>[1]compofiinc!BB36</f>
        <v>1.5428466016526171E-3</v>
      </c>
      <c r="T44" s="78">
        <f>[1]compofiinc!BC36</f>
        <v>5.3830045140208999E-3</v>
      </c>
      <c r="U44" s="78">
        <f>[1]compofiinc!BD36</f>
        <v>2.6964760646649543E-4</v>
      </c>
      <c r="V44" s="82">
        <f>[1]compofiinc!BE36</f>
        <v>4.7689664783767628E-4</v>
      </c>
    </row>
    <row r="45" spans="1:22" ht="15.75">
      <c r="A45" s="129">
        <v>1948</v>
      </c>
      <c r="B45" s="442">
        <f>[1]compofiinc!AK37</f>
        <v>8.9003058703630997E-2</v>
      </c>
      <c r="C45" s="200">
        <f>[1]compofiinc!AL37</f>
        <v>8.0260486391497243E-2</v>
      </c>
      <c r="D45" s="78">
        <f>[1]compofiinc!AM37</f>
        <v>2.5989429256508635E-2</v>
      </c>
      <c r="E45" s="78">
        <f>[1]compofiinc!AN37</f>
        <v>2.8651932486269148E-2</v>
      </c>
      <c r="F45" s="78">
        <f>[1]compofiinc!AO37</f>
        <v>1.9631123632086099E-2</v>
      </c>
      <c r="G45" s="78">
        <f>[1]compofiinc!AP37</f>
        <v>1.8628248622595388E-3</v>
      </c>
      <c r="H45" s="78">
        <f>[1]compofiinc!AQ37</f>
        <v>4.1279314517303021E-3</v>
      </c>
      <c r="I45" s="440">
        <f>[1]compofiinc!AR37</f>
        <v>4.0551428153601458E-2</v>
      </c>
      <c r="J45" s="200">
        <f>[1]compofiinc!AS37</f>
        <v>3.4371439795543267E-2</v>
      </c>
      <c r="K45" s="78">
        <f>[1]compofiinc!AT37</f>
        <v>8.9717123928855121E-3</v>
      </c>
      <c r="L45" s="78">
        <f>[1]compofiinc!AU37</f>
        <v>1.0025249787066589E-2</v>
      </c>
      <c r="M45" s="78">
        <f>[1]compofiinc!AV37</f>
        <v>1.2655240940874356E-2</v>
      </c>
      <c r="N45" s="78">
        <f>[1]compofiinc!AW37</f>
        <v>8.4370159310870828E-4</v>
      </c>
      <c r="O45" s="78">
        <f>[1]compofiinc!AX37</f>
        <v>1.8783515061815866E-3</v>
      </c>
      <c r="P45" s="443">
        <f>[1]compofiinc!AY37</f>
        <v>1.305499232691632E-2</v>
      </c>
      <c r="Q45" s="200">
        <f>[1]compofiinc!AZ37</f>
        <v>9.538511856595348E-3</v>
      </c>
      <c r="R45" s="78">
        <f>[1]compofiinc!BA37</f>
        <v>1.4903405314573061E-3</v>
      </c>
      <c r="S45" s="78">
        <f>[1]compofiinc!BB37</f>
        <v>1.6344769022763898E-3</v>
      </c>
      <c r="T45" s="78">
        <f>[1]compofiinc!BC37</f>
        <v>5.6671949248423073E-3</v>
      </c>
      <c r="U45" s="78">
        <f>[1]compofiinc!BD37</f>
        <v>2.5328361490688901E-4</v>
      </c>
      <c r="V45" s="82">
        <f>[1]compofiinc!BE37</f>
        <v>4.9618190997618343E-4</v>
      </c>
    </row>
    <row r="46" spans="1:22" ht="15.75">
      <c r="A46" s="129">
        <v>1949</v>
      </c>
      <c r="B46" s="442">
        <f>[1]compofiinc!AK38</f>
        <v>8.476161781939956E-2</v>
      </c>
      <c r="C46" s="200">
        <f>[1]compofiinc!AL38</f>
        <v>7.7700219704230369E-2</v>
      </c>
      <c r="D46" s="78">
        <f>[1]compofiinc!AM38</f>
        <v>2.675370071189798E-2</v>
      </c>
      <c r="E46" s="78">
        <f>[1]compofiinc!AN38</f>
        <v>2.4563264787287153E-2</v>
      </c>
      <c r="F46" s="78">
        <f>[1]compofiinc!AO38</f>
        <v>1.9945761121999164E-2</v>
      </c>
      <c r="G46" s="78">
        <f>[1]compofiinc!AP38</f>
        <v>2.0113727772876479E-3</v>
      </c>
      <c r="H46" s="78">
        <f>[1]compofiinc!AQ38</f>
        <v>4.4260863478665551E-3</v>
      </c>
      <c r="I46" s="440">
        <f>[1]compofiinc!AR38</f>
        <v>3.831369556381136E-2</v>
      </c>
      <c r="J46" s="200">
        <f>[1]compofiinc!AS38</f>
        <v>3.3367523230614718E-2</v>
      </c>
      <c r="K46" s="78">
        <f>[1]compofiinc!AT38</f>
        <v>9.3319898551345679E-3</v>
      </c>
      <c r="L46" s="78">
        <f>[1]compofiinc!AU38</f>
        <v>8.2602483510944569E-3</v>
      </c>
      <c r="M46" s="78">
        <f>[1]compofiinc!AV38</f>
        <v>1.2882950152940815E-2</v>
      </c>
      <c r="N46" s="78">
        <f>[1]compofiinc!AW38</f>
        <v>9.0474558655145876E-4</v>
      </c>
      <c r="O46" s="78">
        <f>[1]compofiinc!AX38</f>
        <v>1.9875287837443759E-3</v>
      </c>
      <c r="P46" s="443">
        <f>[1]compofiinc!AY38</f>
        <v>1.242500139691882E-2</v>
      </c>
      <c r="Q46" s="200">
        <f>[1]compofiinc!AZ38</f>
        <v>9.5443071522288512E-3</v>
      </c>
      <c r="R46" s="78">
        <f>[1]compofiinc!BA38</f>
        <v>1.6197200345488779E-3</v>
      </c>
      <c r="S46" s="78">
        <f>[1]compofiinc!BB38</f>
        <v>1.2934785494824832E-3</v>
      </c>
      <c r="T46" s="78">
        <f>[1]compofiinc!BC38</f>
        <v>5.859999056339959E-3</v>
      </c>
      <c r="U46" s="78">
        <f>[1]compofiinc!BD38</f>
        <v>2.5426689509041418E-4</v>
      </c>
      <c r="V46" s="82">
        <f>[1]compofiinc!BE38</f>
        <v>5.167921545228204E-4</v>
      </c>
    </row>
    <row r="47" spans="1:22" ht="15.75">
      <c r="A47" s="133">
        <v>1950</v>
      </c>
      <c r="B47" s="450">
        <f>[1]compofiinc!AK39</f>
        <v>9.3699311987821096E-2</v>
      </c>
      <c r="C47" s="204">
        <f>[1]compofiinc!AL39</f>
        <v>8.135335817859099E-2</v>
      </c>
      <c r="D47" s="98">
        <f>[1]compofiinc!AM39</f>
        <v>2.6579677938156222E-2</v>
      </c>
      <c r="E47" s="98">
        <f>[1]compofiinc!AN39</f>
        <v>2.6958719585793604E-2</v>
      </c>
      <c r="F47" s="98">
        <f>[1]compofiinc!AO39</f>
        <v>2.1056987782540008E-2</v>
      </c>
      <c r="G47" s="98">
        <f>[1]compofiinc!AP39</f>
        <v>2.0895295615976197E-3</v>
      </c>
      <c r="H47" s="98">
        <f>[1]compofiinc!AQ39</f>
        <v>4.6684248240019197E-3</v>
      </c>
      <c r="I47" s="451">
        <f>[1]compofiinc!AR39</f>
        <v>4.3904470024816018E-2</v>
      </c>
      <c r="J47" s="204">
        <f>[1]compofiinc!AS39</f>
        <v>3.5318014264095463E-2</v>
      </c>
      <c r="K47" s="98">
        <f>[1]compofiinc!AT39</f>
        <v>8.883929889697004E-3</v>
      </c>
      <c r="L47" s="98">
        <f>[1]compofiinc!AU39</f>
        <v>9.4159921889165766E-3</v>
      </c>
      <c r="M47" s="98">
        <f>[1]compofiinc!AV39</f>
        <v>1.3917826133811392E-2</v>
      </c>
      <c r="N47" s="98">
        <f>[1]compofiinc!AW39</f>
        <v>9.4517080610728374E-4</v>
      </c>
      <c r="O47" s="98">
        <f>[1]compofiinc!AX39</f>
        <v>2.1550611960568225E-3</v>
      </c>
      <c r="P47" s="452">
        <f>[1]compofiinc!AY39</f>
        <v>1.219786156644893E-2</v>
      </c>
      <c r="Q47" s="204">
        <f>[1]compofiinc!AZ39</f>
        <v>8.2690330608120536E-3</v>
      </c>
      <c r="R47" s="98">
        <f>[1]compofiinc!BA39</f>
        <v>9.8267367407266866E-4</v>
      </c>
      <c r="S47" s="98">
        <f>[1]compofiinc!BB39</f>
        <v>1.2405165631167389E-3</v>
      </c>
      <c r="T47" s="98">
        <f>[1]compofiinc!BC39</f>
        <v>5.3508601421308529E-3</v>
      </c>
      <c r="U47" s="98">
        <f>[1]compofiinc!BD39</f>
        <v>2.1745667605253799E-4</v>
      </c>
      <c r="V47" s="99">
        <f>[1]compofiinc!BE39</f>
        <v>4.7750185875702081E-4</v>
      </c>
    </row>
    <row r="48" spans="1:22" ht="15.75">
      <c r="A48" s="129">
        <v>1951</v>
      </c>
      <c r="B48" s="442">
        <f>[1]compofiinc!AK40</f>
        <v>8.5290641587032048E-2</v>
      </c>
      <c r="C48" s="200">
        <f>[1]compofiinc!AL40</f>
        <v>7.4107190431467421E-2</v>
      </c>
      <c r="D48" s="78">
        <f>[1]compofiinc!AM40</f>
        <v>2.5039441501144153E-2</v>
      </c>
      <c r="E48" s="78">
        <f>[1]compofiinc!AN40</f>
        <v>2.4655961781764282E-2</v>
      </c>
      <c r="F48" s="78">
        <f>[1]compofiinc!AO40</f>
        <v>1.8507695188293236E-2</v>
      </c>
      <c r="G48" s="78">
        <f>[1]compofiinc!AP40</f>
        <v>1.8048329389797259E-3</v>
      </c>
      <c r="H48" s="78">
        <f>[1]compofiinc!AQ40</f>
        <v>4.0992590212860147E-3</v>
      </c>
      <c r="I48" s="440">
        <f>[1]compofiinc!AR40</f>
        <v>3.8904059496939557E-2</v>
      </c>
      <c r="J48" s="200">
        <f>[1]compofiinc!AS40</f>
        <v>3.1170911251546349E-2</v>
      </c>
      <c r="K48" s="78">
        <f>[1]compofiinc!AT40</f>
        <v>8.5233343828870298E-3</v>
      </c>
      <c r="L48" s="78">
        <f>[1]compofiinc!AU40</f>
        <v>8.3648131895468786E-3</v>
      </c>
      <c r="M48" s="78">
        <f>[1]compofiinc!AV40</f>
        <v>1.1699051339723454E-2</v>
      </c>
      <c r="N48" s="78">
        <f>[1]compofiinc!AW40</f>
        <v>7.6501093835737389E-4</v>
      </c>
      <c r="O48" s="78">
        <f>[1]compofiinc!AX40</f>
        <v>1.8187014010316073E-3</v>
      </c>
      <c r="P48" s="443">
        <f>[1]compofiinc!AY40</f>
        <v>1.281069761121097E-2</v>
      </c>
      <c r="Q48" s="200">
        <f>[1]compofiinc!AZ40</f>
        <v>8.6516933361116526E-3</v>
      </c>
      <c r="R48" s="78">
        <f>[1]compofiinc!BA40</f>
        <v>1.3344619558495288E-3</v>
      </c>
      <c r="S48" s="78">
        <f>[1]compofiinc!BB40</f>
        <v>1.3015816742762921E-3</v>
      </c>
      <c r="T48" s="78">
        <f>[1]compofiinc!BC40</f>
        <v>5.3330047886916846E-3</v>
      </c>
      <c r="U48" s="78">
        <f>[1]compofiinc!BD40</f>
        <v>2.0057971561405664E-4</v>
      </c>
      <c r="V48" s="82">
        <f>[1]compofiinc!BE40</f>
        <v>4.8206520168009016E-4</v>
      </c>
    </row>
    <row r="49" spans="1:22" ht="15.75">
      <c r="A49" s="129">
        <v>1952</v>
      </c>
      <c r="B49" s="442">
        <f>[1]compofiinc!AK41</f>
        <v>7.7363700620921849E-2</v>
      </c>
      <c r="C49" s="200">
        <f>[1]compofiinc!AL41</f>
        <v>6.8078052646259352E-2</v>
      </c>
      <c r="D49" s="78">
        <f>[1]compofiinc!AM41</f>
        <v>2.3630311973181009E-2</v>
      </c>
      <c r="E49" s="78">
        <f>[1]compofiinc!AN41</f>
        <v>2.2278590325610338E-2</v>
      </c>
      <c r="F49" s="78">
        <f>[1]compofiinc!AO41</f>
        <v>1.6597110174367019E-2</v>
      </c>
      <c r="G49" s="78">
        <f>[1]compofiinc!AP41</f>
        <v>1.7522743785780808E-3</v>
      </c>
      <c r="H49" s="78">
        <f>[1]compofiinc!AQ41</f>
        <v>3.8197657945229038E-3</v>
      </c>
      <c r="I49" s="440">
        <f>[1]compofiinc!AR41</f>
        <v>3.4281686412848157E-2</v>
      </c>
      <c r="J49" s="200">
        <f>[1]compofiinc!AS41</f>
        <v>2.7559125464356859E-2</v>
      </c>
      <c r="K49" s="78">
        <f>[1]compofiinc!AT41</f>
        <v>7.7464318489758113E-3</v>
      </c>
      <c r="L49" s="78">
        <f>[1]compofiinc!AU41</f>
        <v>6.7554243483668053E-3</v>
      </c>
      <c r="M49" s="78">
        <f>[1]compofiinc!AV41</f>
        <v>1.0602581768046689E-2</v>
      </c>
      <c r="N49" s="78">
        <f>[1]compofiinc!AW41</f>
        <v>7.3509391004999156E-4</v>
      </c>
      <c r="O49" s="78">
        <f>[1]compofiinc!AX41</f>
        <v>1.7195935889175659E-3</v>
      </c>
      <c r="P49" s="443">
        <f>[1]compofiinc!AY41</f>
        <v>1.0884692794265911E-2</v>
      </c>
      <c r="Q49" s="200">
        <f>[1]compofiinc!AZ41</f>
        <v>7.4571694613321526E-3</v>
      </c>
      <c r="R49" s="78">
        <f>[1]compofiinc!BA41</f>
        <v>1.2171876637062636E-3</v>
      </c>
      <c r="S49" s="78">
        <f>[1]compofiinc!BB41</f>
        <v>8.5716264340612381E-4</v>
      </c>
      <c r="T49" s="78">
        <f>[1]compofiinc!BC41</f>
        <v>4.7368837642824211E-3</v>
      </c>
      <c r="U49" s="78">
        <f>[1]compofiinc!BD41</f>
        <v>1.9993125279466374E-4</v>
      </c>
      <c r="V49" s="82">
        <f>[1]compofiinc!BE41</f>
        <v>4.4600413714267862E-4</v>
      </c>
    </row>
    <row r="50" spans="1:22" ht="15.75">
      <c r="A50" s="129">
        <v>1953</v>
      </c>
      <c r="B50" s="442">
        <f>[1]compofiinc!AK42</f>
        <v>7.0222416727219669E-2</v>
      </c>
      <c r="C50" s="200">
        <f>[1]compofiinc!AL42</f>
        <v>6.2629466664904682E-2</v>
      </c>
      <c r="D50" s="78">
        <f>[1]compofiinc!AM42</f>
        <v>2.3470620710039886E-2</v>
      </c>
      <c r="E50" s="78">
        <f>[1]compofiinc!AN42</f>
        <v>1.9390111471918371E-2</v>
      </c>
      <c r="F50" s="78">
        <f>[1]compofiinc!AO42</f>
        <v>1.4680249373491785E-2</v>
      </c>
      <c r="G50" s="78">
        <f>[1]compofiinc!AP42</f>
        <v>1.6718846703480104E-3</v>
      </c>
      <c r="H50" s="78">
        <f>[1]compofiinc!AQ42</f>
        <v>3.4166004391066171E-3</v>
      </c>
      <c r="I50" s="440">
        <f>[1]compofiinc!AR42</f>
        <v>3.0551549232254841E-2</v>
      </c>
      <c r="J50" s="200">
        <f>[1]compofiinc!AS42</f>
        <v>2.5063213094915052E-2</v>
      </c>
      <c r="K50" s="78">
        <f>[1]compofiinc!AT42</f>
        <v>7.6062436214820242E-3</v>
      </c>
      <c r="L50" s="78">
        <f>[1]compofiinc!AU42</f>
        <v>6.0666034599583408E-3</v>
      </c>
      <c r="M50" s="78">
        <f>[1]compofiinc!AV42</f>
        <v>9.1690633734946361E-3</v>
      </c>
      <c r="N50" s="78">
        <f>[1]compofiinc!AW42</f>
        <v>7.0289115235659737E-4</v>
      </c>
      <c r="O50" s="78">
        <f>[1]compofiinc!AX42</f>
        <v>1.5184114876234543E-3</v>
      </c>
      <c r="P50" s="443">
        <f>[1]compofiinc!AY42</f>
        <v>9.6675602974227413E-3</v>
      </c>
      <c r="Q50" s="200">
        <f>[1]compofiinc!AZ42</f>
        <v>6.7264467154010636E-3</v>
      </c>
      <c r="R50" s="78">
        <f>[1]compofiinc!BA42</f>
        <v>1.1553489756563808E-3</v>
      </c>
      <c r="S50" s="78">
        <f>[1]compofiinc!BB42</f>
        <v>7.589991944298958E-4</v>
      </c>
      <c r="T50" s="78">
        <f>[1]compofiinc!BC42</f>
        <v>4.2071294282862376E-3</v>
      </c>
      <c r="U50" s="78">
        <f>[1]compofiinc!BD42</f>
        <v>1.9104871690377037E-4</v>
      </c>
      <c r="V50" s="82">
        <f>[1]compofiinc!BE42</f>
        <v>4.1392040012477876E-4</v>
      </c>
    </row>
    <row r="51" spans="1:22" ht="15.75">
      <c r="A51" s="129">
        <v>1954</v>
      </c>
      <c r="B51" s="442">
        <f>[1]compofiinc!AK43</f>
        <v>7.7128419457529698E-2</v>
      </c>
      <c r="C51" s="200">
        <f>[1]compofiinc!AL43</f>
        <v>6.4692351907861212E-2</v>
      </c>
      <c r="D51" s="78">
        <f>[1]compofiinc!AM43</f>
        <v>2.3525584026133105E-2</v>
      </c>
      <c r="E51" s="78">
        <f>[1]compofiinc!AN43</f>
        <v>2.0146222578424855E-2</v>
      </c>
      <c r="F51" s="78">
        <f>[1]compofiinc!AO43</f>
        <v>1.5621663774396085E-2</v>
      </c>
      <c r="G51" s="78">
        <f>[1]compofiinc!AP43</f>
        <v>1.9434356942475918E-3</v>
      </c>
      <c r="H51" s="78">
        <f>[1]compofiinc!AQ43</f>
        <v>3.455445834659569E-3</v>
      </c>
      <c r="I51" s="440">
        <f>[1]compofiinc!AR43</f>
        <v>3.4909311013215469E-2</v>
      </c>
      <c r="J51" s="200">
        <f>[1]compofiinc!AS43</f>
        <v>2.5663360562398659E-2</v>
      </c>
      <c r="K51" s="78">
        <f>[1]compofiinc!AT43</f>
        <v>7.5963831512942089E-3</v>
      </c>
      <c r="L51" s="78">
        <f>[1]compofiinc!AU43</f>
        <v>5.8185853534484426E-3</v>
      </c>
      <c r="M51" s="78">
        <f>[1]compofiinc!AV43</f>
        <v>9.923682451704597E-3</v>
      </c>
      <c r="N51" s="78">
        <f>[1]compofiinc!AW43</f>
        <v>7.8625703116036634E-4</v>
      </c>
      <c r="O51" s="78">
        <f>[1]compofiinc!AX43</f>
        <v>1.5384525747910497E-3</v>
      </c>
      <c r="P51" s="443">
        <f>[1]compofiinc!AY43</f>
        <v>1.1687484341437251E-2</v>
      </c>
      <c r="Q51" s="200">
        <f>[1]compofiinc!AZ43</f>
        <v>7.0588248853421989E-3</v>
      </c>
      <c r="R51" s="78">
        <f>[1]compofiinc!BA43</f>
        <v>1.285648510361642E-3</v>
      </c>
      <c r="S51" s="78">
        <f>[1]compofiinc!BB43</f>
        <v>8.1024669120473313E-4</v>
      </c>
      <c r="T51" s="78">
        <f>[1]compofiinc!BC43</f>
        <v>4.3042448739519148E-3</v>
      </c>
      <c r="U51" s="78">
        <f>[1]compofiinc!BD43</f>
        <v>2.1133373663974577E-4</v>
      </c>
      <c r="V51" s="82">
        <f>[1]compofiinc!BE43</f>
        <v>4.4735107318416502E-4</v>
      </c>
    </row>
    <row r="52" spans="1:22" ht="15.75">
      <c r="A52" s="129">
        <v>1955</v>
      </c>
      <c r="B52" s="442">
        <f>[1]compofiinc!AK44</f>
        <v>7.962412220578384E-2</v>
      </c>
      <c r="C52" s="200">
        <f>[1]compofiinc!AL44</f>
        <v>6.2849672565750372E-2</v>
      </c>
      <c r="D52" s="78">
        <f>[1]compofiinc!AM44</f>
        <v>2.3111479668281754E-2</v>
      </c>
      <c r="E52" s="78">
        <f>[1]compofiinc!AN44</f>
        <v>1.9261303739947215E-2</v>
      </c>
      <c r="F52" s="78">
        <f>[1]compofiinc!AO44</f>
        <v>1.6651807199387976E-2</v>
      </c>
      <c r="G52" s="78">
        <f>[1]compofiinc!AP44</f>
        <v>1.8732442087159595E-3</v>
      </c>
      <c r="H52" s="78">
        <f>[1]compofiinc!AQ44</f>
        <v>1.9518377494174633E-3</v>
      </c>
      <c r="I52" s="440">
        <f>[1]compofiinc!AR44</f>
        <v>3.71496874737735E-2</v>
      </c>
      <c r="J52" s="200">
        <f>[1]compofiinc!AS44</f>
        <v>2.4871088205796837E-2</v>
      </c>
      <c r="K52" s="78">
        <f>[1]compofiinc!AT44</f>
        <v>7.2045345251371493E-3</v>
      </c>
      <c r="L52" s="78">
        <f>[1]compofiinc!AU44</f>
        <v>4.9409127979911753E-3</v>
      </c>
      <c r="M52" s="78">
        <f>[1]compofiinc!AV44</f>
        <v>1.0849983076850742E-2</v>
      </c>
      <c r="N52" s="78">
        <f>[1]compofiinc!AW44</f>
        <v>7.1562773504157951E-4</v>
      </c>
      <c r="O52" s="78">
        <f>[1]compofiinc!AX44</f>
        <v>1.1600300707761896E-3</v>
      </c>
      <c r="P52" s="443">
        <f>[1]compofiinc!AY44</f>
        <v>1.3165387245087342E-2</v>
      </c>
      <c r="Q52" s="200">
        <f>[1]compofiinc!AZ44</f>
        <v>7.2061163480499103E-3</v>
      </c>
      <c r="R52" s="78">
        <f>[1]compofiinc!BA44</f>
        <v>1.2294467171621501E-3</v>
      </c>
      <c r="S52" s="78">
        <f>[1]compofiinc!BB44</f>
        <v>6.6664796144140655E-4</v>
      </c>
      <c r="T52" s="78">
        <f>[1]compofiinc!BC44</f>
        <v>4.8319550881459035E-3</v>
      </c>
      <c r="U52" s="78">
        <f>[1]compofiinc!BD44</f>
        <v>1.9332209143088866E-4</v>
      </c>
      <c r="V52" s="82">
        <f>[1]compofiinc!BE44</f>
        <v>2.8474448986956231E-4</v>
      </c>
    </row>
    <row r="53" spans="1:22" ht="15.75">
      <c r="A53" s="129">
        <v>1956</v>
      </c>
      <c r="B53" s="442">
        <f>[1]compofiinc!AK45</f>
        <v>7.7040729907897509E-2</v>
      </c>
      <c r="C53" s="200">
        <f>[1]compofiinc!AL45</f>
        <v>6.143996313361489E-2</v>
      </c>
      <c r="D53" s="78">
        <f>[1]compofiinc!AM45</f>
        <v>2.2342996566000823E-2</v>
      </c>
      <c r="E53" s="78">
        <f>[1]compofiinc!AN45</f>
        <v>1.7258029746565977E-2</v>
      </c>
      <c r="F53" s="78">
        <f>[1]compofiinc!AO45</f>
        <v>1.7294879609967322E-2</v>
      </c>
      <c r="G53" s="78">
        <f>[1]compofiinc!AP45</f>
        <v>1.8383897783806945E-3</v>
      </c>
      <c r="H53" s="78">
        <f>[1]compofiinc!AQ45</f>
        <v>2.7056674327000647E-3</v>
      </c>
      <c r="I53" s="440">
        <f>[1]compofiinc!AR45</f>
        <v>3.4863094765295199E-2</v>
      </c>
      <c r="J53" s="200">
        <f>[1]compofiinc!AS45</f>
        <v>2.3829153277974448E-2</v>
      </c>
      <c r="K53" s="78">
        <f>[1]compofiinc!AT45</f>
        <v>7.0532997161501616E-3</v>
      </c>
      <c r="L53" s="78">
        <f>[1]compofiinc!AU45</f>
        <v>4.2765931193497805E-3</v>
      </c>
      <c r="M53" s="78">
        <f>[1]compofiinc!AV45</f>
        <v>1.0685695261901634E-2</v>
      </c>
      <c r="N53" s="78">
        <f>[1]compofiinc!AW45</f>
        <v>7.1743280493262711E-4</v>
      </c>
      <c r="O53" s="78">
        <f>[1]compofiinc!AX45</f>
        <v>1.0961323756402421E-3</v>
      </c>
      <c r="P53" s="443">
        <f>[1]compofiinc!AY45</f>
        <v>1.197606098772626E-2</v>
      </c>
      <c r="Q53" s="200">
        <f>[1]compofiinc!AZ45</f>
        <v>6.8115311362396793E-3</v>
      </c>
      <c r="R53" s="78">
        <f>[1]compofiinc!BA45</f>
        <v>1.2062240455313026E-3</v>
      </c>
      <c r="S53" s="78">
        <f>[1]compofiinc!BB45</f>
        <v>4.5765437570302695E-4</v>
      </c>
      <c r="T53" s="78">
        <f>[1]compofiinc!BC45</f>
        <v>4.6795291901736763E-3</v>
      </c>
      <c r="U53" s="78">
        <f>[1]compofiinc!BD45</f>
        <v>1.9644693569861871E-4</v>
      </c>
      <c r="V53" s="82">
        <f>[1]compofiinc!BE45</f>
        <v>2.7167658913305565E-4</v>
      </c>
    </row>
    <row r="54" spans="1:22" ht="15.75">
      <c r="A54" s="129">
        <v>1957</v>
      </c>
      <c r="B54" s="442">
        <f>[1]compofiinc!AK46</f>
        <v>7.2289503534595831E-2</v>
      </c>
      <c r="C54" s="200">
        <f>[1]compofiinc!AL46</f>
        <v>6.0799490321537225E-2</v>
      </c>
      <c r="D54" s="78">
        <f>[1]compofiinc!AM46</f>
        <v>2.2208407462189501E-2</v>
      </c>
      <c r="E54" s="78">
        <f>[1]compofiinc!AN46</f>
        <v>1.7421828842926819E-2</v>
      </c>
      <c r="F54" s="78">
        <f>[1]compofiinc!AO46</f>
        <v>1.6798991896776819E-2</v>
      </c>
      <c r="G54" s="78">
        <f>[1]compofiinc!AP46</f>
        <v>1.957137156259686E-3</v>
      </c>
      <c r="H54" s="78">
        <f>[1]compofiinc!AQ46</f>
        <v>2.4131249633843996E-3</v>
      </c>
      <c r="I54" s="440">
        <f>[1]compofiinc!AR46</f>
        <v>3.1833122336257118E-2</v>
      </c>
      <c r="J54" s="200">
        <f>[1]compofiinc!AS46</f>
        <v>2.359138502575385E-2</v>
      </c>
      <c r="K54" s="78">
        <f>[1]compofiinc!AT46</f>
        <v>6.8267201984752602E-3</v>
      </c>
      <c r="L54" s="78">
        <f>[1]compofiinc!AU46</f>
        <v>4.6124964394442134E-3</v>
      </c>
      <c r="M54" s="78">
        <f>[1]compofiinc!AV46</f>
        <v>1.0360002232988212E-2</v>
      </c>
      <c r="N54" s="78">
        <f>[1]compofiinc!AW46</f>
        <v>7.8557260631825548E-4</v>
      </c>
      <c r="O54" s="78">
        <f>[1]compofiinc!AX46</f>
        <v>1.0065935485279072E-3</v>
      </c>
      <c r="P54" s="443">
        <f>[1]compofiinc!AY46</f>
        <v>1.0528673149594429E-2</v>
      </c>
      <c r="Q54" s="200">
        <f>[1]compofiinc!AZ46</f>
        <v>6.6308052241425431E-3</v>
      </c>
      <c r="R54" s="78">
        <f>[1]compofiinc!BA46</f>
        <v>1.1683117755829746E-3</v>
      </c>
      <c r="S54" s="78">
        <f>[1]compofiinc!BB46</f>
        <v>4.8664242817029302E-4</v>
      </c>
      <c r="T54" s="78">
        <f>[1]compofiinc!BC46</f>
        <v>4.4646047204212258E-3</v>
      </c>
      <c r="U54" s="78">
        <f>[1]compofiinc!BD46</f>
        <v>2.1720809817945001E-4</v>
      </c>
      <c r="V54" s="82">
        <f>[1]compofiinc!BE46</f>
        <v>2.9403820178859911E-4</v>
      </c>
    </row>
    <row r="55" spans="1:22" ht="15.75">
      <c r="A55" s="129">
        <v>1958</v>
      </c>
      <c r="B55" s="442">
        <f>[1]compofiinc!AK47</f>
        <v>7.2682646554252342E-2</v>
      </c>
      <c r="C55" s="200">
        <f>[1]compofiinc!AL47</f>
        <v>5.9422686998001586E-2</v>
      </c>
      <c r="D55" s="78">
        <f>[1]compofiinc!AM47</f>
        <v>2.2075133540884341E-2</v>
      </c>
      <c r="E55" s="78">
        <f>[1]compofiinc!AN47</f>
        <v>1.6845885267881867E-2</v>
      </c>
      <c r="F55" s="78">
        <f>[1]compofiinc!AO47</f>
        <v>1.5995406837501398E-2</v>
      </c>
      <c r="G55" s="78">
        <f>[1]compofiinc!AP47</f>
        <v>2.0599522935529618E-3</v>
      </c>
      <c r="H55" s="78">
        <f>[1]compofiinc!AQ47</f>
        <v>2.4463090581810171E-3</v>
      </c>
      <c r="I55" s="440">
        <f>[1]compofiinc!AR47</f>
        <v>3.2184493567886691E-2</v>
      </c>
      <c r="J55" s="200">
        <f>[1]compofiinc!AS47</f>
        <v>2.2927344493339673E-2</v>
      </c>
      <c r="K55" s="78">
        <f>[1]compofiinc!AT47</f>
        <v>6.8778614844626036E-3</v>
      </c>
      <c r="L55" s="78">
        <f>[1]compofiinc!AU47</f>
        <v>4.3434263503193517E-3</v>
      </c>
      <c r="M55" s="78">
        <f>[1]compofiinc!AV47</f>
        <v>9.8340967004571893E-3</v>
      </c>
      <c r="N55" s="78">
        <f>[1]compofiinc!AW47</f>
        <v>8.4253272351419084E-4</v>
      </c>
      <c r="O55" s="78">
        <f>[1]compofiinc!AX47</f>
        <v>1.0294272345863346E-3</v>
      </c>
      <c r="P55" s="443">
        <f>[1]compofiinc!AY47</f>
        <v>1.0814637545017169E-2</v>
      </c>
      <c r="Q55" s="200">
        <f>[1]compofiinc!AZ47</f>
        <v>6.4243772482167972E-3</v>
      </c>
      <c r="R55" s="78">
        <f>[1]compofiinc!BA47</f>
        <v>1.1632377263118003E-3</v>
      </c>
      <c r="S55" s="78">
        <f>[1]compofiinc!BB47</f>
        <v>4.8102591408281253E-4</v>
      </c>
      <c r="T55" s="78">
        <f>[1]compofiinc!BC47</f>
        <v>4.2493544049382178E-3</v>
      </c>
      <c r="U55" s="78">
        <f>[1]compofiinc!BD47</f>
        <v>2.3632394442129278E-4</v>
      </c>
      <c r="V55" s="82">
        <f>[1]compofiinc!BE47</f>
        <v>2.9443525846267293E-4</v>
      </c>
    </row>
    <row r="56" spans="1:22" ht="15.75">
      <c r="A56" s="132">
        <v>1959</v>
      </c>
      <c r="B56" s="447">
        <f>[1]compofiinc!AK48</f>
        <v>7.715741785460288E-2</v>
      </c>
      <c r="C56" s="202">
        <f>[1]compofiinc!AL48</f>
        <v>5.900345522780117E-2</v>
      </c>
      <c r="D56" s="92">
        <f>[1]compofiinc!AM48</f>
        <v>2.1610810691017054E-2</v>
      </c>
      <c r="E56" s="92">
        <f>[1]compofiinc!AN48</f>
        <v>1.7335514609103451E-2</v>
      </c>
      <c r="F56" s="92">
        <f>[1]compofiinc!AO48</f>
        <v>1.5599013053137545E-2</v>
      </c>
      <c r="G56" s="92">
        <f>[1]compofiinc!AP48</f>
        <v>2.1807895515161698E-3</v>
      </c>
      <c r="H56" s="92">
        <f>[1]compofiinc!AQ48</f>
        <v>2.2773273230269377E-3</v>
      </c>
      <c r="I56" s="448">
        <f>[1]compofiinc!AR48</f>
        <v>3.449809739962232E-2</v>
      </c>
      <c r="J56" s="202">
        <f>[1]compofiinc!AS48</f>
        <v>2.191271929993064E-2</v>
      </c>
      <c r="K56" s="92">
        <f>[1]compofiinc!AT48</f>
        <v>6.3906593290481021E-3</v>
      </c>
      <c r="L56" s="92">
        <f>[1]compofiinc!AU48</f>
        <v>4.398956140936423E-3</v>
      </c>
      <c r="M56" s="92">
        <f>[1]compofiinc!AV48</f>
        <v>9.3961754688329114E-3</v>
      </c>
      <c r="N56" s="92">
        <f>[1]compofiinc!AW48</f>
        <v>8.5869462643340527E-4</v>
      </c>
      <c r="O56" s="92">
        <f>[1]compofiinc!AX48</f>
        <v>8.6823373467980055E-4</v>
      </c>
      <c r="P56" s="449">
        <f>[1]compofiinc!AY48</f>
        <v>1.1941249375109259E-2</v>
      </c>
      <c r="Q56" s="202">
        <f>[1]compofiinc!AZ48</f>
        <v>6.1617667725255261E-3</v>
      </c>
      <c r="R56" s="92">
        <f>[1]compofiinc!BA48</f>
        <v>1.0989037465080178E-3</v>
      </c>
      <c r="S56" s="92">
        <f>[1]compofiinc!BB48</f>
        <v>5.317402071428626E-4</v>
      </c>
      <c r="T56" s="92">
        <f>[1]compofiinc!BC48</f>
        <v>4.0626593641846674E-3</v>
      </c>
      <c r="U56" s="92">
        <f>[1]compofiinc!BD48</f>
        <v>2.3289484600299572E-4</v>
      </c>
      <c r="V56" s="93">
        <f>[1]compofiinc!BE48</f>
        <v>2.3556860868698189E-4</v>
      </c>
    </row>
    <row r="57" spans="1:22" ht="15.75">
      <c r="A57" s="129">
        <v>1960</v>
      </c>
      <c r="B57" s="442">
        <f>[1]compofiinc!AK49</f>
        <v>7.1292552733358508E-2</v>
      </c>
      <c r="C57" s="200">
        <f>[1]compofiinc!AL49</f>
        <v>5.5209793504172079E-2</v>
      </c>
      <c r="D57" s="78">
        <f>[1]compofiinc!AM49</f>
        <v>2.1081979608578577E-2</v>
      </c>
      <c r="E57" s="78">
        <f>[1]compofiinc!AN49</f>
        <v>1.4764059513269789E-2</v>
      </c>
      <c r="F57" s="78">
        <f>[1]compofiinc!AO49</f>
        <v>1.4788646718466933E-2</v>
      </c>
      <c r="G57" s="78">
        <f>[1]compofiinc!AP49</f>
        <v>2.2050552352489376E-3</v>
      </c>
      <c r="H57" s="78">
        <f>[1]compofiinc!AQ49</f>
        <v>2.3700524286078464E-3</v>
      </c>
      <c r="I57" s="440">
        <f>[1]compofiinc!AR49</f>
        <v>3.2490455876287273E-2</v>
      </c>
      <c r="J57" s="200">
        <f>[1]compofiinc!AS49</f>
        <v>2.0964547826658068E-2</v>
      </c>
      <c r="K57" s="78">
        <f>[1]compofiinc!AT49</f>
        <v>6.4086145975824392E-3</v>
      </c>
      <c r="L57" s="78">
        <f>[1]compofiinc!AU49</f>
        <v>3.5898770731694436E-3</v>
      </c>
      <c r="M57" s="78">
        <f>[1]compofiinc!AV49</f>
        <v>9.0691085013115021E-3</v>
      </c>
      <c r="N57" s="78">
        <f>[1]compofiinc!AW49</f>
        <v>8.8882723380488151E-4</v>
      </c>
      <c r="O57" s="78">
        <f>[1]compofiinc!AX49</f>
        <v>1.0081204207898033E-3</v>
      </c>
      <c r="P57" s="443">
        <f>[1]compofiinc!AY49</f>
        <v>1.17492396990333E-2</v>
      </c>
      <c r="Q57" s="200">
        <f>[1]compofiinc!AZ49</f>
        <v>5.9637321869406117E-3</v>
      </c>
      <c r="R57" s="78">
        <f>[1]compofiinc!BA49</f>
        <v>1.0821221902961619E-3</v>
      </c>
      <c r="S57" s="78">
        <f>[1]compofiinc!BB49</f>
        <v>3.2365037466742239E-4</v>
      </c>
      <c r="T57" s="78">
        <f>[1]compofiinc!BC49</f>
        <v>4.0783530637342373E-3</v>
      </c>
      <c r="U57" s="78">
        <f>[1]compofiinc!BD49</f>
        <v>2.513866422312649E-4</v>
      </c>
      <c r="V57" s="82">
        <f>[1]compofiinc!BE49</f>
        <v>2.2821991601152422E-4</v>
      </c>
    </row>
    <row r="58" spans="1:22" ht="15.75">
      <c r="A58" s="129">
        <v>1961</v>
      </c>
      <c r="B58" s="442">
        <f>[1]compofiinc!AK50</f>
        <v>7.6563411899957592E-2</v>
      </c>
      <c r="C58" s="200">
        <f>[1]compofiinc!AL50</f>
        <v>5.4093168016461392E-2</v>
      </c>
      <c r="D58" s="78">
        <f>[1]compofiinc!AM50</f>
        <v>2.0437221878215499E-2</v>
      </c>
      <c r="E58" s="78">
        <f>[1]compofiinc!AN50</f>
        <v>1.4914608964645816E-2</v>
      </c>
      <c r="F58" s="78">
        <f>[1]compofiinc!AO50</f>
        <v>1.4546415189856889E-2</v>
      </c>
      <c r="G58" s="78">
        <f>[1]compofiinc!AP50</f>
        <v>2.206876213712313E-3</v>
      </c>
      <c r="H58" s="78">
        <f>[1]compofiinc!AQ50</f>
        <v>1.9880457700308749E-3</v>
      </c>
      <c r="I58" s="440">
        <f>[1]compofiinc!AR50</f>
        <v>3.651281807907316E-2</v>
      </c>
      <c r="J58" s="200">
        <f>[1]compofiinc!AS50</f>
        <v>2.053399828069076E-2</v>
      </c>
      <c r="K58" s="78">
        <f>[1]compofiinc!AT50</f>
        <v>6.1691107103558117E-3</v>
      </c>
      <c r="L58" s="78">
        <f>[1]compofiinc!AU50</f>
        <v>3.8736773529188802E-3</v>
      </c>
      <c r="M58" s="78">
        <f>[1]compofiinc!AV50</f>
        <v>8.8200241620520915E-3</v>
      </c>
      <c r="N58" s="78">
        <f>[1]compofiinc!AW50</f>
        <v>8.8391959022913764E-4</v>
      </c>
      <c r="O58" s="78">
        <f>[1]compofiinc!AX50</f>
        <v>7.8726646513483961E-4</v>
      </c>
      <c r="P58" s="443">
        <f>[1]compofiinc!AY50</f>
        <v>1.3822929216111451E-2</v>
      </c>
      <c r="Q58" s="200">
        <f>[1]compofiinc!AZ50</f>
        <v>5.870375663371551E-3</v>
      </c>
      <c r="R58" s="78">
        <f>[1]compofiinc!BA50</f>
        <v>9.9848711462568302E-4</v>
      </c>
      <c r="S58" s="78">
        <f>[1]compofiinc!BB50</f>
        <v>4.5665538816758877E-4</v>
      </c>
      <c r="T58" s="78">
        <f>[1]compofiinc!BC50</f>
        <v>3.9638379363549289E-3</v>
      </c>
      <c r="U58" s="78">
        <f>[1]compofiinc!BD50</f>
        <v>2.5353440374431638E-4</v>
      </c>
      <c r="V58" s="82">
        <f>[1]compofiinc!BE50</f>
        <v>1.978608204790356E-4</v>
      </c>
    </row>
    <row r="59" spans="1:22" ht="15.75">
      <c r="A59" s="134">
        <v>1962</v>
      </c>
      <c r="B59" s="442">
        <f>[1]compofiinc!AK51</f>
        <v>7.0783138275146484E-2</v>
      </c>
      <c r="C59" s="445">
        <f>[1]compofiinc!AL51</f>
        <v>5.7205591350793839E-2</v>
      </c>
      <c r="D59" s="85">
        <f>[1]compofiinc!AM51</f>
        <v>2.0610777661204338E-2</v>
      </c>
      <c r="E59" s="85">
        <f>[1]compofiinc!AN51</f>
        <v>1.7044657841324806E-2</v>
      </c>
      <c r="F59" s="85">
        <f>[1]compofiinc!AO51</f>
        <v>1.2746795080602169E-2</v>
      </c>
      <c r="G59" s="85">
        <f>[1]compofiinc!AP51</f>
        <v>2.1253195591270924E-3</v>
      </c>
      <c r="H59" s="85">
        <f>[1]compofiinc!AQ51</f>
        <v>4.6780398115515709E-3</v>
      </c>
      <c r="I59" s="453">
        <f>[1]compofiinc!AR51</f>
        <v>3.2111503183841705E-2</v>
      </c>
      <c r="J59" s="454">
        <f>[1]compofiinc!AS51</f>
        <v>2.1681852638721466E-2</v>
      </c>
      <c r="K59" s="104">
        <f>[1]compofiinc!AT51</f>
        <v>6.3972417265176773E-3</v>
      </c>
      <c r="L59" s="104">
        <f>[1]compofiinc!AU51</f>
        <v>4.5204227790236473E-3</v>
      </c>
      <c r="M59" s="104">
        <f>[1]compofiinc!AV51</f>
        <v>7.7647101134061813E-3</v>
      </c>
      <c r="N59" s="104">
        <f>[1]compofiinc!AW51</f>
        <v>7.7822379535064101E-4</v>
      </c>
      <c r="O59" s="104">
        <f>[1]compofiinc!AX51</f>
        <v>2.2212548647075891E-3</v>
      </c>
      <c r="P59" s="443">
        <f>[1]compofiinc!AY51</f>
        <v>1.1805510148406029E-2</v>
      </c>
      <c r="Q59" s="201">
        <f>[1]compofiinc!AZ51</f>
        <v>5.8935610577464104E-3</v>
      </c>
      <c r="R59" s="87">
        <f>[1]compofiinc!BA51</f>
        <v>9.6503476379439235E-4</v>
      </c>
      <c r="S59" s="87">
        <f>[1]compofiinc!BB51</f>
        <v>4.6571099665015936E-4</v>
      </c>
      <c r="T59" s="87">
        <f>[1]compofiinc!BC51</f>
        <v>3.6281596403568983E-3</v>
      </c>
      <c r="U59" s="87">
        <f>[1]compofiinc!BD51</f>
        <v>1.8291536252945662E-4</v>
      </c>
      <c r="V59" s="88">
        <f>[1]compofiinc!BE51</f>
        <v>6.5174017800018191E-4</v>
      </c>
    </row>
    <row r="60" spans="1:22" ht="15.75">
      <c r="A60" s="134">
        <v>1963</v>
      </c>
      <c r="B60" s="442">
        <f>[1]compofiinc!AK52</f>
        <v>6.9977792188907886E-2</v>
      </c>
      <c r="C60" s="445">
        <f>[1]compofiinc!AL52</f>
        <v>5.3296943913043314E-2</v>
      </c>
      <c r="D60" s="85">
        <f>[1]compofiinc!AM52</f>
        <v>2.0176994403237114E-2</v>
      </c>
      <c r="E60" s="85">
        <f>[1]compofiinc!AN52</f>
        <v>1.4173504277439353E-2</v>
      </c>
      <c r="F60" s="85">
        <f>[1]compofiinc!AO52</f>
        <v>1.4569228520083313E-2</v>
      </c>
      <c r="G60" s="85">
        <f>[1]compofiinc!AP52</f>
        <v>2.5526437795410219E-3</v>
      </c>
      <c r="H60" s="85">
        <f>[1]compofiinc!AQ52</f>
        <v>1.8245729327425056E-3</v>
      </c>
      <c r="I60" s="453">
        <f>[1]compofiinc!AR52</f>
        <v>3.1459022812065321E-2</v>
      </c>
      <c r="J60" s="454">
        <f>[1]compofiinc!AS52</f>
        <v>1.9635566991754509E-2</v>
      </c>
      <c r="K60" s="104">
        <f>[1]compofiinc!AT52</f>
        <v>5.7054773491439104E-3</v>
      </c>
      <c r="L60" s="104">
        <f>[1]compofiinc!AU52</f>
        <v>3.4252867757882653E-3</v>
      </c>
      <c r="M60" s="104">
        <f>[1]compofiinc!AV52</f>
        <v>8.791522990200501E-3</v>
      </c>
      <c r="N60" s="104">
        <f>[1]compofiinc!AW52</f>
        <v>9.8014076569108476E-4</v>
      </c>
      <c r="O60" s="104">
        <f>[1]compofiinc!AX52</f>
        <v>7.3313911093074696E-4</v>
      </c>
      <c r="P60" s="443">
        <f>[1]compofiinc!AY52</f>
        <v>1.1462998441377138E-2</v>
      </c>
      <c r="Q60" s="201">
        <f>[1]compofiinc!AZ52</f>
        <v>5.6800334450204052E-3</v>
      </c>
      <c r="R60" s="87">
        <f>[1]compofiinc!BA52</f>
        <v>9.4460159685141442E-4</v>
      </c>
      <c r="S60" s="87">
        <f>[1]compofiinc!BB52</f>
        <v>2.8002317594563942E-4</v>
      </c>
      <c r="T60" s="87">
        <f>[1]compofiinc!BC52</f>
        <v>3.9679657304091771E-3</v>
      </c>
      <c r="U60" s="87">
        <f>[1]compofiinc!BD52</f>
        <v>2.8032621303351749E-4</v>
      </c>
      <c r="V60" s="88">
        <f>[1]compofiinc!BE52</f>
        <v>2.071167287806577E-4</v>
      </c>
    </row>
    <row r="61" spans="1:22" ht="15.75">
      <c r="A61" s="134">
        <v>1964</v>
      </c>
      <c r="B61" s="442">
        <f>[1]compofiinc!AK53</f>
        <v>7.1766950190067291E-2</v>
      </c>
      <c r="C61" s="445">
        <f>[1]compofiinc!AL53</f>
        <v>5.5495783686637878E-2</v>
      </c>
      <c r="D61" s="85">
        <f>[1]compofiinc!AM53</f>
        <v>2.0434943959116936E-2</v>
      </c>
      <c r="E61" s="85">
        <f>[1]compofiinc!AN53</f>
        <v>1.7044633626937866E-2</v>
      </c>
      <c r="F61" s="85">
        <f>[1]compofiinc!AO53</f>
        <v>1.2492874637246132E-2</v>
      </c>
      <c r="G61" s="85">
        <f>[1]compofiinc!AP53</f>
        <v>2.3327327799052E-3</v>
      </c>
      <c r="H61" s="85">
        <f>[1]compofiinc!AQ53</f>
        <v>3.1905984506011009E-3</v>
      </c>
      <c r="I61" s="453">
        <f>[1]compofiinc!AR53</f>
        <v>3.3057413995265961E-2</v>
      </c>
      <c r="J61" s="454">
        <f>[1]compofiinc!AS53</f>
        <v>2.0851310342550278E-2</v>
      </c>
      <c r="K61" s="104">
        <f>[1]compofiinc!AT53</f>
        <v>6.09245290979743E-3</v>
      </c>
      <c r="L61" s="104">
        <f>[1]compofiinc!AU53</f>
        <v>4.7806091606616974E-3</v>
      </c>
      <c r="M61" s="104">
        <f>[1]compofiinc!AV53</f>
        <v>7.7822008170187473E-3</v>
      </c>
      <c r="N61" s="104">
        <f>[1]compofiinc!AW53</f>
        <v>8.98709986358881E-4</v>
      </c>
      <c r="O61" s="104">
        <f>[1]compofiinc!AX53</f>
        <v>1.2973373522982001E-3</v>
      </c>
      <c r="P61" s="443">
        <f>[1]compofiinc!AY53</f>
        <v>1.2501731514930725E-2</v>
      </c>
      <c r="Q61" s="201">
        <f>[1]compofiinc!AZ53</f>
        <v>5.7230619713664055E-3</v>
      </c>
      <c r="R61" s="87">
        <f>[1]compofiinc!BA53</f>
        <v>9.3167211161926389E-4</v>
      </c>
      <c r="S61" s="87">
        <f>[1]compofiinc!BB53</f>
        <v>5.6403886992484331E-4</v>
      </c>
      <c r="T61" s="87">
        <f>[1]compofiinc!BC53</f>
        <v>3.7278933450579643E-3</v>
      </c>
      <c r="U61" s="87">
        <f>[1]compofiinc!BD53</f>
        <v>1.9993567548226565E-4</v>
      </c>
      <c r="V61" s="88">
        <f>[1]compofiinc!BE53</f>
        <v>2.9952169279567897E-4</v>
      </c>
    </row>
    <row r="62" spans="1:22" ht="15.75">
      <c r="A62" s="134">
        <v>1965</v>
      </c>
      <c r="B62" s="442">
        <f>[1]compofiinc!AK54</f>
        <v>7.7250397293441159E-2</v>
      </c>
      <c r="C62" s="445">
        <f>[1]compofiinc!AL54</f>
        <v>5.4219099611670193E-2</v>
      </c>
      <c r="D62" s="85">
        <f>[1]compofiinc!AM54</f>
        <v>2.0325384008766011E-2</v>
      </c>
      <c r="E62" s="85">
        <f>[1]compofiinc!AN54</f>
        <v>1.5005071148465237E-2</v>
      </c>
      <c r="F62" s="85">
        <f>[1]compofiinc!AO54</f>
        <v>1.4975164792963326E-2</v>
      </c>
      <c r="G62" s="85">
        <f>[1]compofiinc!AP54</f>
        <v>2.7374797013159859E-3</v>
      </c>
      <c r="H62" s="85">
        <f>[1]compofiinc!AQ54</f>
        <v>1.175999960159627E-3</v>
      </c>
      <c r="I62" s="453">
        <f>[1]compofiinc!AR54</f>
        <v>3.6551436659768351E-2</v>
      </c>
      <c r="J62" s="454">
        <f>[1]compofiinc!AS54</f>
        <v>2.0371892519257279E-2</v>
      </c>
      <c r="K62" s="104">
        <f>[1]compofiinc!AT54</f>
        <v>5.9342085156659213E-3</v>
      </c>
      <c r="L62" s="104">
        <f>[1]compofiinc!AU54</f>
        <v>3.9036047545905838E-3</v>
      </c>
      <c r="M62" s="104">
        <f>[1]compofiinc!AV54</f>
        <v>8.9877317379565367E-3</v>
      </c>
      <c r="N62" s="104">
        <f>[1]compofiinc!AW54</f>
        <v>1.092862349941677E-3</v>
      </c>
      <c r="O62" s="104">
        <f>[1]compofiinc!AX54</f>
        <v>4.5348516110256017E-4</v>
      </c>
      <c r="P62" s="443">
        <f>[1]compofiinc!AY54</f>
        <v>1.4893514616821979E-2</v>
      </c>
      <c r="Q62" s="201">
        <f>[1]compofiinc!AZ54</f>
        <v>5.378665172725592E-3</v>
      </c>
      <c r="R62" s="87">
        <f>[1]compofiinc!BA54</f>
        <v>7.0324457378306924E-4</v>
      </c>
      <c r="S62" s="87">
        <f>[1]compofiinc!BB54</f>
        <v>3.0792125339326254E-4</v>
      </c>
      <c r="T62" s="87">
        <f>[1]compofiinc!BC54</f>
        <v>3.9790826900103979E-3</v>
      </c>
      <c r="U62" s="87">
        <f>[1]compofiinc!BD54</f>
        <v>2.843003695439192E-4</v>
      </c>
      <c r="V62" s="88">
        <f>[1]compofiinc!BE54</f>
        <v>1.0411628599494469E-4</v>
      </c>
    </row>
    <row r="63" spans="1:22" ht="15.75">
      <c r="A63" s="134">
        <v>1966</v>
      </c>
      <c r="B63" s="442">
        <f>[1]compofiinc!AK55</f>
        <v>7.3171310126781464E-2</v>
      </c>
      <c r="C63" s="445">
        <f>[1]compofiinc!AL55</f>
        <v>5.693194642663002E-2</v>
      </c>
      <c r="D63" s="85">
        <f>[1]compofiinc!AM55</f>
        <v>2.0757921040058136E-2</v>
      </c>
      <c r="E63" s="85">
        <f>[1]compofiinc!AN55</f>
        <v>1.828266866505146E-2</v>
      </c>
      <c r="F63" s="85">
        <f>[1]compofiinc!AO55</f>
        <v>1.2284761294722557E-2</v>
      </c>
      <c r="G63" s="85">
        <f>[1]compofiinc!AP55</f>
        <v>2.3590733762830496E-3</v>
      </c>
      <c r="H63" s="85">
        <f>[1]compofiinc!AQ55</f>
        <v>3.2475211191922426E-3</v>
      </c>
      <c r="I63" s="453">
        <f>[1]compofiinc!AR55</f>
        <v>3.4196469932794571E-2</v>
      </c>
      <c r="J63" s="454">
        <f>[1]compofiinc!AS55</f>
        <v>2.1978875622153282E-2</v>
      </c>
      <c r="K63" s="104">
        <f>[1]compofiinc!AT55</f>
        <v>6.2422528862953186E-3</v>
      </c>
      <c r="L63" s="104">
        <f>[1]compofiinc!AU55</f>
        <v>5.6415996514260769E-3</v>
      </c>
      <c r="M63" s="104">
        <f>[1]compofiinc!AV55</f>
        <v>7.5985188595950603E-3</v>
      </c>
      <c r="N63" s="104">
        <f>[1]compofiinc!AW55</f>
        <v>9.4083586009219289E-4</v>
      </c>
      <c r="O63" s="104">
        <f>[1]compofiinc!AX55</f>
        <v>1.5556690050289035E-3</v>
      </c>
      <c r="P63" s="443">
        <f>[1]compofiinc!AY55</f>
        <v>1.3003580272197723E-2</v>
      </c>
      <c r="Q63" s="201">
        <f>[1]compofiinc!AZ55</f>
        <v>6.1648814007639885E-3</v>
      </c>
      <c r="R63" s="87">
        <f>[1]compofiinc!BA55</f>
        <v>9.6325960475951433E-4</v>
      </c>
      <c r="S63" s="87">
        <f>[1]compofiinc!BB55</f>
        <v>9.6074456814676523E-4</v>
      </c>
      <c r="T63" s="87">
        <f>[1]compofiinc!BC55</f>
        <v>3.5365605726838112E-3</v>
      </c>
      <c r="U63" s="87">
        <f>[1]compofiinc!BD55</f>
        <v>2.3935537319630384E-4</v>
      </c>
      <c r="V63" s="88">
        <f>[1]compofiinc!BE55</f>
        <v>4.6496096183545887E-4</v>
      </c>
    </row>
    <row r="64" spans="1:22" ht="15.75">
      <c r="A64" s="134">
        <v>1967</v>
      </c>
      <c r="B64" s="444">
        <f>[1]compofiinc!AK56</f>
        <v>7.7540608122944832E-2</v>
      </c>
      <c r="C64" s="445">
        <f>[1]compofiinc!AL56</f>
        <v>5.6952019222080708E-2</v>
      </c>
      <c r="D64" s="85">
        <f>[1]compofiinc!AM56</f>
        <v>2.0943225361406803E-2</v>
      </c>
      <c r="E64" s="85">
        <f>[1]compofiinc!AN56</f>
        <v>1.8741131294518709E-2</v>
      </c>
      <c r="F64" s="85">
        <f>[1]compofiinc!AO56</f>
        <v>1.1919798795133829E-2</v>
      </c>
      <c r="G64" s="85">
        <f>[1]compofiinc!AP56</f>
        <v>2.5256919325329363E-3</v>
      </c>
      <c r="H64" s="85">
        <f>[1]compofiinc!AQ56</f>
        <v>2.8221718384884298E-3</v>
      </c>
      <c r="I64" s="453">
        <f>[1]compofiinc!AR56</f>
        <v>3.7090699188411236E-2</v>
      </c>
      <c r="J64" s="445">
        <f>[1]compofiinc!AS56</f>
        <v>2.1896840073168278E-2</v>
      </c>
      <c r="K64" s="85">
        <f>[1]compofiinc!AT56</f>
        <v>6.3508468447253108E-3</v>
      </c>
      <c r="L64" s="85">
        <f>[1]compofiinc!AU56</f>
        <v>5.8494732948020101E-3</v>
      </c>
      <c r="M64" s="85">
        <f>[1]compofiinc!AV56</f>
        <v>7.3679280467331409E-3</v>
      </c>
      <c r="N64" s="85">
        <f>[1]compofiinc!AW56</f>
        <v>1.0191872279392555E-3</v>
      </c>
      <c r="O64" s="85">
        <f>[1]compofiinc!AX56</f>
        <v>1.3094043533783406E-3</v>
      </c>
      <c r="P64" s="443">
        <f>[1]compofiinc!AY56</f>
        <v>1.4369238168001175E-2</v>
      </c>
      <c r="Q64" s="201">
        <f>[1]compofiinc!AZ56</f>
        <v>6.0586201725527644E-3</v>
      </c>
      <c r="R64" s="87">
        <f>[1]compofiinc!BA56</f>
        <v>9.8692355095408857E-4</v>
      </c>
      <c r="S64" s="87">
        <f>[1]compofiinc!BB56</f>
        <v>1.0843877971637994E-3</v>
      </c>
      <c r="T64" s="87">
        <f>[1]compofiinc!BC56</f>
        <v>3.2719730515964329E-3</v>
      </c>
      <c r="U64" s="87">
        <f>[1]compofiinc!BD56</f>
        <v>2.5953107979148626E-4</v>
      </c>
      <c r="V64" s="88">
        <f>[1]compofiinc!BE56</f>
        <v>4.5580458390759304E-4</v>
      </c>
    </row>
    <row r="65" spans="1:22" ht="15.75">
      <c r="A65" s="134">
        <v>1968</v>
      </c>
      <c r="B65" s="444">
        <f>[1]compofiinc!AK57</f>
        <v>7.8952935058623552E-2</v>
      </c>
      <c r="C65" s="445">
        <f>[1]compofiinc!AL57</f>
        <v>5.5796154076233506E-2</v>
      </c>
      <c r="D65" s="85">
        <f>[1]compofiinc!AM57</f>
        <v>2.0704031689092517E-2</v>
      </c>
      <c r="E65" s="85">
        <f>[1]compofiinc!AN57</f>
        <v>1.8124717869795859E-2</v>
      </c>
      <c r="F65" s="85">
        <f>[1]compofiinc!AO57</f>
        <v>1.1602208134718239E-2</v>
      </c>
      <c r="G65" s="85">
        <f>[1]compofiinc!AP57</f>
        <v>2.6798258913913742E-3</v>
      </c>
      <c r="H65" s="85">
        <f>[1]compofiinc!AQ57</f>
        <v>2.6853719464270398E-3</v>
      </c>
      <c r="I65" s="453">
        <f>[1]compofiinc!AR57</f>
        <v>3.853085427545011E-2</v>
      </c>
      <c r="J65" s="445">
        <f>[1]compofiinc!AS57</f>
        <v>2.1345847519114614E-2</v>
      </c>
      <c r="K65" s="85">
        <f>[1]compofiinc!AT57</f>
        <v>6.1827526369597763E-3</v>
      </c>
      <c r="L65" s="85">
        <f>[1]compofiinc!AU57</f>
        <v>5.6067769473884255E-3</v>
      </c>
      <c r="M65" s="85">
        <f>[1]compofiinc!AV57</f>
        <v>7.2153036016970873E-3</v>
      </c>
      <c r="N65" s="85">
        <f>[1]compofiinc!AW57</f>
        <v>1.1096995913248975E-3</v>
      </c>
      <c r="O65" s="85">
        <f>[1]compofiinc!AX57</f>
        <v>1.2313141414779238E-3</v>
      </c>
      <c r="P65" s="443">
        <f>[1]compofiinc!AY57</f>
        <v>1.5474857995286584E-2</v>
      </c>
      <c r="Q65" s="201">
        <f>[1]compofiinc!AZ57</f>
        <v>5.8379532711114734E-3</v>
      </c>
      <c r="R65" s="87">
        <f>[1]compofiinc!BA57</f>
        <v>9.7227334481431171E-4</v>
      </c>
      <c r="S65" s="87">
        <f>[1]compofiinc!BB57</f>
        <v>1.0361813692725264E-3</v>
      </c>
      <c r="T65" s="87">
        <f>[1]compofiinc!BC57</f>
        <v>3.0757010827073827E-3</v>
      </c>
      <c r="U65" s="87">
        <f>[1]compofiinc!BD57</f>
        <v>3.1045713694766164E-4</v>
      </c>
      <c r="V65" s="88">
        <f>[1]compofiinc!BE57</f>
        <v>4.4334037556836847E-4</v>
      </c>
    </row>
    <row r="66" spans="1:22" ht="15.75">
      <c r="A66" s="134">
        <v>1969</v>
      </c>
      <c r="B66" s="444">
        <f>[1]compofiinc!AK58</f>
        <v>7.2578468476422131E-2</v>
      </c>
      <c r="C66" s="445">
        <f>[1]compofiinc!AL58</f>
        <v>5.365857487777248E-2</v>
      </c>
      <c r="D66" s="85">
        <f>[1]compofiinc!AM58</f>
        <v>2.0793247211258858E-2</v>
      </c>
      <c r="E66" s="85">
        <f>[1]compofiinc!AN58</f>
        <v>1.6875950066605583E-2</v>
      </c>
      <c r="F66" s="85">
        <f>[1]compofiinc!AO58</f>
        <v>1.0396536003099754E-2</v>
      </c>
      <c r="G66" s="85">
        <f>[1]compofiinc!AP58</f>
        <v>2.9396585632639471E-3</v>
      </c>
      <c r="H66" s="85">
        <f>[1]compofiinc!AQ58</f>
        <v>2.6531837465881836E-3</v>
      </c>
      <c r="I66" s="453">
        <f>[1]compofiinc!AR58</f>
        <v>3.4880868101026863E-2</v>
      </c>
      <c r="J66" s="445">
        <f>[1]compofiinc!AS58</f>
        <v>2.028227160917595E-2</v>
      </c>
      <c r="K66" s="85">
        <f>[1]compofiinc!AT58</f>
        <v>6.1275747357285582E-3</v>
      </c>
      <c r="L66" s="85">
        <f>[1]compofiinc!AU58</f>
        <v>5.2495271447696723E-3</v>
      </c>
      <c r="M66" s="85">
        <f>[1]compofiinc!AV58</f>
        <v>6.3539472757838666E-3</v>
      </c>
      <c r="N66" s="85">
        <f>[1]compofiinc!AW58</f>
        <v>1.263482668036886E-3</v>
      </c>
      <c r="O66" s="85">
        <f>[1]compofiinc!AX58</f>
        <v>1.2877393437520368E-3</v>
      </c>
      <c r="P66" s="443">
        <f>[1]compofiinc!AY58</f>
        <v>1.402712898561731E-2</v>
      </c>
      <c r="Q66" s="201">
        <f>[1]compofiinc!AZ58</f>
        <v>5.5413043810403906E-3</v>
      </c>
      <c r="R66" s="87">
        <f>[1]compofiinc!BA58</f>
        <v>9.3927151283423882E-4</v>
      </c>
      <c r="S66" s="87">
        <f>[1]compofiinc!BB58</f>
        <v>8.9003822904487606E-4</v>
      </c>
      <c r="T66" s="87">
        <f>[1]compofiinc!BC58</f>
        <v>2.846980558388168E-3</v>
      </c>
      <c r="U66" s="87">
        <f>[1]compofiinc!BD58</f>
        <v>3.8299112202366814E-4</v>
      </c>
      <c r="V66" s="88">
        <f>[1]compofiinc!BE58</f>
        <v>4.8202296102317632E-4</v>
      </c>
    </row>
    <row r="67" spans="1:22" ht="15.75">
      <c r="A67" s="136">
        <v>1970</v>
      </c>
      <c r="B67" s="455">
        <f>[1]compofiinc!AK59</f>
        <v>6.6302832477958873E-2</v>
      </c>
      <c r="C67" s="456">
        <f>[1]compofiinc!AL59</f>
        <v>5.2735260702320375E-2</v>
      </c>
      <c r="D67" s="106">
        <f>[1]compofiinc!AM59</f>
        <v>2.113956846005749E-2</v>
      </c>
      <c r="E67" s="106">
        <f>[1]compofiinc!AN59</f>
        <v>1.6295354675094131E-2</v>
      </c>
      <c r="F67" s="106">
        <f>[1]compofiinc!AO59</f>
        <v>9.3858050022390671E-3</v>
      </c>
      <c r="G67" s="106">
        <f>[1]compofiinc!AP59</f>
        <v>3.1560346478727297E-3</v>
      </c>
      <c r="H67" s="106">
        <f>[1]compofiinc!AQ59</f>
        <v>2.7584971639953437E-3</v>
      </c>
      <c r="I67" s="457">
        <f>[1]compofiinc!AR59</f>
        <v>3.018084003997501E-2</v>
      </c>
      <c r="J67" s="456">
        <f>[1]compofiinc!AS59</f>
        <v>1.9804906871286221E-2</v>
      </c>
      <c r="K67" s="106">
        <f>[1]compofiinc!AT59</f>
        <v>6.1680930139118573E-3</v>
      </c>
      <c r="L67" s="106">
        <f>[1]compofiinc!AU59</f>
        <v>5.1378332664171467E-3</v>
      </c>
      <c r="M67" s="106">
        <f>[1]compofiinc!AV59</f>
        <v>5.7864129630615935E-3</v>
      </c>
      <c r="N67" s="106">
        <f>[1]compofiinc!AW59</f>
        <v>1.3603981781216135E-3</v>
      </c>
      <c r="O67" s="106">
        <f>[1]compofiinc!AX59</f>
        <v>1.3521695432245906E-3</v>
      </c>
      <c r="P67" s="452">
        <f>[1]compofiinc!AY59</f>
        <v>1.1273780386545695E-2</v>
      </c>
      <c r="Q67" s="205">
        <f>[1]compofiinc!AZ59</f>
        <v>5.3900948896625778E-3</v>
      </c>
      <c r="R67" s="109">
        <f>[1]compofiinc!BA59</f>
        <v>9.2108085982545163E-4</v>
      </c>
      <c r="S67" s="109">
        <f>[1]compofiinc!BB59</f>
        <v>8.8965055101652979E-4</v>
      </c>
      <c r="T67" s="109">
        <f>[1]compofiinc!BC59</f>
        <v>2.645491936164035E-3</v>
      </c>
      <c r="U67" s="109">
        <f>[1]compofiinc!BD59</f>
        <v>4.1429827797401231E-4</v>
      </c>
      <c r="V67" s="110">
        <f>[1]compofiinc!BE59</f>
        <v>5.1957325797502563E-4</v>
      </c>
    </row>
    <row r="68" spans="1:22" ht="15.75">
      <c r="A68" s="134">
        <v>1971</v>
      </c>
      <c r="B68" s="444">
        <f>[1]compofiinc!AK60</f>
        <v>6.6747295735694934E-2</v>
      </c>
      <c r="C68" s="445">
        <f>[1]compofiinc!AL60</f>
        <v>5.2376386480318615E-2</v>
      </c>
      <c r="D68" s="85">
        <f>[1]compofiinc!AM60</f>
        <v>2.2119895274954615E-2</v>
      </c>
      <c r="E68" s="85">
        <f>[1]compofiinc!AN60</f>
        <v>1.5711021807874204E-2</v>
      </c>
      <c r="F68" s="85">
        <f>[1]compofiinc!AO60</f>
        <v>8.6221463006950216E-3</v>
      </c>
      <c r="G68" s="85">
        <f>[1]compofiinc!AP60</f>
        <v>3.13260328243814E-3</v>
      </c>
      <c r="H68" s="85">
        <f>[1]compofiinc!AQ60</f>
        <v>2.7907186365609959E-3</v>
      </c>
      <c r="I68" s="453">
        <f>[1]compofiinc!AR60</f>
        <v>3.0365544891537866E-2</v>
      </c>
      <c r="J68" s="445">
        <f>[1]compofiinc!AS60</f>
        <v>1.9622256240836577E-2</v>
      </c>
      <c r="K68" s="85">
        <f>[1]compofiinc!AT60</f>
        <v>6.5018128238989448E-3</v>
      </c>
      <c r="L68" s="85">
        <f>[1]compofiinc!AU60</f>
        <v>5.1581013162831368E-3</v>
      </c>
      <c r="M68" s="85">
        <f>[1]compofiinc!AV60</f>
        <v>5.3096660667506512E-3</v>
      </c>
      <c r="N68" s="85">
        <f>[1]compofiinc!AW60</f>
        <v>1.2939536352973846E-3</v>
      </c>
      <c r="O68" s="85">
        <f>[1]compofiinc!AX60</f>
        <v>1.3587227130074098E-3</v>
      </c>
      <c r="P68" s="443">
        <f>[1]compofiinc!AY60</f>
        <v>1.1316080464894185E-2</v>
      </c>
      <c r="Q68" s="201">
        <f>[1]compofiinc!AZ60</f>
        <v>5.3404833465720003E-3</v>
      </c>
      <c r="R68" s="87">
        <f>[1]compofiinc!BA60</f>
        <v>1.0039333527629424E-3</v>
      </c>
      <c r="S68" s="87">
        <f>[1]compofiinc!BB60</f>
        <v>1.0328011716183028E-3</v>
      </c>
      <c r="T68" s="87">
        <f>[1]compofiinc!BC60</f>
        <v>2.4119444044572447E-3</v>
      </c>
      <c r="U68" s="87">
        <f>[1]compofiinc!BD60</f>
        <v>3.8527867900484125E-4</v>
      </c>
      <c r="V68" s="88">
        <f>[1]compofiinc!BE60</f>
        <v>5.0652583891519498E-4</v>
      </c>
    </row>
    <row r="69" spans="1:22" ht="15.75">
      <c r="A69" s="134">
        <v>1972</v>
      </c>
      <c r="B69" s="444">
        <f>[1]compofiinc!AK61</f>
        <v>6.6472121297920239E-2</v>
      </c>
      <c r="C69" s="445">
        <f>[1]compofiinc!AL61</f>
        <v>5.2029051993486064E-2</v>
      </c>
      <c r="D69" s="85">
        <f>[1]compofiinc!AM61</f>
        <v>2.3085544979949191E-2</v>
      </c>
      <c r="E69" s="85">
        <f>[1]compofiinc!AN61</f>
        <v>1.4831923696419835E-2</v>
      </c>
      <c r="F69" s="85">
        <f>[1]compofiinc!AO61</f>
        <v>8.0870925671661098E-3</v>
      </c>
      <c r="G69" s="85">
        <f>[1]compofiinc!AP61</f>
        <v>3.092194246676172E-3</v>
      </c>
      <c r="H69" s="85">
        <f>[1]compofiinc!AQ61</f>
        <v>2.9322961506181855E-3</v>
      </c>
      <c r="I69" s="453">
        <f>[1]compofiinc!AR61</f>
        <v>3.0034173642889073E-2</v>
      </c>
      <c r="J69" s="445">
        <f>[1]compofiinc!AS61</f>
        <v>1.9477250335512508E-2</v>
      </c>
      <c r="K69" s="85">
        <f>[1]compofiinc!AT61</f>
        <v>6.8665976544934892E-3</v>
      </c>
      <c r="L69" s="85">
        <f>[1]compofiinc!AU61</f>
        <v>5.037684486183025E-3</v>
      </c>
      <c r="M69" s="85">
        <f>[1]compofiinc!AV61</f>
        <v>4.9190332711077644E-3</v>
      </c>
      <c r="N69" s="85">
        <f>[1]compofiinc!AW61</f>
        <v>1.2433871188051171E-3</v>
      </c>
      <c r="O69" s="85">
        <f>[1]compofiinc!AX61</f>
        <v>1.4105481454578239E-3</v>
      </c>
      <c r="P69" s="443">
        <f>[1]compofiinc!AY61</f>
        <v>1.1002163607372495E-2</v>
      </c>
      <c r="Q69" s="201">
        <f>[1]compofiinc!AZ61</f>
        <v>5.2813253900012569E-3</v>
      </c>
      <c r="R69" s="87">
        <f>[1]compofiinc!BA61</f>
        <v>1.1334589459863764E-3</v>
      </c>
      <c r="S69" s="87">
        <f>[1]compofiinc!BB61</f>
        <v>1.0519424107258146E-3</v>
      </c>
      <c r="T69" s="87">
        <f>[1]compofiinc!BC61</f>
        <v>2.1970613939288341E-3</v>
      </c>
      <c r="U69" s="87">
        <f>[1]compofiinc!BD61</f>
        <v>3.6384712882409076E-4</v>
      </c>
      <c r="V69" s="88">
        <f>[1]compofiinc!BE61</f>
        <v>5.3501560834234851E-4</v>
      </c>
    </row>
    <row r="70" spans="1:22" ht="15.75">
      <c r="A70" s="134">
        <v>1973</v>
      </c>
      <c r="B70" s="444">
        <f>[1]compofiinc!AK62</f>
        <v>6.4149813905260089E-2</v>
      </c>
      <c r="C70" s="445">
        <f>[1]compofiinc!AL62</f>
        <v>5.2554722220747863E-2</v>
      </c>
      <c r="D70" s="85">
        <f>[1]compofiinc!AM62</f>
        <v>2.3492331424449731E-2</v>
      </c>
      <c r="E70" s="85">
        <f>[1]compofiinc!AN62</f>
        <v>1.4469221188505799E-2</v>
      </c>
      <c r="F70" s="85">
        <f>[1]compofiinc!AO62</f>
        <v>8.048129389976566E-3</v>
      </c>
      <c r="G70" s="85">
        <f>[1]compofiinc!AP62</f>
        <v>3.4027763853288207E-3</v>
      </c>
      <c r="H70" s="85">
        <f>[1]compofiinc!AQ62</f>
        <v>3.1422635696998213E-3</v>
      </c>
      <c r="I70" s="453">
        <f>[1]compofiinc!AR62</f>
        <v>2.8119731319520724E-2</v>
      </c>
      <c r="J70" s="445">
        <f>[1]compofiinc!AS62</f>
        <v>1.9825902837737885E-2</v>
      </c>
      <c r="K70" s="85">
        <f>[1]compofiinc!AT62</f>
        <v>7.0063233352755105E-3</v>
      </c>
      <c r="L70" s="85">
        <f>[1]compofiinc!AU62</f>
        <v>4.9820367779886965E-3</v>
      </c>
      <c r="M70" s="85">
        <f>[1]compofiinc!AV62</f>
        <v>4.8168433729642857E-3</v>
      </c>
      <c r="N70" s="85">
        <f>[1]compofiinc!AW62</f>
        <v>1.399050758426057E-3</v>
      </c>
      <c r="O70" s="85">
        <f>[1]compofiinc!AX62</f>
        <v>1.6216485326978614E-3</v>
      </c>
      <c r="P70" s="443">
        <f>[1]compofiinc!AY62</f>
        <v>9.6186951780055097E-3</v>
      </c>
      <c r="Q70" s="201">
        <f>[1]compofiinc!AZ62</f>
        <v>5.305205578309824E-3</v>
      </c>
      <c r="R70" s="87">
        <f>[1]compofiinc!BA62</f>
        <v>1.1513405831280465E-3</v>
      </c>
      <c r="S70" s="87">
        <f>[1]compofiinc!BB62</f>
        <v>1.0388849624050067E-3</v>
      </c>
      <c r="T70" s="87">
        <f>[1]compofiinc!BC62</f>
        <v>2.0867981851466766E-3</v>
      </c>
      <c r="U70" s="87">
        <f>[1]compofiinc!BD62</f>
        <v>4.0409143659303481E-4</v>
      </c>
      <c r="V70" s="88">
        <f>[1]compofiinc!BE62</f>
        <v>6.2409049369627212E-4</v>
      </c>
    </row>
    <row r="71" spans="1:22" ht="15.75">
      <c r="A71" s="134">
        <v>1974</v>
      </c>
      <c r="B71" s="444">
        <f>[1]compofiinc!AK63</f>
        <v>6.3047508288150311E-2</v>
      </c>
      <c r="C71" s="445">
        <f>[1]compofiinc!AL63</f>
        <v>5.4086473606787422E-2</v>
      </c>
      <c r="D71" s="85">
        <f>[1]compofiinc!AM63</f>
        <v>2.4610046947771025E-2</v>
      </c>
      <c r="E71" s="85">
        <f>[1]compofiinc!AN63</f>
        <v>1.4133572799806871E-2</v>
      </c>
      <c r="F71" s="85">
        <f>[1]compofiinc!AO63</f>
        <v>8.1190833894027037E-3</v>
      </c>
      <c r="G71" s="85">
        <f>[1]compofiinc!AP63</f>
        <v>3.7677121750654408E-3</v>
      </c>
      <c r="H71" s="85">
        <f>[1]compofiinc!AQ63</f>
        <v>3.456058054421618E-3</v>
      </c>
      <c r="I71" s="453">
        <f>[1]compofiinc!AR63</f>
        <v>2.7083640824400845E-2</v>
      </c>
      <c r="J71" s="445">
        <f>[1]compofiinc!AS63</f>
        <v>2.0797327411230526E-2</v>
      </c>
      <c r="K71" s="85">
        <f>[1]compofiinc!AT63</f>
        <v>7.4962089763843665E-3</v>
      </c>
      <c r="L71" s="85">
        <f>[1]compofiinc!AU63</f>
        <v>5.042612263288504E-3</v>
      </c>
      <c r="M71" s="85">
        <f>[1]compofiinc!AV63</f>
        <v>4.88880304368422E-3</v>
      </c>
      <c r="N71" s="85">
        <f>[1]compofiinc!AW63</f>
        <v>1.5465988691945043E-3</v>
      </c>
      <c r="O71" s="85">
        <f>[1]compofiinc!AX63</f>
        <v>1.823103807025106E-3</v>
      </c>
      <c r="P71" s="443">
        <f>[1]compofiinc!AY63</f>
        <v>8.870108356916262E-3</v>
      </c>
      <c r="Q71" s="201">
        <f>[1]compofiinc!AZ63</f>
        <v>5.6101958300800447E-3</v>
      </c>
      <c r="R71" s="87">
        <f>[1]compofiinc!BA63</f>
        <v>1.254376352944675E-3</v>
      </c>
      <c r="S71" s="87">
        <f>[1]compofiinc!BB63</f>
        <v>1.1674670058905434E-3</v>
      </c>
      <c r="T71" s="87">
        <f>[1]compofiinc!BC63</f>
        <v>2.0554024352783529E-3</v>
      </c>
      <c r="U71" s="87">
        <f>[1]compofiinc!BD63</f>
        <v>4.4048681620978414E-4</v>
      </c>
      <c r="V71" s="88">
        <f>[1]compofiinc!BE63</f>
        <v>6.9246333500894153E-4</v>
      </c>
    </row>
    <row r="72" spans="1:22" ht="15.75">
      <c r="A72" s="134">
        <v>1975</v>
      </c>
      <c r="B72" s="444">
        <f>[1]compofiinc!AK64</f>
        <v>6.1725780029775024E-2</v>
      </c>
      <c r="C72" s="445">
        <f>[1]compofiinc!AL64</f>
        <v>5.3756209282269651E-2</v>
      </c>
      <c r="D72" s="85">
        <f>[1]compofiinc!AM64</f>
        <v>2.5867327279044616E-2</v>
      </c>
      <c r="E72" s="85">
        <f>[1]compofiinc!AN64</f>
        <v>1.2975319111184547E-2</v>
      </c>
      <c r="F72" s="85">
        <f>[1]compofiinc!AO64</f>
        <v>7.8830083151686381E-3</v>
      </c>
      <c r="G72" s="85">
        <f>[1]compofiinc!AP64</f>
        <v>3.4922663222909378E-3</v>
      </c>
      <c r="H72" s="85">
        <f>[1]compofiinc!AQ64</f>
        <v>3.5382888929929024E-3</v>
      </c>
      <c r="I72" s="453">
        <f>[1]compofiinc!AR64</f>
        <v>2.6162353320827947E-2</v>
      </c>
      <c r="J72" s="445">
        <f>[1]compofiinc!AS64</f>
        <v>2.0622195738567939E-2</v>
      </c>
      <c r="K72" s="85">
        <f>[1]compofiinc!AT64</f>
        <v>8.0649105597725423E-3</v>
      </c>
      <c r="L72" s="85">
        <f>[1]compofiinc!AU64</f>
        <v>4.6454644038593784E-3</v>
      </c>
      <c r="M72" s="85">
        <f>[1]compofiinc!AV64</f>
        <v>4.7163752134196102E-3</v>
      </c>
      <c r="N72" s="85">
        <f>[1]compofiinc!AW64</f>
        <v>1.3931180329074255E-3</v>
      </c>
      <c r="O72" s="85">
        <f>[1]compofiinc!AX64</f>
        <v>1.8023272701763737E-3</v>
      </c>
      <c r="P72" s="443">
        <f>[1]compofiinc!AY64</f>
        <v>8.6054469752667728E-3</v>
      </c>
      <c r="Q72" s="201">
        <f>[1]compofiinc!AZ64</f>
        <v>5.667356402517143E-3</v>
      </c>
      <c r="R72" s="87">
        <f>[1]compofiinc!BA64</f>
        <v>1.3831118070970483E-3</v>
      </c>
      <c r="S72" s="87">
        <f>[1]compofiinc!BB64</f>
        <v>1.1614817840430725E-3</v>
      </c>
      <c r="T72" s="87">
        <f>[1]compofiinc!BC64</f>
        <v>2.0134993968321524E-3</v>
      </c>
      <c r="U72" s="87">
        <f>[1]compofiinc!BD64</f>
        <v>4.0103258477408588E-4</v>
      </c>
      <c r="V72" s="88">
        <f>[1]compofiinc!BE64</f>
        <v>7.0823089496363512E-4</v>
      </c>
    </row>
    <row r="73" spans="1:22" ht="15.75">
      <c r="A73" s="134">
        <v>1976</v>
      </c>
      <c r="B73" s="444">
        <f>[1]compofiinc!AK65</f>
        <v>6.1594041911185116E-2</v>
      </c>
      <c r="C73" s="445">
        <f>[1]compofiinc!AL65</f>
        <v>5.3273807793406291E-2</v>
      </c>
      <c r="D73" s="85">
        <f>[1]compofiinc!AM65</f>
        <v>2.6864067924815771E-2</v>
      </c>
      <c r="E73" s="85">
        <f>[1]compofiinc!AN65</f>
        <v>1.2110743860114681E-2</v>
      </c>
      <c r="F73" s="85">
        <f>[1]compofiinc!AO65</f>
        <v>7.7990080991146016E-3</v>
      </c>
      <c r="G73" s="85">
        <f>[1]compofiinc!AP65</f>
        <v>3.2353923681169849E-3</v>
      </c>
      <c r="H73" s="85">
        <f>[1]compofiinc!AQ65</f>
        <v>3.2645950605629803E-3</v>
      </c>
      <c r="I73" s="453">
        <f>[1]compofiinc!AR65</f>
        <v>2.629502745690715E-2</v>
      </c>
      <c r="J73" s="445">
        <f>[1]compofiinc!AS65</f>
        <v>2.05328599706327E-2</v>
      </c>
      <c r="K73" s="85">
        <f>[1]compofiinc!AT65</f>
        <v>8.6249904182849058E-3</v>
      </c>
      <c r="L73" s="85">
        <f>[1]compofiinc!AU65</f>
        <v>4.2913220641964678E-3</v>
      </c>
      <c r="M73" s="85">
        <f>[1]compofiinc!AV65</f>
        <v>4.6395090930921867E-3</v>
      </c>
      <c r="N73" s="85">
        <f>[1]compofiinc!AW65</f>
        <v>1.2665449985538868E-3</v>
      </c>
      <c r="O73" s="85">
        <f>[1]compofiinc!AX65</f>
        <v>1.7104931863779482E-3</v>
      </c>
      <c r="P73" s="443">
        <f>[1]compofiinc!AY65</f>
        <v>8.7260278713792161E-3</v>
      </c>
      <c r="Q73" s="201">
        <f>[1]compofiinc!AZ65</f>
        <v>5.7132991731392302E-3</v>
      </c>
      <c r="R73" s="87">
        <f>[1]compofiinc!BA65</f>
        <v>1.5203708595475929E-3</v>
      </c>
      <c r="S73" s="87">
        <f>[1]compofiinc!BB65</f>
        <v>1.1295198798974004E-3</v>
      </c>
      <c r="T73" s="87">
        <f>[1]compofiinc!BC65</f>
        <v>2.0004925352934411E-3</v>
      </c>
      <c r="U73" s="87">
        <f>[1]compofiinc!BD65</f>
        <v>3.5698652711202428E-4</v>
      </c>
      <c r="V73" s="88">
        <f>[1]compofiinc!BE65</f>
        <v>7.059293293793234E-4</v>
      </c>
    </row>
    <row r="74" spans="1:22" ht="15.75">
      <c r="A74" s="134">
        <v>1977</v>
      </c>
      <c r="B74" s="444">
        <f>[1]compofiinc!AK66</f>
        <v>6.2093270688608371E-2</v>
      </c>
      <c r="C74" s="445">
        <f>[1]compofiinc!AL66</f>
        <v>5.3385229676849555E-2</v>
      </c>
      <c r="D74" s="85">
        <f>[1]compofiinc!AM66</f>
        <v>2.7974383741070419E-2</v>
      </c>
      <c r="E74" s="85">
        <f>[1]compofiinc!AN66</f>
        <v>1.1498012859922913E-2</v>
      </c>
      <c r="F74" s="85">
        <f>[1]compofiinc!AO66</f>
        <v>7.7025131745576125E-3</v>
      </c>
      <c r="G74" s="85">
        <f>[1]compofiinc!AP66</f>
        <v>3.1085642060957874E-3</v>
      </c>
      <c r="H74" s="85">
        <f>[1]compofiinc!AQ66</f>
        <v>3.1017549347482354E-3</v>
      </c>
      <c r="I74" s="453">
        <f>[1]compofiinc!AR66</f>
        <v>2.6667792057550876E-2</v>
      </c>
      <c r="J74" s="445">
        <f>[1]compofiinc!AS66</f>
        <v>2.0703354039416588E-2</v>
      </c>
      <c r="K74" s="85">
        <f>[1]compofiinc!AT66</f>
        <v>9.109521504424456E-3</v>
      </c>
      <c r="L74" s="85">
        <f>[1]compofiinc!AU66</f>
        <v>4.1020206363363565E-3</v>
      </c>
      <c r="M74" s="85">
        <f>[1]compofiinc!AV66</f>
        <v>4.6205927981253225E-3</v>
      </c>
      <c r="N74" s="85">
        <f>[1]compofiinc!AW66</f>
        <v>1.2248941259284801E-3</v>
      </c>
      <c r="O74" s="85">
        <f>[1]compofiinc!AX66</f>
        <v>1.6463252713161125E-3</v>
      </c>
      <c r="P74" s="443">
        <f>[1]compofiinc!AY66</f>
        <v>8.8572935394219954E-3</v>
      </c>
      <c r="Q74" s="201">
        <f>[1]compofiinc!AZ66</f>
        <v>5.7743852434736231E-3</v>
      </c>
      <c r="R74" s="87">
        <f>[1]compofiinc!BA66</f>
        <v>1.6469952021462564E-3</v>
      </c>
      <c r="S74" s="87">
        <f>[1]compofiinc!BB66</f>
        <v>1.0821706350160054E-3</v>
      </c>
      <c r="T74" s="87">
        <f>[1]compofiinc!BC66</f>
        <v>2.0078588867896152E-3</v>
      </c>
      <c r="U74" s="87">
        <f>[1]compofiinc!BD66</f>
        <v>3.4427233675138336E-4</v>
      </c>
      <c r="V74" s="88">
        <f>[1]compofiinc!BE66</f>
        <v>6.9308828870832256E-4</v>
      </c>
    </row>
    <row r="75" spans="1:22" ht="15.75">
      <c r="A75" s="134">
        <v>1978</v>
      </c>
      <c r="B75" s="444">
        <f>[1]compofiinc!AK67</f>
        <v>6.4509769372481873E-2</v>
      </c>
      <c r="C75" s="445">
        <f>[1]compofiinc!AL67</f>
        <v>5.3940986722679662E-2</v>
      </c>
      <c r="D75" s="85">
        <f>[1]compofiinc!AM67</f>
        <v>2.9218673199278511E-2</v>
      </c>
      <c r="E75" s="85">
        <f>[1]compofiinc!AN67</f>
        <v>1.0683088400538332E-2</v>
      </c>
      <c r="F75" s="85">
        <f>[1]compofiinc!AO67</f>
        <v>7.6633036475241001E-3</v>
      </c>
      <c r="G75" s="85">
        <f>[1]compofiinc!AP67</f>
        <v>3.2634850127330056E-3</v>
      </c>
      <c r="H75" s="85">
        <f>[1]compofiinc!AQ67</f>
        <v>3.1124362724920668E-3</v>
      </c>
      <c r="I75" s="453">
        <f>[1]compofiinc!AR67</f>
        <v>2.8587826454529397E-2</v>
      </c>
      <c r="J75" s="445">
        <f>[1]compofiinc!AS67</f>
        <v>2.1174544265773365E-2</v>
      </c>
      <c r="K75" s="85">
        <f>[1]compofiinc!AT67</f>
        <v>9.5499677667226501E-3</v>
      </c>
      <c r="L75" s="85">
        <f>[1]compofiinc!AU67</f>
        <v>3.9335787576030568E-3</v>
      </c>
      <c r="M75" s="85">
        <f>[1]compofiinc!AV67</f>
        <v>4.6423051364301582E-3</v>
      </c>
      <c r="N75" s="85">
        <f>[1]compofiinc!AW67</f>
        <v>1.3403413300358998E-3</v>
      </c>
      <c r="O75" s="85">
        <f>[1]compofiinc!AX67</f>
        <v>1.7083520185482357E-3</v>
      </c>
      <c r="P75" s="443">
        <f>[1]compofiinc!AY67</f>
        <v>9.9330536370916267E-3</v>
      </c>
      <c r="Q75" s="201">
        <f>[1]compofiinc!AZ67</f>
        <v>5.9646358582670922E-3</v>
      </c>
      <c r="R75" s="87">
        <f>[1]compofiinc!BA67</f>
        <v>1.7769708373750956E-3</v>
      </c>
      <c r="S75" s="87">
        <f>[1]compofiinc!BB67</f>
        <v>1.124828878445859E-3</v>
      </c>
      <c r="T75" s="87">
        <f>[1]compofiinc!BC67</f>
        <v>2.0009094880512196E-3</v>
      </c>
      <c r="U75" s="87">
        <f>[1]compofiinc!BD67</f>
        <v>3.8299375896252985E-4</v>
      </c>
      <c r="V75" s="88">
        <f>[1]compofiinc!BE67</f>
        <v>6.7893314019560648E-4</v>
      </c>
    </row>
    <row r="76" spans="1:22" ht="15.75">
      <c r="A76" s="140">
        <v>1979</v>
      </c>
      <c r="B76" s="458">
        <f>[1]compofiinc!AK68</f>
        <v>7.1473702788352966E-2</v>
      </c>
      <c r="C76" s="459">
        <f>[1]compofiinc!AL68</f>
        <v>5.4700028151273727E-2</v>
      </c>
      <c r="D76" s="112">
        <f>[1]compofiinc!AM68</f>
        <v>3.0376099050045013E-2</v>
      </c>
      <c r="E76" s="112">
        <f>[1]compofiinc!AN68</f>
        <v>9.5789879560470581E-3</v>
      </c>
      <c r="F76" s="112">
        <f>[1]compofiinc!AO68</f>
        <v>7.7309366315603256E-3</v>
      </c>
      <c r="G76" s="112">
        <f>[1]compofiinc!AP68</f>
        <v>3.871317021548748E-3</v>
      </c>
      <c r="H76" s="112">
        <f>[1]compofiinc!AQ68</f>
        <v>3.1426860950887203E-3</v>
      </c>
      <c r="I76" s="460">
        <f>[1]compofiinc!AR68</f>
        <v>3.4450151026248932E-2</v>
      </c>
      <c r="J76" s="459">
        <f>[1]compofiinc!AS68</f>
        <v>2.1853374317288399E-2</v>
      </c>
      <c r="K76" s="112">
        <f>[1]compofiinc!AT68</f>
        <v>1.0088813491165638E-2</v>
      </c>
      <c r="L76" s="112">
        <f>[1]compofiinc!AU68</f>
        <v>3.7331599742174149E-3</v>
      </c>
      <c r="M76" s="112">
        <f>[1]compofiinc!AV68</f>
        <v>4.6800998970866203E-3</v>
      </c>
      <c r="N76" s="112">
        <f>[1]compofiinc!AW68</f>
        <v>1.667741104029119E-3</v>
      </c>
      <c r="O76" s="112">
        <f>[1]compofiinc!AX68</f>
        <v>1.6835602000355721E-3</v>
      </c>
      <c r="P76" s="449">
        <f>[1]compofiinc!AY68</f>
        <v>1.3662930577993393E-2</v>
      </c>
      <c r="Q76" s="206">
        <f>[1]compofiinc!AZ68</f>
        <v>6.2527954578399658E-3</v>
      </c>
      <c r="R76" s="115">
        <f>[1]compofiinc!BA68</f>
        <v>1.9461102783679962E-3</v>
      </c>
      <c r="S76" s="115">
        <f>[1]compofiinc!BB68</f>
        <v>1.258217147551477E-3</v>
      </c>
      <c r="T76" s="115">
        <f>[1]compofiinc!BC68</f>
        <v>1.9721884746104479E-3</v>
      </c>
      <c r="U76" s="115">
        <f>[1]compofiinc!BD68</f>
        <v>4.9984798533841968E-4</v>
      </c>
      <c r="V76" s="116">
        <f>[1]compofiinc!BE68</f>
        <v>5.7643174659460783E-4</v>
      </c>
    </row>
    <row r="77" spans="1:22" ht="15.75">
      <c r="A77" s="134">
        <v>1980</v>
      </c>
      <c r="B77" s="444">
        <f>[1]compofiinc!AK69</f>
        <v>7.1916855871677399E-2</v>
      </c>
      <c r="C77" s="445">
        <f>[1]compofiinc!AL69</f>
        <v>5.6024957448244095E-2</v>
      </c>
      <c r="D77" s="85">
        <f>[1]compofiinc!AM69</f>
        <v>3.1837582588195801E-2</v>
      </c>
      <c r="E77" s="85">
        <f>[1]compofiinc!AN69</f>
        <v>7.9922573640942574E-3</v>
      </c>
      <c r="F77" s="85">
        <f>[1]compofiinc!AO69</f>
        <v>7.7594672329723835E-3</v>
      </c>
      <c r="G77" s="85">
        <f>[1]compofiinc!AP69</f>
        <v>4.9291555769741535E-3</v>
      </c>
      <c r="H77" s="85">
        <f>[1]compofiinc!AQ69</f>
        <v>3.5064963158220053E-3</v>
      </c>
      <c r="I77" s="453">
        <f>[1]compofiinc!AR69</f>
        <v>3.4115161746740341E-2</v>
      </c>
      <c r="J77" s="445">
        <f>[1]compofiinc!AS69</f>
        <v>2.2645464166998863E-2</v>
      </c>
      <c r="K77" s="85">
        <f>[1]compofiinc!AT69</f>
        <v>1.0980582796037197E-2</v>
      </c>
      <c r="L77" s="85">
        <f>[1]compofiinc!AU69</f>
        <v>2.9962391126900911E-3</v>
      </c>
      <c r="M77" s="85">
        <f>[1]compofiinc!AV69</f>
        <v>4.5865057036280632E-3</v>
      </c>
      <c r="N77" s="85">
        <f>[1]compofiinc!AW69</f>
        <v>2.1259954664856195E-3</v>
      </c>
      <c r="O77" s="85">
        <f>[1]compofiinc!AX69</f>
        <v>1.9561410881578922E-3</v>
      </c>
      <c r="P77" s="443">
        <f>[1]compofiinc!AY69</f>
        <v>1.2712987139821053E-2</v>
      </c>
      <c r="Q77" s="201">
        <f>[1]compofiinc!AZ69</f>
        <v>6.6595776006579399E-3</v>
      </c>
      <c r="R77" s="87">
        <f>[1]compofiinc!BA69</f>
        <v>2.2321091964840889E-3</v>
      </c>
      <c r="S77" s="87">
        <f>[1]compofiinc!BB69</f>
        <v>9.7416882636025548E-4</v>
      </c>
      <c r="T77" s="87">
        <f>[1]compofiinc!BC69</f>
        <v>1.9822444301098585E-3</v>
      </c>
      <c r="U77" s="87">
        <f>[1]compofiinc!BD69</f>
        <v>6.5387244103476405E-4</v>
      </c>
      <c r="V77" s="88">
        <f>[1]compofiinc!BE69</f>
        <v>8.1718253204599023E-4</v>
      </c>
    </row>
    <row r="78" spans="1:22" ht="15.75">
      <c r="A78" s="134">
        <v>1981</v>
      </c>
      <c r="B78" s="444">
        <f>[1]compofiinc!AK70</f>
        <v>7.1546770632266998E-2</v>
      </c>
      <c r="C78" s="445">
        <f>[1]compofiinc!AL70</f>
        <v>5.4469943046569824E-2</v>
      </c>
      <c r="D78" s="85">
        <f>[1]compofiinc!AM70</f>
        <v>3.2028239220380783E-2</v>
      </c>
      <c r="E78" s="85">
        <f>[1]compofiinc!AN70</f>
        <v>5.0623351708054543E-3</v>
      </c>
      <c r="F78" s="85">
        <f>[1]compofiinc!AO70</f>
        <v>7.2828927077353001E-3</v>
      </c>
      <c r="G78" s="85">
        <f>[1]compofiinc!AP70</f>
        <v>6.4977556467056274E-3</v>
      </c>
      <c r="H78" s="85">
        <f>[1]compofiinc!AQ70</f>
        <v>3.5987196024507284E-3</v>
      </c>
      <c r="I78" s="453">
        <f>[1]compofiinc!AR70</f>
        <v>3.4787386655807495E-2</v>
      </c>
      <c r="J78" s="445">
        <f>[1]compofiinc!AS70</f>
        <v>2.2069312632083893E-2</v>
      </c>
      <c r="K78" s="85">
        <f>[1]compofiinc!AT70</f>
        <v>1.1100997216999531E-2</v>
      </c>
      <c r="L78" s="85">
        <f>[1]compofiinc!AU70</f>
        <v>2.0043749827891588E-3</v>
      </c>
      <c r="M78" s="85">
        <f>[1]compofiinc!AV70</f>
        <v>4.2392020113766193E-3</v>
      </c>
      <c r="N78" s="85">
        <f>[1]compofiinc!AW70</f>
        <v>2.8105771634727716E-3</v>
      </c>
      <c r="O78" s="85">
        <f>[1]compofiinc!AX70</f>
        <v>1.9141603261232376E-3</v>
      </c>
      <c r="P78" s="443">
        <f>[1]compofiinc!AY70</f>
        <v>1.3267201371490955E-2</v>
      </c>
      <c r="Q78" s="201">
        <f>[1]compofiinc!AZ70</f>
        <v>6.5297139808535576E-3</v>
      </c>
      <c r="R78" s="87">
        <f>[1]compofiinc!BA70</f>
        <v>2.2646121215075254E-3</v>
      </c>
      <c r="S78" s="87">
        <f>[1]compofiinc!BB70</f>
        <v>6.9002388045191765E-4</v>
      </c>
      <c r="T78" s="87">
        <f>[1]compofiinc!BC70</f>
        <v>1.8073533428832889E-3</v>
      </c>
      <c r="U78" s="87">
        <f>[1]compofiinc!BD70</f>
        <v>9.180211927741766E-4</v>
      </c>
      <c r="V78" s="88">
        <f>[1]compofiinc!BE70</f>
        <v>8.4970332682132721E-4</v>
      </c>
    </row>
    <row r="79" spans="1:22" ht="15.75">
      <c r="A79" s="134">
        <v>1982</v>
      </c>
      <c r="B79" s="442">
        <f>[1]compofiinc!AK71</f>
        <v>8.0121606588363647E-2</v>
      </c>
      <c r="C79" s="445">
        <f>[1]compofiinc!AL71</f>
        <v>5.8825060725212097E-2</v>
      </c>
      <c r="D79" s="85">
        <f>[1]compofiinc!AM71</f>
        <v>3.4139692783355713E-2</v>
      </c>
      <c r="E79" s="85">
        <f>[1]compofiinc!AN71</f>
        <v>5.8572110719978809E-3</v>
      </c>
      <c r="F79" s="85">
        <f>[1]compofiinc!AO71</f>
        <v>8.0581968650221825E-3</v>
      </c>
      <c r="G79" s="85">
        <f>[1]compofiinc!AP71</f>
        <v>6.6063967533409595E-3</v>
      </c>
      <c r="H79" s="85">
        <f>[1]compofiinc!AQ71</f>
        <v>4.1635660454630852E-3</v>
      </c>
      <c r="I79" s="453">
        <f>[1]compofiinc!AR71</f>
        <v>4.1640698909759521E-2</v>
      </c>
      <c r="J79" s="454">
        <f>[1]compofiinc!AS71</f>
        <v>2.4986449629068375E-2</v>
      </c>
      <c r="K79" s="104">
        <f>[1]compofiinc!AT71</f>
        <v>1.176044438034296E-2</v>
      </c>
      <c r="L79" s="104">
        <f>[1]compofiinc!AU71</f>
        <v>2.7675617020577192E-3</v>
      </c>
      <c r="M79" s="104">
        <f>[1]compofiinc!AV71</f>
        <v>4.8858635127544403E-3</v>
      </c>
      <c r="N79" s="104">
        <f>[1]compofiinc!AW71</f>
        <v>3.1135194003582001E-3</v>
      </c>
      <c r="O79" s="104">
        <f>[1]compofiinc!AX71</f>
        <v>2.459061099216342E-3</v>
      </c>
      <c r="P79" s="443">
        <f>[1]compofiinc!AY71</f>
        <v>1.7189061269164085E-2</v>
      </c>
      <c r="Q79" s="201">
        <f>[1]compofiinc!AZ71</f>
        <v>7.9101631417870522E-3</v>
      </c>
      <c r="R79" s="87">
        <f>[1]compofiinc!BA71</f>
        <v>2.3521559778600931E-3</v>
      </c>
      <c r="S79" s="87">
        <f>[1]compofiinc!BB71</f>
        <v>1.3382310280576348E-3</v>
      </c>
      <c r="T79" s="87">
        <f>[1]compofiinc!BC71</f>
        <v>2.1254448220133781E-3</v>
      </c>
      <c r="U79" s="87">
        <f>[1]compofiinc!BD71</f>
        <v>1.0718465782701969E-3</v>
      </c>
      <c r="V79" s="88">
        <f>[1]compofiinc!BE71</f>
        <v>1.0224847355857491E-3</v>
      </c>
    </row>
    <row r="80" spans="1:22" ht="15.75">
      <c r="A80" s="134">
        <v>1983</v>
      </c>
      <c r="B80" s="442">
        <f>[1]compofiinc!AK72</f>
        <v>8.6341798305511475E-2</v>
      </c>
      <c r="C80" s="445">
        <f>[1]compofiinc!AL72</f>
        <v>6.0843490064144135E-2</v>
      </c>
      <c r="D80" s="85">
        <f>[1]compofiinc!AM72</f>
        <v>3.6840412765741348E-2</v>
      </c>
      <c r="E80" s="85">
        <f>[1]compofiinc!AN72</f>
        <v>7.3324968107044697E-3</v>
      </c>
      <c r="F80" s="85">
        <f>[1]compofiinc!AO72</f>
        <v>7.0433923974633217E-3</v>
      </c>
      <c r="G80" s="85">
        <f>[1]compofiinc!AP72</f>
        <v>5.6215855292975903E-3</v>
      </c>
      <c r="H80" s="85">
        <f>[1]compofiinc!AQ72</f>
        <v>4.00560162961483E-3</v>
      </c>
      <c r="I80" s="453">
        <f>[1]compofiinc!AR72</f>
        <v>4.5824840664863586E-2</v>
      </c>
      <c r="J80" s="454">
        <f>[1]compofiinc!AS72</f>
        <v>2.6513652876019478E-2</v>
      </c>
      <c r="K80" s="104">
        <f>[1]compofiinc!AT72</f>
        <v>1.3282572850584984E-2</v>
      </c>
      <c r="L80" s="104">
        <f>[1]compofiinc!AU72</f>
        <v>3.884095000103116E-3</v>
      </c>
      <c r="M80" s="104">
        <f>[1]compofiinc!AV72</f>
        <v>4.2996197007596493E-3</v>
      </c>
      <c r="N80" s="104">
        <f>[1]compofiinc!AW72</f>
        <v>2.6529284659773111E-3</v>
      </c>
      <c r="O80" s="104">
        <f>[1]compofiinc!AX72</f>
        <v>2.3944377899169922E-3</v>
      </c>
      <c r="P80" s="443">
        <f>[1]compofiinc!AY72</f>
        <v>1.8609886988997459E-2</v>
      </c>
      <c r="Q80" s="201">
        <f>[1]compofiinc!AZ72</f>
        <v>8.8459653779864311E-3</v>
      </c>
      <c r="R80" s="87">
        <f>[1]compofiinc!BA72</f>
        <v>3.000729950144887E-3</v>
      </c>
      <c r="S80" s="87">
        <f>[1]compofiinc!BB72</f>
        <v>2.1753145847469568E-3</v>
      </c>
      <c r="T80" s="87">
        <f>[1]compofiinc!BC72</f>
        <v>1.7975257942453027E-3</v>
      </c>
      <c r="U80" s="87">
        <f>[1]compofiinc!BD72</f>
        <v>9.5744431018829346E-4</v>
      </c>
      <c r="V80" s="88">
        <f>[1]compofiinc!BE72</f>
        <v>9.1495009837672114E-4</v>
      </c>
    </row>
    <row r="81" spans="1:22" ht="15.75">
      <c r="A81" s="134">
        <v>1984</v>
      </c>
      <c r="B81" s="442">
        <f>[1]compofiinc!AK73</f>
        <v>9.0533226728439331E-2</v>
      </c>
      <c r="C81" s="445">
        <f>[1]compofiinc!AL73</f>
        <v>6.3672445714473724E-2</v>
      </c>
      <c r="D81" s="85">
        <f>[1]compofiinc!AM73</f>
        <v>3.9536669850349426E-2</v>
      </c>
      <c r="E81" s="85">
        <f>[1]compofiinc!AN73</f>
        <v>7.9283453524112701E-3</v>
      </c>
      <c r="F81" s="85">
        <f>[1]compofiinc!AO73</f>
        <v>5.7711498811841011E-3</v>
      </c>
      <c r="G81" s="85">
        <f>[1]compofiinc!AP73</f>
        <v>6.8235066719353199E-3</v>
      </c>
      <c r="H81" s="85">
        <f>[1]compofiinc!AQ73</f>
        <v>3.6127760540693998E-3</v>
      </c>
      <c r="I81" s="453">
        <f>[1]compofiinc!AR73</f>
        <v>4.9705877900123596E-2</v>
      </c>
      <c r="J81" s="454">
        <f>[1]compofiinc!AS73</f>
        <v>2.8800008818507195E-2</v>
      </c>
      <c r="K81" s="104">
        <f>[1]compofiinc!AT73</f>
        <v>1.5295051969587803E-2</v>
      </c>
      <c r="L81" s="104">
        <f>[1]compofiinc!AU73</f>
        <v>4.1535352356731892E-3</v>
      </c>
      <c r="M81" s="104">
        <f>[1]compofiinc!AV73</f>
        <v>3.2731902319937944E-3</v>
      </c>
      <c r="N81" s="104">
        <f>[1]compofiinc!AW73</f>
        <v>3.5827613901346922E-3</v>
      </c>
      <c r="O81" s="104">
        <f>[1]compofiinc!AX73</f>
        <v>2.4954695254564285E-3</v>
      </c>
      <c r="P81" s="443">
        <f>[1]compofiinc!AY73</f>
        <v>2.1432001143693924E-2</v>
      </c>
      <c r="Q81" s="201">
        <f>[1]compofiinc!AZ73</f>
        <v>1.0004828684031963E-2</v>
      </c>
      <c r="R81" s="87">
        <f>[1]compofiinc!BA73</f>
        <v>3.451384836807847E-3</v>
      </c>
      <c r="S81" s="87">
        <f>[1]compofiinc!BB73</f>
        <v>3.0060093849897385E-3</v>
      </c>
      <c r="T81" s="87">
        <f>[1]compofiinc!BC73</f>
        <v>1.4632325619459152E-3</v>
      </c>
      <c r="U81" s="87">
        <f>[1]compofiinc!BD73</f>
        <v>1.1535933008417487E-3</v>
      </c>
      <c r="V81" s="88">
        <f>[1]compofiinc!BE73</f>
        <v>9.3060889048501849E-4</v>
      </c>
    </row>
    <row r="82" spans="1:22" ht="15.75">
      <c r="A82" s="134">
        <v>1985</v>
      </c>
      <c r="B82" s="442">
        <f>[1]compofiinc!AK74</f>
        <v>9.613451361656189E-2</v>
      </c>
      <c r="C82" s="445">
        <f>[1]compofiinc!AL74</f>
        <v>6.5528735518455505E-2</v>
      </c>
      <c r="D82" s="85">
        <f>[1]compofiinc!AM74</f>
        <v>3.7939686328172684E-2</v>
      </c>
      <c r="E82" s="85">
        <f>[1]compofiinc!AN74</f>
        <v>9.7170630469918251E-3</v>
      </c>
      <c r="F82" s="85">
        <f>[1]compofiinc!AO74</f>
        <v>6.3128108158707619E-3</v>
      </c>
      <c r="G82" s="85">
        <f>[1]compofiinc!AP74</f>
        <v>6.9679506123065948E-3</v>
      </c>
      <c r="H82" s="85">
        <f>[1]compofiinc!AQ74</f>
        <v>4.5939655974507332E-3</v>
      </c>
      <c r="I82" s="453">
        <f>[1]compofiinc!AR74</f>
        <v>5.2926450967788696E-2</v>
      </c>
      <c r="J82" s="454">
        <f>[1]compofiinc!AS74</f>
        <v>3.0246181413531303E-2</v>
      </c>
      <c r="K82" s="104">
        <f>[1]compofiinc!AT74</f>
        <v>1.38667868450284E-2</v>
      </c>
      <c r="L82" s="104">
        <f>[1]compofiinc!AU74</f>
        <v>5.5282097309827805E-3</v>
      </c>
      <c r="M82" s="104">
        <f>[1]compofiinc!AV74</f>
        <v>4.0285326540470123E-3</v>
      </c>
      <c r="N82" s="104">
        <f>[1]compofiinc!AW74</f>
        <v>3.6130738444626331E-3</v>
      </c>
      <c r="O82" s="104">
        <f>[1]compofiinc!AX74</f>
        <v>3.2095767091959715E-3</v>
      </c>
      <c r="P82" s="443">
        <f>[1]compofiinc!AY74</f>
        <v>2.219073474407196E-2</v>
      </c>
      <c r="Q82" s="201">
        <f>[1]compofiinc!AZ74</f>
        <v>9.9138664081692696E-3</v>
      </c>
      <c r="R82" s="87">
        <f>[1]compofiinc!BA74</f>
        <v>3.4343847073614597E-3</v>
      </c>
      <c r="S82" s="87">
        <f>[1]compofiinc!BB74</f>
        <v>3.018505871295929E-3</v>
      </c>
      <c r="T82" s="87">
        <f>[1]compofiinc!BC74</f>
        <v>1.3281079009175301E-3</v>
      </c>
      <c r="U82" s="87">
        <f>[1]compofiinc!BD74</f>
        <v>1.1732139391824603E-3</v>
      </c>
      <c r="V82" s="88">
        <f>[1]compofiinc!BE74</f>
        <v>9.5965422224253416E-4</v>
      </c>
    </row>
    <row r="83" spans="1:22" ht="15.75">
      <c r="A83" s="134">
        <v>1986</v>
      </c>
      <c r="B83" s="442">
        <f>[1]compofiinc!AK75</f>
        <v>0.11974835395812988</v>
      </c>
      <c r="C83" s="445">
        <f>[1]compofiinc!AL75</f>
        <v>6.5330728888511658E-2</v>
      </c>
      <c r="D83" s="85">
        <f>[1]compofiinc!AM75</f>
        <v>3.9699852466583252E-2</v>
      </c>
      <c r="E83" s="85">
        <f>[1]compofiinc!AN75</f>
        <v>1.0652091354131699E-2</v>
      </c>
      <c r="F83" s="85">
        <f>[1]compofiinc!AO75</f>
        <v>5.6422376073896885E-3</v>
      </c>
      <c r="G83" s="85">
        <f>[1]compofiinc!AP75</f>
        <v>5.8790245093405247E-3</v>
      </c>
      <c r="H83" s="85">
        <f>[1]compofiinc!AQ75</f>
        <v>3.4575213212519884E-3</v>
      </c>
      <c r="I83" s="453">
        <f>[1]compofiinc!AR75</f>
        <v>7.0902608335018158E-2</v>
      </c>
      <c r="J83" s="454">
        <f>[1]compofiinc!AS75</f>
        <v>2.926749549806118E-2</v>
      </c>
      <c r="K83" s="104">
        <f>[1]compofiinc!AT75</f>
        <v>1.4064926654100418E-2</v>
      </c>
      <c r="L83" s="104">
        <f>[1]compofiinc!AU75</f>
        <v>5.8497507125139236E-3</v>
      </c>
      <c r="M83" s="104">
        <f>[1]compofiinc!AV75</f>
        <v>3.6984910257160664E-3</v>
      </c>
      <c r="N83" s="104">
        <f>[1]compofiinc!AW75</f>
        <v>3.0381504911929369E-3</v>
      </c>
      <c r="O83" s="104">
        <f>[1]compofiinc!AX75</f>
        <v>2.6161777786910534E-3</v>
      </c>
      <c r="P83" s="443">
        <f>[1]compofiinc!AY75</f>
        <v>3.308168426156044E-2</v>
      </c>
      <c r="Q83" s="201">
        <f>[1]compofiinc!AZ75</f>
        <v>1.0241644456982613E-2</v>
      </c>
      <c r="R83" s="87">
        <f>[1]compofiinc!BA75</f>
        <v>3.9213956333696842E-3</v>
      </c>
      <c r="S83" s="87">
        <f>[1]compofiinc!BB75</f>
        <v>3.1605777330696583E-3</v>
      </c>
      <c r="T83" s="87">
        <f>[1]compofiinc!BC75</f>
        <v>1.2765191495418549E-3</v>
      </c>
      <c r="U83" s="87">
        <f>[1]compofiinc!BD75</f>
        <v>1.1059808311983943E-3</v>
      </c>
      <c r="V83" s="88">
        <f>[1]compofiinc!BE75</f>
        <v>7.7717093518003821E-4</v>
      </c>
    </row>
    <row r="84" spans="1:22" ht="15.75">
      <c r="A84" s="134">
        <v>1987</v>
      </c>
      <c r="B84" s="442">
        <f>[1]compofiinc!AK76</f>
        <v>9.5838405191898346E-2</v>
      </c>
      <c r="C84" s="445">
        <f>[1]compofiinc!AL76</f>
        <v>7.9385735094547272E-2</v>
      </c>
      <c r="D84" s="85">
        <f>[1]compofiinc!AM76</f>
        <v>4.7156631946563721E-2</v>
      </c>
      <c r="E84" s="85">
        <f>[1]compofiinc!AN76</f>
        <v>1.6699865460395813E-2</v>
      </c>
      <c r="F84" s="85">
        <f>[1]compofiinc!AO76</f>
        <v>4.9863904714584351E-3</v>
      </c>
      <c r="G84" s="85">
        <f>[1]compofiinc!AP76</f>
        <v>7.1087665855884552E-3</v>
      </c>
      <c r="H84" s="85">
        <f>[1]compofiinc!AQ76</f>
        <v>3.4340810962021351E-3</v>
      </c>
      <c r="I84" s="453">
        <f>[1]compofiinc!AR76</f>
        <v>4.9614019691944122E-2</v>
      </c>
      <c r="J84" s="454">
        <f>[1]compofiinc!AS76</f>
        <v>3.8060490041971207E-2</v>
      </c>
      <c r="K84" s="104">
        <f>[1]compofiinc!AT76</f>
        <v>1.9782228395342827E-2</v>
      </c>
      <c r="L84" s="104">
        <f>[1]compofiinc!AU76</f>
        <v>9.5335133373737335E-3</v>
      </c>
      <c r="M84" s="104">
        <f>[1]compofiinc!AV76</f>
        <v>2.7783710975199938E-3</v>
      </c>
      <c r="N84" s="104">
        <f>[1]compofiinc!AW76</f>
        <v>3.9886669255793095E-3</v>
      </c>
      <c r="O84" s="104">
        <f>[1]compofiinc!AX76</f>
        <v>1.977710984647274E-3</v>
      </c>
      <c r="P84" s="443">
        <f>[1]compofiinc!AY76</f>
        <v>1.9288046285510063E-2</v>
      </c>
      <c r="Q84" s="201">
        <f>[1]compofiinc!AZ76</f>
        <v>1.3423667289316654E-2</v>
      </c>
      <c r="R84" s="87">
        <f>[1]compofiinc!BA76</f>
        <v>4.9235331825911999E-3</v>
      </c>
      <c r="S84" s="87">
        <f>[1]compofiinc!BB76</f>
        <v>4.7824340872466564E-3</v>
      </c>
      <c r="T84" s="87">
        <f>[1]compofiinc!BC76</f>
        <v>1.1959167895838618E-3</v>
      </c>
      <c r="U84" s="87">
        <f>[1]compofiinc!BD76</f>
        <v>1.7504452262073755E-3</v>
      </c>
      <c r="V84" s="88">
        <f>[1]compofiinc!BE76</f>
        <v>7.7133753802627325E-4</v>
      </c>
    </row>
    <row r="85" spans="1:22" ht="15.75">
      <c r="A85" s="134">
        <v>1988</v>
      </c>
      <c r="B85" s="442">
        <f>[1]compofiinc!AK77</f>
        <v>0.12240573018789291</v>
      </c>
      <c r="C85" s="445">
        <f>[1]compofiinc!AL77</f>
        <v>0.10179790854454041</v>
      </c>
      <c r="D85" s="85">
        <f>[1]compofiinc!AM77</f>
        <v>5.5437799543142319E-2</v>
      </c>
      <c r="E85" s="85">
        <f>[1]compofiinc!AN77</f>
        <v>2.485232800245285E-2</v>
      </c>
      <c r="F85" s="85">
        <f>[1]compofiinc!AO77</f>
        <v>7.3296106420457363E-3</v>
      </c>
      <c r="G85" s="85">
        <f>[1]compofiinc!AP77</f>
        <v>8.8559463620185852E-3</v>
      </c>
      <c r="H85" s="85">
        <f>[1]compofiinc!AQ77</f>
        <v>5.322224460542202E-3</v>
      </c>
      <c r="I85" s="453">
        <f>[1]compofiinc!AR77</f>
        <v>6.8670563399791718E-2</v>
      </c>
      <c r="J85" s="454">
        <f>[1]compofiinc!AS77</f>
        <v>5.328751727938652E-2</v>
      </c>
      <c r="K85" s="104">
        <f>[1]compofiinc!AT77</f>
        <v>2.4926342070102692E-2</v>
      </c>
      <c r="L85" s="104">
        <f>[1]compofiinc!AU77</f>
        <v>1.531578041613102E-2</v>
      </c>
      <c r="M85" s="104">
        <f>[1]compofiinc!AV77</f>
        <v>4.6289390884339809E-3</v>
      </c>
      <c r="N85" s="104">
        <f>[1]compofiinc!AW77</f>
        <v>5.1136575639247894E-3</v>
      </c>
      <c r="O85" s="104">
        <f>[1]compofiinc!AX77</f>
        <v>3.3027974423021078E-3</v>
      </c>
      <c r="P85" s="443">
        <f>[1]compofiinc!AY77</f>
        <v>2.8852986171841621E-2</v>
      </c>
      <c r="Q85" s="201">
        <f>[1]compofiinc!AZ77</f>
        <v>2.0565781742334366E-2</v>
      </c>
      <c r="R85" s="87">
        <f>[1]compofiinc!BA77</f>
        <v>7.5681726448237896E-3</v>
      </c>
      <c r="S85" s="87">
        <f>[1]compofiinc!BB77</f>
        <v>7.1022761985659599E-3</v>
      </c>
      <c r="T85" s="87">
        <f>[1]compofiinc!BC77</f>
        <v>2.3312445264309645E-3</v>
      </c>
      <c r="U85" s="87">
        <f>[1]compofiinc!BD77</f>
        <v>2.1636711899191141E-3</v>
      </c>
      <c r="V85" s="88">
        <f>[1]compofiinc!BE77</f>
        <v>1.4004175318405032E-3</v>
      </c>
    </row>
    <row r="86" spans="1:22" ht="15.75">
      <c r="A86" s="134">
        <v>1989</v>
      </c>
      <c r="B86" s="442">
        <f>[1]compofiinc!AK78</f>
        <v>0.11262731999158859</v>
      </c>
      <c r="C86" s="445">
        <f>[1]compofiinc!AL78</f>
        <v>9.6032053232192993E-2</v>
      </c>
      <c r="D86" s="85">
        <f>[1]compofiinc!AM78</f>
        <v>4.8782773315906525E-2</v>
      </c>
      <c r="E86" s="85">
        <f>[1]compofiinc!AN78</f>
        <v>2.4507328867912292E-2</v>
      </c>
      <c r="F86" s="85">
        <f>[1]compofiinc!AO78</f>
        <v>6.7947925999760628E-3</v>
      </c>
      <c r="G86" s="85">
        <f>[1]compofiinc!AP78</f>
        <v>1.0645885951817036E-2</v>
      </c>
      <c r="H86" s="85">
        <f>[1]compofiinc!AQ78</f>
        <v>5.3012734279036522E-3</v>
      </c>
      <c r="I86" s="453">
        <f>[1]compofiinc!AR78</f>
        <v>6.0944493860006332E-2</v>
      </c>
      <c r="J86" s="454">
        <f>[1]compofiinc!AS78</f>
        <v>4.8642612993717194E-2</v>
      </c>
      <c r="K86" s="104">
        <f>[1]compofiinc!AT78</f>
        <v>2.0523315295577049E-2</v>
      </c>
      <c r="L86" s="104">
        <f>[1]compofiinc!AU78</f>
        <v>1.4594174921512604E-2</v>
      </c>
      <c r="M86" s="104">
        <f>[1]compofiinc!AV78</f>
        <v>4.1541797108948231E-3</v>
      </c>
      <c r="N86" s="104">
        <f>[1]compofiinc!AW78</f>
        <v>6.2852301634848118E-3</v>
      </c>
      <c r="O86" s="104">
        <f>[1]compofiinc!AX78</f>
        <v>3.0857117380946875E-3</v>
      </c>
      <c r="P86" s="443">
        <f>[1]compofiinc!AY78</f>
        <v>2.4972625076770782E-2</v>
      </c>
      <c r="Q86" s="201">
        <f>[1]compofiinc!AZ78</f>
        <v>1.8144819885492325E-2</v>
      </c>
      <c r="R86" s="87">
        <f>[1]compofiinc!BA78</f>
        <v>5.464368499815464E-3</v>
      </c>
      <c r="S86" s="87">
        <f>[1]compofiinc!BB78</f>
        <v>6.648113951086998E-3</v>
      </c>
      <c r="T86" s="87">
        <f>[1]compofiinc!BC78</f>
        <v>1.9535762257874012E-3</v>
      </c>
      <c r="U86" s="87">
        <f>[1]compofiinc!BD78</f>
        <v>2.6766660157591105E-3</v>
      </c>
      <c r="V86" s="88">
        <f>[1]compofiinc!BE78</f>
        <v>1.4020957751199603E-3</v>
      </c>
    </row>
    <row r="87" spans="1:22" ht="15.75">
      <c r="A87" s="136">
        <v>1990</v>
      </c>
      <c r="B87" s="450">
        <f>[1]compofiinc!AK79</f>
        <v>0.11135668307542801</v>
      </c>
      <c r="C87" s="456">
        <f>[1]compofiinc!AL79</f>
        <v>9.9009610712528229E-2</v>
      </c>
      <c r="D87" s="106">
        <f>[1]compofiinc!AM79</f>
        <v>5.1502976566553116E-2</v>
      </c>
      <c r="E87" s="106">
        <f>[1]compofiinc!AN79</f>
        <v>2.5062473490834236E-2</v>
      </c>
      <c r="F87" s="106">
        <f>[1]compofiinc!AO79</f>
        <v>6.4623202197253704E-3</v>
      </c>
      <c r="G87" s="106">
        <f>[1]compofiinc!AP79</f>
        <v>1.0636103339493275E-2</v>
      </c>
      <c r="H87" s="106">
        <f>[1]compofiinc!AQ79</f>
        <v>5.3457347676157951E-3</v>
      </c>
      <c r="I87" s="457">
        <f>[1]compofiinc!AR79</f>
        <v>5.9148270636796951E-2</v>
      </c>
      <c r="J87" s="461">
        <f>[1]compofiinc!AS79</f>
        <v>4.9763079732656479E-2</v>
      </c>
      <c r="K87" s="108">
        <f>[1]compofiinc!AT79</f>
        <v>2.2019462659955025E-2</v>
      </c>
      <c r="L87" s="108">
        <f>[1]compofiinc!AU79</f>
        <v>1.4262623153626919E-2</v>
      </c>
      <c r="M87" s="108">
        <f>[1]compofiinc!AV79</f>
        <v>4.0263673290610313E-3</v>
      </c>
      <c r="N87" s="108">
        <f>[1]compofiinc!AW79</f>
        <v>6.2221549451351166E-3</v>
      </c>
      <c r="O87" s="108">
        <f>[1]compofiinc!AX79</f>
        <v>3.232473274692893E-3</v>
      </c>
      <c r="P87" s="452">
        <f>[1]compofiinc!AY79</f>
        <v>2.3728504776954651E-2</v>
      </c>
      <c r="Q87" s="205">
        <f>[1]compofiinc!AZ79</f>
        <v>1.8566926941275597E-2</v>
      </c>
      <c r="R87" s="109">
        <f>[1]compofiinc!BA79</f>
        <v>6.1925672926008701E-3</v>
      </c>
      <c r="S87" s="109">
        <f>[1]compofiinc!BB79</f>
        <v>6.3480283133685589E-3</v>
      </c>
      <c r="T87" s="109">
        <f>[1]compofiinc!BC79</f>
        <v>1.9534321036189795E-3</v>
      </c>
      <c r="U87" s="109">
        <f>[1]compofiinc!BD79</f>
        <v>2.6992459315806627E-3</v>
      </c>
      <c r="V87" s="110">
        <f>[1]compofiinc!BE79</f>
        <v>1.3736529508605599E-3</v>
      </c>
    </row>
    <row r="88" spans="1:22" ht="15.75">
      <c r="A88" s="134">
        <v>1991</v>
      </c>
      <c r="B88" s="442">
        <f>[1]compofiinc!AK80</f>
        <v>0.10171260684728622</v>
      </c>
      <c r="C88" s="445">
        <f>[1]compofiinc!AL80</f>
        <v>9.2069782316684723E-2</v>
      </c>
      <c r="D88" s="85">
        <f>[1]compofiinc!AM80</f>
        <v>4.8773407936096191E-2</v>
      </c>
      <c r="E88" s="85">
        <f>[1]compofiinc!AN80</f>
        <v>2.3400640115141869E-2</v>
      </c>
      <c r="F88" s="85">
        <f>[1]compofiinc!AO80</f>
        <v>5.5537284351885319E-3</v>
      </c>
      <c r="G88" s="85">
        <f>[1]compofiinc!AP80</f>
        <v>9.3045178800821304E-3</v>
      </c>
      <c r="H88" s="85">
        <f>[1]compofiinc!AQ80</f>
        <v>5.0374912098050117E-3</v>
      </c>
      <c r="I88" s="453">
        <f>[1]compofiinc!AR80</f>
        <v>5.1999844610691071E-2</v>
      </c>
      <c r="J88" s="454">
        <f>[1]compofiinc!AS80</f>
        <v>4.4897813349962234E-2</v>
      </c>
      <c r="K88" s="104">
        <f>[1]compofiinc!AT80</f>
        <v>2.0064903423190117E-2</v>
      </c>
      <c r="L88" s="104">
        <f>[1]compofiinc!AU80</f>
        <v>1.305795181542635E-2</v>
      </c>
      <c r="M88" s="104">
        <f>[1]compofiinc!AV80</f>
        <v>3.3872721251100302E-3</v>
      </c>
      <c r="N88" s="104">
        <f>[1]compofiinc!AW80</f>
        <v>5.4371235892176628E-3</v>
      </c>
      <c r="O88" s="104">
        <f>[1]compofiinc!AX80</f>
        <v>2.9505628626793623E-3</v>
      </c>
      <c r="P88" s="443">
        <f>[1]compofiinc!AY80</f>
        <v>2.0033266395330429E-2</v>
      </c>
      <c r="Q88" s="201">
        <f>[1]compofiinc!AZ80</f>
        <v>1.6256842762231827E-2</v>
      </c>
      <c r="R88" s="87">
        <f>[1]compofiinc!BA80</f>
        <v>5.31047023832798E-3</v>
      </c>
      <c r="S88" s="87">
        <f>[1]compofiinc!BB80</f>
        <v>5.8118943125009537E-3</v>
      </c>
      <c r="T88" s="87">
        <f>[1]compofiinc!BC80</f>
        <v>1.5535873826593161E-3</v>
      </c>
      <c r="U88" s="87">
        <f>[1]compofiinc!BD80</f>
        <v>2.3809876292943954E-3</v>
      </c>
      <c r="V88" s="88">
        <f>[1]compofiinc!BE80</f>
        <v>1.1999022681266069E-3</v>
      </c>
    </row>
    <row r="89" spans="1:22" ht="15.75">
      <c r="A89" s="134">
        <v>1992</v>
      </c>
      <c r="B89" s="442">
        <f>[1]compofiinc!AK81</f>
        <v>0.11435885727405548</v>
      </c>
      <c r="C89" s="445">
        <f>[1]compofiinc!AL81</f>
        <v>0.10336270183324814</v>
      </c>
      <c r="D89" s="85">
        <f>[1]compofiinc!AM81</f>
        <v>5.807306244969368E-2</v>
      </c>
      <c r="E89" s="85">
        <f>[1]compofiinc!AN81</f>
        <v>2.7358748018741608E-2</v>
      </c>
      <c r="F89" s="85">
        <f>[1]compofiinc!AO81</f>
        <v>5.5329711176455021E-3</v>
      </c>
      <c r="G89" s="85">
        <f>[1]compofiinc!AP81</f>
        <v>7.0804678834974766E-3</v>
      </c>
      <c r="H89" s="85">
        <f>[1]compofiinc!AQ81</f>
        <v>5.3174542263150215E-3</v>
      </c>
      <c r="I89" s="453">
        <f>[1]compofiinc!AR81</f>
        <v>6.1342716217041016E-2</v>
      </c>
      <c r="J89" s="454">
        <f>[1]compofiinc!AS81</f>
        <v>5.3014699369668961E-2</v>
      </c>
      <c r="K89" s="104">
        <f>[1]compofiinc!AT81</f>
        <v>2.6925800368189812E-2</v>
      </c>
      <c r="L89" s="104">
        <f>[1]compofiinc!AU81</f>
        <v>1.5247783623635769E-2</v>
      </c>
      <c r="M89" s="104">
        <f>[1]compofiinc!AV81</f>
        <v>3.4926033113151789E-3</v>
      </c>
      <c r="N89" s="104">
        <f>[1]compofiinc!AW81</f>
        <v>4.2110476642847061E-3</v>
      </c>
      <c r="O89" s="104">
        <f>[1]compofiinc!AX81</f>
        <v>3.1374625395983458E-3</v>
      </c>
      <c r="P89" s="443">
        <f>[1]compofiinc!AY81</f>
        <v>2.5011787191033363E-2</v>
      </c>
      <c r="Q89" s="201">
        <f>[1]compofiinc!AZ81</f>
        <v>2.0457221195101738E-2</v>
      </c>
      <c r="R89" s="87">
        <f>[1]compofiinc!BA81</f>
        <v>8.9313359931111336E-3</v>
      </c>
      <c r="S89" s="87">
        <f>[1]compofiinc!BB81</f>
        <v>6.8355938419699669E-3</v>
      </c>
      <c r="T89" s="87">
        <f>[1]compofiinc!BC81</f>
        <v>1.5826668823137879E-3</v>
      </c>
      <c r="U89" s="87">
        <f>[1]compofiinc!BD81</f>
        <v>1.8371735932305455E-3</v>
      </c>
      <c r="V89" s="88">
        <f>[1]compofiinc!BE81</f>
        <v>1.2704507680609822E-3</v>
      </c>
    </row>
    <row r="90" spans="1:22" ht="15.75">
      <c r="A90" s="134">
        <v>1993</v>
      </c>
      <c r="B90" s="442">
        <f>[1]compofiinc!AK82</f>
        <v>0.11034298688173294</v>
      </c>
      <c r="C90" s="445">
        <f>[1]compofiinc!AL82</f>
        <v>9.7143173217773438E-2</v>
      </c>
      <c r="D90" s="85">
        <f>[1]compofiinc!AM82</f>
        <v>5.4729308933019638E-2</v>
      </c>
      <c r="E90" s="85">
        <f>[1]compofiinc!AN82</f>
        <v>2.631298266351223E-2</v>
      </c>
      <c r="F90" s="85">
        <f>[1]compofiinc!AO82</f>
        <v>4.9568726681172848E-3</v>
      </c>
      <c r="G90" s="85">
        <f>[1]compofiinc!AP82</f>
        <v>5.8760019019246101E-3</v>
      </c>
      <c r="H90" s="85">
        <f>[1]compofiinc!AQ82</f>
        <v>5.2680084481835365E-3</v>
      </c>
      <c r="I90" s="453">
        <f>[1]compofiinc!AR82</f>
        <v>5.8508321642875671E-2</v>
      </c>
      <c r="J90" s="454">
        <f>[1]compofiinc!AS82</f>
        <v>4.8396781086921692E-2</v>
      </c>
      <c r="K90" s="104">
        <f>[1]compofiinc!AT82</f>
        <v>2.3679524660110474E-2</v>
      </c>
      <c r="L90" s="104">
        <f>[1]compofiinc!AU82</f>
        <v>1.5030700713396072E-2</v>
      </c>
      <c r="M90" s="104">
        <f>[1]compofiinc!AV82</f>
        <v>2.9947296716272831E-3</v>
      </c>
      <c r="N90" s="104">
        <f>[1]compofiinc!AW82</f>
        <v>3.5630825441330671E-3</v>
      </c>
      <c r="O90" s="104">
        <f>[1]compofiinc!AX82</f>
        <v>3.1287418678402901E-3</v>
      </c>
      <c r="P90" s="443">
        <f>[1]compofiinc!AY82</f>
        <v>2.3699639365077019E-2</v>
      </c>
      <c r="Q90" s="201">
        <f>[1]compofiinc!AZ82</f>
        <v>1.7944440245628357E-2</v>
      </c>
      <c r="R90" s="87">
        <f>[1]compofiinc!BA82</f>
        <v>7.0158843882381916E-3</v>
      </c>
      <c r="S90" s="87">
        <f>[1]compofiinc!BB82</f>
        <v>6.7339059896767139E-3</v>
      </c>
      <c r="T90" s="87">
        <f>[1]compofiinc!BC82</f>
        <v>1.3072962174192071E-3</v>
      </c>
      <c r="U90" s="87">
        <f>[1]compofiinc!BD82</f>
        <v>1.5784015413373709E-3</v>
      </c>
      <c r="V90" s="88">
        <f>[1]compofiinc!BE82</f>
        <v>1.3089523417875171E-3</v>
      </c>
    </row>
    <row r="91" spans="1:22" ht="15.75">
      <c r="A91" s="134">
        <v>1994</v>
      </c>
      <c r="B91" s="442">
        <f>[1]compofiinc!AK83</f>
        <v>0.11021235585212708</v>
      </c>
      <c r="C91" s="445">
        <f>[1]compofiinc!AL83</f>
        <v>9.691222757101059E-2</v>
      </c>
      <c r="D91" s="85">
        <f>[1]compofiinc!AM83</f>
        <v>5.1247101277112961E-2</v>
      </c>
      <c r="E91" s="85">
        <f>[1]compofiinc!AN83</f>
        <v>2.9330771416425705E-2</v>
      </c>
      <c r="F91" s="85">
        <f>[1]compofiinc!AO83</f>
        <v>5.1345229148864746E-3</v>
      </c>
      <c r="G91" s="85">
        <f>[1]compofiinc!AP83</f>
        <v>5.7432199828326702E-3</v>
      </c>
      <c r="H91" s="85">
        <f>[1]compofiinc!AQ83</f>
        <v>5.4566147737205029E-3</v>
      </c>
      <c r="I91" s="453">
        <f>[1]compofiinc!AR83</f>
        <v>5.8493949472904205E-2</v>
      </c>
      <c r="J91" s="454">
        <f>[1]compofiinc!AS83</f>
        <v>4.8072110861539841E-2</v>
      </c>
      <c r="K91" s="104">
        <f>[1]compofiinc!AT83</f>
        <v>2.0870426669716835E-2</v>
      </c>
      <c r="L91" s="104">
        <f>[1]compofiinc!AU83</f>
        <v>1.7315488308668137E-2</v>
      </c>
      <c r="M91" s="104">
        <f>[1]compofiinc!AV83</f>
        <v>3.114885650575161E-3</v>
      </c>
      <c r="N91" s="104">
        <f>[1]compofiinc!AW83</f>
        <v>3.6263687070459127E-3</v>
      </c>
      <c r="O91" s="104">
        <f>[1]compofiinc!AX83</f>
        <v>3.1449398957192898E-3</v>
      </c>
      <c r="P91" s="443">
        <f>[1]compofiinc!AY83</f>
        <v>2.3685580119490623E-2</v>
      </c>
      <c r="Q91" s="201">
        <f>[1]compofiinc!AZ83</f>
        <v>1.7758816480636597E-2</v>
      </c>
      <c r="R91" s="87">
        <f>[1]compofiinc!BA83</f>
        <v>5.7218968868255615E-3</v>
      </c>
      <c r="S91" s="87">
        <f>[1]compofiinc!BB83</f>
        <v>7.6670609414577484E-3</v>
      </c>
      <c r="T91" s="87">
        <f>[1]compofiinc!BC83</f>
        <v>1.4135201927274466E-3</v>
      </c>
      <c r="U91" s="87">
        <f>[1]compofiinc!BD83</f>
        <v>1.6162751708179712E-3</v>
      </c>
      <c r="V91" s="88">
        <f>[1]compofiinc!BE83</f>
        <v>1.3400635216385126E-3</v>
      </c>
    </row>
    <row r="92" spans="1:22" ht="15.75">
      <c r="A92" s="134">
        <v>1995</v>
      </c>
      <c r="B92" s="442">
        <f>[1]compofiinc!AK84</f>
        <v>0.11699656397104263</v>
      </c>
      <c r="C92" s="445">
        <f>[1]compofiinc!AL84</f>
        <v>0.10180597007274628</v>
      </c>
      <c r="D92" s="85">
        <f>[1]compofiinc!AM84</f>
        <v>5.5018875747919083E-2</v>
      </c>
      <c r="E92" s="85">
        <f>[1]compofiinc!AN84</f>
        <v>2.9142837971448898E-2</v>
      </c>
      <c r="F92" s="85">
        <f>[1]compofiinc!AO84</f>
        <v>5.6824828498065472E-3</v>
      </c>
      <c r="G92" s="85">
        <f>[1]compofiinc!AP84</f>
        <v>6.6009075380861759E-3</v>
      </c>
      <c r="H92" s="85">
        <f>[1]compofiinc!AQ84</f>
        <v>5.360867828130722E-3</v>
      </c>
      <c r="I92" s="453">
        <f>[1]compofiinc!AR84</f>
        <v>6.3001818954944611E-2</v>
      </c>
      <c r="J92" s="454">
        <f>[1]compofiinc!AS84</f>
        <v>5.1159288734197617E-2</v>
      </c>
      <c r="K92" s="104">
        <f>[1]compofiinc!AT84</f>
        <v>2.3152833804488182E-2</v>
      </c>
      <c r="L92" s="104">
        <f>[1]compofiinc!AU84</f>
        <v>1.704816147685051E-2</v>
      </c>
      <c r="M92" s="104">
        <f>[1]compofiinc!AV84</f>
        <v>3.581237280741334E-3</v>
      </c>
      <c r="N92" s="104">
        <f>[1]compofiinc!AW84</f>
        <v>4.118945449590683E-3</v>
      </c>
      <c r="O92" s="104">
        <f>[1]compofiinc!AX84</f>
        <v>3.2581090927124023E-3</v>
      </c>
      <c r="P92" s="443">
        <f>[1]compofiinc!AY84</f>
        <v>2.5299739092588425E-2</v>
      </c>
      <c r="Q92" s="201">
        <f>[1]compofiinc!AZ84</f>
        <v>1.9004540517926216E-2</v>
      </c>
      <c r="R92" s="87">
        <f>[1]compofiinc!BA84</f>
        <v>6.8007893860340118E-3</v>
      </c>
      <c r="S92" s="87">
        <f>[1]compofiinc!BB84</f>
        <v>7.4401702731847763E-3</v>
      </c>
      <c r="T92" s="87">
        <f>[1]compofiinc!BC84</f>
        <v>1.6390936216339469E-3</v>
      </c>
      <c r="U92" s="87">
        <f>[1]compofiinc!BD84</f>
        <v>1.8261000514030457E-3</v>
      </c>
      <c r="V92" s="88">
        <f>[1]compofiinc!BE84</f>
        <v>1.2983868364244699E-3</v>
      </c>
    </row>
    <row r="93" spans="1:22" ht="15.75">
      <c r="A93" s="134">
        <v>1996</v>
      </c>
      <c r="B93" s="442">
        <f>[1]compofiinc!AK85</f>
        <v>0.13030004501342773</v>
      </c>
      <c r="C93" s="445">
        <f>[1]compofiinc!AL85</f>
        <v>0.10704072564840317</v>
      </c>
      <c r="D93" s="85">
        <f>[1]compofiinc!AM85</f>
        <v>5.8205511420965195E-2</v>
      </c>
      <c r="E93" s="85">
        <f>[1]compofiinc!AN85</f>
        <v>3.0515067279338837E-2</v>
      </c>
      <c r="F93" s="85">
        <f>[1]compofiinc!AO85</f>
        <v>5.913230124861002E-3</v>
      </c>
      <c r="G93" s="85">
        <f>[1]compofiinc!AP85</f>
        <v>6.667229812592268E-3</v>
      </c>
      <c r="H93" s="85">
        <f>[1]compofiinc!AQ85</f>
        <v>5.7396884076297283E-3</v>
      </c>
      <c r="I93" s="453">
        <f>[1]compofiinc!AR85</f>
        <v>7.3432944715023041E-2</v>
      </c>
      <c r="J93" s="454">
        <f>[1]compofiinc!AS85</f>
        <v>5.4874122142791748E-2</v>
      </c>
      <c r="K93" s="104">
        <f>[1]compofiinc!AT85</f>
        <v>2.5236593559384346E-2</v>
      </c>
      <c r="L93" s="104">
        <f>[1]compofiinc!AU85</f>
        <v>1.8264165148139E-2</v>
      </c>
      <c r="M93" s="104">
        <f>[1]compofiinc!AV85</f>
        <v>3.6941692233085632E-3</v>
      </c>
      <c r="N93" s="104">
        <f>[1]compofiinc!AW85</f>
        <v>4.203947726637125E-3</v>
      </c>
      <c r="O93" s="104">
        <f>[1]compofiinc!AX85</f>
        <v>3.4752474166452885E-3</v>
      </c>
      <c r="P93" s="443">
        <f>[1]compofiinc!AY85</f>
        <v>3.1435489654541016E-2</v>
      </c>
      <c r="Q93" s="201">
        <f>[1]compofiinc!AZ85</f>
        <v>2.089584618806839E-2</v>
      </c>
      <c r="R93" s="87">
        <f>[1]compofiinc!BA85</f>
        <v>7.9677421599626541E-3</v>
      </c>
      <c r="S93" s="87">
        <f>[1]compofiinc!BB85</f>
        <v>7.8542362898588181E-3</v>
      </c>
      <c r="T93" s="87">
        <f>[1]compofiinc!BC85</f>
        <v>1.7020913073793054E-3</v>
      </c>
      <c r="U93" s="87">
        <f>[1]compofiinc!BD85</f>
        <v>1.9229340832680464E-3</v>
      </c>
      <c r="V93" s="88">
        <f>[1]compofiinc!BE85</f>
        <v>1.4488422311842442E-3</v>
      </c>
    </row>
    <row r="94" spans="1:22" ht="15.75">
      <c r="A94" s="134">
        <v>1997</v>
      </c>
      <c r="B94" s="442">
        <f>[1]compofiinc!AK86</f>
        <v>0.14263631403446198</v>
      </c>
      <c r="C94" s="445">
        <f>[1]compofiinc!AL86</f>
        <v>0.11307244002819061</v>
      </c>
      <c r="D94" s="85">
        <f>[1]compofiinc!AM86</f>
        <v>6.2276165932416916E-2</v>
      </c>
      <c r="E94" s="85">
        <f>[1]compofiinc!AN86</f>
        <v>3.1807545572519302E-2</v>
      </c>
      <c r="F94" s="85">
        <f>[1]compofiinc!AO86</f>
        <v>6.2406063079833984E-3</v>
      </c>
      <c r="G94" s="85">
        <f>[1]compofiinc!AP86</f>
        <v>6.6667823120951653E-3</v>
      </c>
      <c r="H94" s="85">
        <f>[1]compofiinc!AQ86</f>
        <v>6.0813408344984055E-3</v>
      </c>
      <c r="I94" s="453">
        <f>[1]compofiinc!AR86</f>
        <v>8.2661733031272888E-2</v>
      </c>
      <c r="J94" s="454">
        <f>[1]compofiinc!AS86</f>
        <v>5.9352301061153412E-2</v>
      </c>
      <c r="K94" s="104">
        <f>[1]compofiinc!AT86</f>
        <v>2.855728380382061E-2</v>
      </c>
      <c r="L94" s="104">
        <f>[1]compofiinc!AU86</f>
        <v>1.9109660759568214E-2</v>
      </c>
      <c r="M94" s="104">
        <f>[1]compofiinc!AV86</f>
        <v>3.7707139272242785E-3</v>
      </c>
      <c r="N94" s="104">
        <f>[1]compofiinc!AW86</f>
        <v>4.2138095013797283E-3</v>
      </c>
      <c r="O94" s="104">
        <f>[1]compofiinc!AX86</f>
        <v>3.7008307408541441E-3</v>
      </c>
      <c r="P94" s="443">
        <f>[1]compofiinc!AY86</f>
        <v>3.5914260894060135E-2</v>
      </c>
      <c r="Q94" s="201">
        <f>[1]compofiinc!AZ86</f>
        <v>2.2782120853662491E-2</v>
      </c>
      <c r="R94" s="87">
        <f>[1]compofiinc!BA86</f>
        <v>9.75799560546875E-3</v>
      </c>
      <c r="S94" s="87">
        <f>[1]compofiinc!BB86</f>
        <v>7.9679219052195549E-3</v>
      </c>
      <c r="T94" s="87">
        <f>[1]compofiinc!BC86</f>
        <v>1.6140738734975457E-3</v>
      </c>
      <c r="U94" s="87">
        <f>[1]compofiinc!BD86</f>
        <v>1.8982926849275827E-3</v>
      </c>
      <c r="V94" s="88">
        <f>[1]compofiinc!BE86</f>
        <v>1.543837133795023E-3</v>
      </c>
    </row>
    <row r="95" spans="1:22" ht="15.75">
      <c r="A95" s="134">
        <v>1998</v>
      </c>
      <c r="B95" s="442">
        <f>[1]compofiinc!AK87</f>
        <v>0.15297552943229675</v>
      </c>
      <c r="C95" s="445">
        <f>[1]compofiinc!AL87</f>
        <v>0.11748988181352615</v>
      </c>
      <c r="D95" s="85">
        <f>[1]compofiinc!AM87</f>
        <v>6.5943591296672821E-2</v>
      </c>
      <c r="E95" s="85">
        <f>[1]compofiinc!AN87</f>
        <v>3.2546870410442352E-2</v>
      </c>
      <c r="F95" s="85">
        <f>[1]compofiinc!AO87</f>
        <v>5.8117704465985298E-3</v>
      </c>
      <c r="G95" s="85">
        <f>[1]compofiinc!AP87</f>
        <v>6.5242629498243332E-3</v>
      </c>
      <c r="H95" s="85">
        <f>[1]compofiinc!AQ87</f>
        <v>6.6633853130042553E-3</v>
      </c>
      <c r="I95" s="453">
        <f>[1]compofiinc!AR87</f>
        <v>9.091312438249588E-2</v>
      </c>
      <c r="J95" s="454">
        <f>[1]compofiinc!AS87</f>
        <v>6.2722496688365936E-2</v>
      </c>
      <c r="K95" s="104">
        <f>[1]compofiinc!AT87</f>
        <v>3.1895522028207779E-2</v>
      </c>
      <c r="L95" s="104">
        <f>[1]compofiinc!AU87</f>
        <v>1.9194768741726875E-2</v>
      </c>
      <c r="M95" s="104">
        <f>[1]compofiinc!AV87</f>
        <v>3.4887432120740414E-3</v>
      </c>
      <c r="N95" s="104">
        <f>[1]compofiinc!AW87</f>
        <v>4.0745059959590435E-3</v>
      </c>
      <c r="O95" s="104">
        <f>[1]compofiinc!AX87</f>
        <v>4.0689543820917606E-3</v>
      </c>
      <c r="P95" s="443">
        <f>[1]compofiinc!AY87</f>
        <v>4.0031518787145615E-2</v>
      </c>
      <c r="Q95" s="201">
        <f>[1]compofiinc!AZ87</f>
        <v>2.4380277842283249E-2</v>
      </c>
      <c r="R95" s="87">
        <f>[1]compofiinc!BA87</f>
        <v>1.1889845132827759E-2</v>
      </c>
      <c r="S95" s="87">
        <f>[1]compofiinc!BB87</f>
        <v>7.5892116874456406E-3</v>
      </c>
      <c r="T95" s="87">
        <f>[1]compofiinc!BC87</f>
        <v>1.4403806999325752E-3</v>
      </c>
      <c r="U95" s="87">
        <f>[1]compofiinc!BD87</f>
        <v>1.7306068912148476E-3</v>
      </c>
      <c r="V95" s="88">
        <f>[1]compofiinc!BE87</f>
        <v>1.7302328487858176E-3</v>
      </c>
    </row>
    <row r="96" spans="1:22" ht="15.75">
      <c r="A96" s="140">
        <v>1999</v>
      </c>
      <c r="B96" s="447">
        <f>[1]compofiinc!AK88</f>
        <v>0.1624763160943985</v>
      </c>
      <c r="C96" s="459">
        <f>[1]compofiinc!AL88</f>
        <v>0.12360286712646484</v>
      </c>
      <c r="D96" s="112">
        <f>[1]compofiinc!AM88</f>
        <v>7.1081288158893585E-2</v>
      </c>
      <c r="E96" s="112">
        <f>[1]compofiinc!AN88</f>
        <v>3.3386968076229095E-2</v>
      </c>
      <c r="F96" s="112">
        <f>[1]compofiinc!AO88</f>
        <v>6.12252252176404E-3</v>
      </c>
      <c r="G96" s="112">
        <f>[1]compofiinc!AP88</f>
        <v>6.4584934152662754E-3</v>
      </c>
      <c r="H96" s="112">
        <f>[1]compofiinc!AQ88</f>
        <v>6.5535991452634335E-3</v>
      </c>
      <c r="I96" s="460">
        <f>[1]compofiinc!AR88</f>
        <v>9.8192654550075531E-2</v>
      </c>
      <c r="J96" s="462">
        <f>[1]compofiinc!AS88</f>
        <v>6.7669548094272614E-2</v>
      </c>
      <c r="K96" s="114">
        <f>[1]compofiinc!AT88</f>
        <v>3.6436028778553009E-2</v>
      </c>
      <c r="L96" s="114">
        <f>[1]compofiinc!AU88</f>
        <v>1.9564365968108177E-2</v>
      </c>
      <c r="M96" s="114">
        <f>[1]compofiinc!AV88</f>
        <v>3.6470219492912292E-3</v>
      </c>
      <c r="N96" s="114">
        <f>[1]compofiinc!AW88</f>
        <v>4.0669012814760208E-3</v>
      </c>
      <c r="O96" s="114">
        <f>[1]compofiinc!AX88</f>
        <v>3.9552287198603153E-3</v>
      </c>
      <c r="P96" s="449">
        <f>[1]compofiinc!AY88</f>
        <v>4.3964292854070663E-2</v>
      </c>
      <c r="Q96" s="206">
        <f>[1]compofiinc!AZ88</f>
        <v>2.7125289663672447E-2</v>
      </c>
      <c r="R96" s="115">
        <f>[1]compofiinc!BA88</f>
        <v>1.4627660624682903E-2</v>
      </c>
      <c r="S96" s="115">
        <f>[1]compofiinc!BB88</f>
        <v>7.4868644587695599E-3</v>
      </c>
      <c r="T96" s="115">
        <f>[1]compofiinc!BC88</f>
        <v>1.5753875486552715E-3</v>
      </c>
      <c r="U96" s="115">
        <f>[1]compofiinc!BD88</f>
        <v>1.7293539131060243E-3</v>
      </c>
      <c r="V96" s="116">
        <f>[1]compofiinc!BE88</f>
        <v>1.7060221871361136E-3</v>
      </c>
    </row>
    <row r="97" spans="1:22" ht="15.75">
      <c r="A97" s="134">
        <v>2000</v>
      </c>
      <c r="B97" s="442">
        <f>[1]compofiinc!AK89</f>
        <v>0.17591807246208191</v>
      </c>
      <c r="C97" s="445">
        <f>[1]compofiinc!AL89</f>
        <v>0.13129894435405731</v>
      </c>
      <c r="D97" s="85">
        <f>[1]compofiinc!AM89</f>
        <v>7.8052900731563568E-2</v>
      </c>
      <c r="E97" s="85">
        <f>[1]compofiinc!AN89</f>
        <v>3.2658398151397705E-2</v>
      </c>
      <c r="F97" s="85">
        <f>[1]compofiinc!AO89</f>
        <v>6.6507323645055294E-3</v>
      </c>
      <c r="G97" s="85">
        <f>[1]compofiinc!AP89</f>
        <v>7.2035277262330055E-3</v>
      </c>
      <c r="H97" s="85">
        <f>[1]compofiinc!AQ89</f>
        <v>6.7333877086639404E-3</v>
      </c>
      <c r="I97" s="453">
        <f>[1]compofiinc!AR89</f>
        <v>0.10950164496898651</v>
      </c>
      <c r="J97" s="454">
        <f>[1]compofiinc!AS89</f>
        <v>7.3740996420383453E-2</v>
      </c>
      <c r="K97" s="104">
        <f>[1]compofiinc!AT89</f>
        <v>4.2329501360654831E-2</v>
      </c>
      <c r="L97" s="104">
        <f>[1]compofiinc!AU89</f>
        <v>1.8775815144181252E-2</v>
      </c>
      <c r="M97" s="104">
        <f>[1]compofiinc!AV89</f>
        <v>3.9163762703537941E-3</v>
      </c>
      <c r="N97" s="104">
        <f>[1]compofiinc!AW89</f>
        <v>4.5599155128002167E-3</v>
      </c>
      <c r="O97" s="104">
        <f>[1]compofiinc!AX89</f>
        <v>4.1593890637159348E-3</v>
      </c>
      <c r="P97" s="443">
        <f>[1]compofiinc!AY89</f>
        <v>5.1064994186162949E-2</v>
      </c>
      <c r="Q97" s="201">
        <f>[1]compofiinc!AZ89</f>
        <v>3.0342575162649155E-2</v>
      </c>
      <c r="R97" s="87">
        <f>[1]compofiinc!BA89</f>
        <v>1.7681129276752472E-2</v>
      </c>
      <c r="S97" s="87">
        <f>[1]compofiinc!BB89</f>
        <v>7.1094222366809845E-3</v>
      </c>
      <c r="T97" s="87">
        <f>[1]compofiinc!BC89</f>
        <v>1.6251675551757216E-3</v>
      </c>
      <c r="U97" s="87">
        <f>[1]compofiinc!BD89</f>
        <v>1.9790511578321457E-3</v>
      </c>
      <c r="V97" s="88">
        <f>[1]compofiinc!BE89</f>
        <v>1.9478043541312218E-3</v>
      </c>
    </row>
    <row r="98" spans="1:22" ht="15.75">
      <c r="A98" s="134">
        <v>2001</v>
      </c>
      <c r="B98" s="442">
        <f>[1]compofiinc!AK90</f>
        <v>0.14528751373291016</v>
      </c>
      <c r="C98" s="445">
        <f>[1]compofiinc!AL90</f>
        <v>0.12032964825630188</v>
      </c>
      <c r="D98" s="85">
        <f>[1]compofiinc!AM90</f>
        <v>6.762976199388504E-2</v>
      </c>
      <c r="E98" s="85">
        <f>[1]compofiinc!AN90</f>
        <v>3.3693823963403702E-2</v>
      </c>
      <c r="F98" s="85">
        <f>[1]compofiinc!AO90</f>
        <v>5.4931547492742538E-3</v>
      </c>
      <c r="G98" s="85">
        <f>[1]compofiinc!AP90</f>
        <v>6.7609609104692936E-3</v>
      </c>
      <c r="H98" s="85">
        <f>[1]compofiinc!AQ90</f>
        <v>6.7519498988986015E-3</v>
      </c>
      <c r="I98" s="453">
        <f>[1]compofiinc!AR90</f>
        <v>8.4849238395690918E-2</v>
      </c>
      <c r="J98" s="454">
        <f>[1]compofiinc!AS90</f>
        <v>6.4586378633975983E-2</v>
      </c>
      <c r="K98" s="104">
        <f>[1]compofiinc!AT90</f>
        <v>3.3297289162874222E-2</v>
      </c>
      <c r="L98" s="104">
        <f>[1]compofiinc!AU90</f>
        <v>1.932586170732975E-2</v>
      </c>
      <c r="M98" s="104">
        <f>[1]compofiinc!AV90</f>
        <v>3.3922786824405193E-3</v>
      </c>
      <c r="N98" s="104">
        <f>[1]compofiinc!AW90</f>
        <v>4.3619545176625252E-3</v>
      </c>
      <c r="O98" s="104">
        <f>[1]compofiinc!AX90</f>
        <v>4.2089968919754028E-3</v>
      </c>
      <c r="P98" s="443">
        <f>[1]compofiinc!AY90</f>
        <v>3.7522554397583008E-2</v>
      </c>
      <c r="Q98" s="201">
        <f>[1]compofiinc!AZ90</f>
        <v>2.5286098942160606E-2</v>
      </c>
      <c r="R98" s="87">
        <f>[1]compofiinc!BA90</f>
        <v>1.2628690339624882E-2</v>
      </c>
      <c r="S98" s="87">
        <f>[1]compofiinc!BB90</f>
        <v>7.2681894525885582E-3</v>
      </c>
      <c r="T98" s="87">
        <f>[1]compofiinc!BC90</f>
        <v>1.4808878768235445E-3</v>
      </c>
      <c r="U98" s="87">
        <f>[1]compofiinc!BD90</f>
        <v>1.9693062640726566E-3</v>
      </c>
      <c r="V98" s="88">
        <f>[1]compofiinc!BE90</f>
        <v>1.9390241941437125E-3</v>
      </c>
    </row>
    <row r="99" spans="1:22" ht="15.75">
      <c r="A99" s="134">
        <v>2002</v>
      </c>
      <c r="B99" s="442">
        <f>[1]compofiinc!AK91</f>
        <v>0.13269920647144318</v>
      </c>
      <c r="C99" s="445">
        <f>[1]compofiinc!AL91</f>
        <v>0.1144993007183075</v>
      </c>
      <c r="D99" s="85">
        <f>[1]compofiinc!AM91</f>
        <v>6.2068305909633636E-2</v>
      </c>
      <c r="E99" s="85">
        <f>[1]compofiinc!AN91</f>
        <v>3.6117229610681534E-2</v>
      </c>
      <c r="F99" s="85">
        <f>[1]compofiinc!AO91</f>
        <v>4.6830438077449799E-3</v>
      </c>
      <c r="G99" s="85">
        <f>[1]compofiinc!AP91</f>
        <v>5.1108547486364841E-3</v>
      </c>
      <c r="H99" s="85">
        <f>[1]compofiinc!AQ91</f>
        <v>6.519869901239872E-3</v>
      </c>
      <c r="I99" s="453">
        <f>[1]compofiinc!AR91</f>
        <v>7.4629232287406921E-2</v>
      </c>
      <c r="J99" s="454">
        <f>[1]compofiinc!AS91</f>
        <v>6.0071855783462524E-2</v>
      </c>
      <c r="K99" s="104">
        <f>[1]compofiinc!AT91</f>
        <v>2.8250064700841904E-2</v>
      </c>
      <c r="L99" s="104">
        <f>[1]compofiinc!AU91</f>
        <v>2.1314360201358795E-2</v>
      </c>
      <c r="M99" s="104">
        <f>[1]compofiinc!AV91</f>
        <v>2.9882665257900953E-3</v>
      </c>
      <c r="N99" s="104">
        <f>[1]compofiinc!AW91</f>
        <v>3.293223911896348E-3</v>
      </c>
      <c r="O99" s="104">
        <f>[1]compofiinc!AX91</f>
        <v>4.2259413748979568E-3</v>
      </c>
      <c r="P99" s="443">
        <f>[1]compofiinc!AY91</f>
        <v>3.2009199261665344E-2</v>
      </c>
      <c r="Q99" s="201">
        <f>[1]compofiinc!AZ91</f>
        <v>2.3219851776957512E-2</v>
      </c>
      <c r="R99" s="87">
        <f>[1]compofiinc!BA91</f>
        <v>9.9280495196580887E-3</v>
      </c>
      <c r="S99" s="87">
        <f>[1]compofiinc!BB91</f>
        <v>8.371349424123764E-3</v>
      </c>
      <c r="T99" s="87">
        <f>[1]compofiinc!BC91</f>
        <v>1.4283021446317434E-3</v>
      </c>
      <c r="U99" s="87">
        <f>[1]compofiinc!BD91</f>
        <v>1.5278658829629421E-3</v>
      </c>
      <c r="V99" s="88">
        <f>[1]compofiinc!BE91</f>
        <v>1.9642855040729046E-3</v>
      </c>
    </row>
    <row r="100" spans="1:22" ht="15.75">
      <c r="A100" s="134">
        <v>2003</v>
      </c>
      <c r="B100" s="442">
        <f>[1]compofiinc!AK92</f>
        <v>0.13901235163211823</v>
      </c>
      <c r="C100" s="445">
        <f>[1]compofiinc!AL92</f>
        <v>0.11677322536706924</v>
      </c>
      <c r="D100" s="85">
        <f>[1]compofiinc!AM92</f>
        <v>6.162591278553009E-2</v>
      </c>
      <c r="E100" s="85">
        <f>[1]compofiinc!AN92</f>
        <v>3.7644326686859131E-2</v>
      </c>
      <c r="F100" s="85">
        <f>[1]compofiinc!AO92</f>
        <v>6.0142441652715206E-3</v>
      </c>
      <c r="G100" s="85">
        <f>[1]compofiinc!AP92</f>
        <v>4.6880273148417473E-3</v>
      </c>
      <c r="H100" s="85">
        <f>[1]compofiinc!AQ92</f>
        <v>6.8007130175828934E-3</v>
      </c>
      <c r="I100" s="453">
        <f>[1]compofiinc!AR92</f>
        <v>7.9888150095939636E-2</v>
      </c>
      <c r="J100" s="454">
        <f>[1]compofiinc!AS92</f>
        <v>6.2113910913467407E-2</v>
      </c>
      <c r="K100" s="104">
        <f>[1]compofiinc!AT92</f>
        <v>2.8261341154575348E-2</v>
      </c>
      <c r="L100" s="104">
        <f>[1]compofiinc!AU92</f>
        <v>2.2386675700545311E-2</v>
      </c>
      <c r="M100" s="104">
        <f>[1]compofiinc!AV92</f>
        <v>4.0099541656672955E-3</v>
      </c>
      <c r="N100" s="104">
        <f>[1]compofiinc!AW92</f>
        <v>3.0646745581179857E-3</v>
      </c>
      <c r="O100" s="104">
        <f>[1]compofiinc!AX92</f>
        <v>4.3912632390856743E-3</v>
      </c>
      <c r="P100" s="443">
        <f>[1]compofiinc!AY92</f>
        <v>3.5480741411447525E-2</v>
      </c>
      <c r="Q100" s="201">
        <f>[1]compofiinc!AZ92</f>
        <v>2.4728614836931229E-2</v>
      </c>
      <c r="R100" s="87">
        <f>[1]compofiinc!BA92</f>
        <v>9.9618230015039444E-3</v>
      </c>
      <c r="S100" s="87">
        <f>[1]compofiinc!BB92</f>
        <v>9.1046709567308426E-3</v>
      </c>
      <c r="T100" s="87">
        <f>[1]compofiinc!BC92</f>
        <v>2.0773808937519789E-3</v>
      </c>
      <c r="U100" s="87">
        <f>[1]compofiinc!BD92</f>
        <v>1.5192974824458361E-3</v>
      </c>
      <c r="V100" s="88">
        <f>[1]compofiinc!BE92</f>
        <v>2.0654415711760521E-3</v>
      </c>
    </row>
    <row r="101" spans="1:22" ht="15.75">
      <c r="A101" s="134">
        <v>2004</v>
      </c>
      <c r="B101" s="442">
        <f>[1]compofiinc!AK93</f>
        <v>0.15982306003570557</v>
      </c>
      <c r="C101" s="445">
        <f>[1]compofiinc!AL93</f>
        <v>0.12774470448493958</v>
      </c>
      <c r="D101" s="85">
        <f>[1]compofiinc!AM93</f>
        <v>6.5809659659862518E-2</v>
      </c>
      <c r="E101" s="85">
        <f>[1]compofiinc!AN93</f>
        <v>4.1988775134086609E-2</v>
      </c>
      <c r="F101" s="85">
        <f>[1]compofiinc!AO93</f>
        <v>8.1923007965087891E-3</v>
      </c>
      <c r="G101" s="85">
        <f>[1]compofiinc!AP93</f>
        <v>4.818781279027462E-3</v>
      </c>
      <c r="H101" s="85">
        <f>[1]compofiinc!AQ93</f>
        <v>6.9351973943412304E-3</v>
      </c>
      <c r="I101" s="453">
        <f>[1]compofiinc!AR93</f>
        <v>9.5818877220153809E-2</v>
      </c>
      <c r="J101" s="454">
        <f>[1]compofiinc!AS93</f>
        <v>7.0358820259571075E-2</v>
      </c>
      <c r="K101" s="104">
        <f>[1]compofiinc!AT93</f>
        <v>3.1729236245155334E-2</v>
      </c>
      <c r="L101" s="104">
        <f>[1]compofiinc!AU93</f>
        <v>2.5285918265581131E-2</v>
      </c>
      <c r="M101" s="104">
        <f>[1]compofiinc!AV93</f>
        <v>5.7475338689982891E-3</v>
      </c>
      <c r="N101" s="104">
        <f>[1]compofiinc!AW93</f>
        <v>3.2622076105326414E-3</v>
      </c>
      <c r="O101" s="104">
        <f>[1]compofiinc!AX93</f>
        <v>4.3339245021343231E-3</v>
      </c>
      <c r="P101" s="443">
        <f>[1]compofiinc!AY93</f>
        <v>4.3900750577449799E-2</v>
      </c>
      <c r="Q101" s="201">
        <f>[1]compofiinc!AZ93</f>
        <v>2.9256638139486313E-2</v>
      </c>
      <c r="R101" s="87">
        <f>[1]compofiinc!BA93</f>
        <v>1.2011290527880192E-2</v>
      </c>
      <c r="S101" s="87">
        <f>[1]compofiinc!BB93</f>
        <v>1.0418334975838661E-2</v>
      </c>
      <c r="T101" s="87">
        <f>[1]compofiinc!BC93</f>
        <v>3.2172652427107096E-3</v>
      </c>
      <c r="U101" s="87">
        <f>[1]compofiinc!BD93</f>
        <v>1.6351675149053335E-3</v>
      </c>
      <c r="V101" s="88">
        <f>[1]compofiinc!BE93</f>
        <v>1.9745801109820604E-3</v>
      </c>
    </row>
    <row r="102" spans="1:22" ht="15.75">
      <c r="A102" s="134">
        <v>2005</v>
      </c>
      <c r="B102" s="442">
        <f>[1]compofiinc!AK94</f>
        <v>0.18008527159690857</v>
      </c>
      <c r="C102" s="445">
        <f>[1]compofiinc!AL94</f>
        <v>0.1398390531539917</v>
      </c>
      <c r="D102" s="85">
        <f>[1]compofiinc!AM94</f>
        <v>6.7285865545272827E-2</v>
      </c>
      <c r="E102" s="85">
        <f>[1]compofiinc!AN94</f>
        <v>4.9417980015277863E-2</v>
      </c>
      <c r="F102" s="85">
        <f>[1]compofiinc!AO94</f>
        <v>8.6991917341947556E-3</v>
      </c>
      <c r="G102" s="85">
        <f>[1]compofiinc!AP94</f>
        <v>6.8329852074384689E-3</v>
      </c>
      <c r="H102" s="85">
        <f>[1]compofiinc!AQ94</f>
        <v>7.6030297204852104E-3</v>
      </c>
      <c r="I102" s="453">
        <f>[1]compofiinc!AR94</f>
        <v>0.11121349036693573</v>
      </c>
      <c r="J102" s="454">
        <f>[1]compofiinc!AS94</f>
        <v>7.9040095210075378E-2</v>
      </c>
      <c r="K102" s="104">
        <f>[1]compofiinc!AT94</f>
        <v>3.303271159529686E-2</v>
      </c>
      <c r="L102" s="104">
        <f>[1]compofiinc!AU94</f>
        <v>3.0463039875030518E-2</v>
      </c>
      <c r="M102" s="104">
        <f>[1]compofiinc!AV94</f>
        <v>5.9640449471771717E-3</v>
      </c>
      <c r="N102" s="104">
        <f>[1]compofiinc!AW94</f>
        <v>4.7196503728628159E-3</v>
      </c>
      <c r="O102" s="104">
        <f>[1]compofiinc!AX94</f>
        <v>4.8606474883854389E-3</v>
      </c>
      <c r="P102" s="443">
        <f>[1]compofiinc!AY94</f>
        <v>5.1857911050319672E-2</v>
      </c>
      <c r="Q102" s="201">
        <f>[1]compofiinc!AZ94</f>
        <v>3.3559758216142654E-2</v>
      </c>
      <c r="R102" s="87">
        <f>[1]compofiinc!BA94</f>
        <v>1.2474190443754196E-2</v>
      </c>
      <c r="S102" s="87">
        <f>[1]compofiinc!BB94</f>
        <v>1.3143014162778854E-2</v>
      </c>
      <c r="T102" s="87">
        <f>[1]compofiinc!BC94</f>
        <v>3.139205276966095E-3</v>
      </c>
      <c r="U102" s="87">
        <f>[1]compofiinc!BD94</f>
        <v>2.4875234812498093E-3</v>
      </c>
      <c r="V102" s="88">
        <f>[1]compofiinc!BE94</f>
        <v>2.3158241529017687E-3</v>
      </c>
    </row>
    <row r="103" spans="1:22" ht="15.75">
      <c r="A103" s="134">
        <v>2006</v>
      </c>
      <c r="B103" s="442">
        <f>[1]compofiinc!AK95</f>
        <v>0.18835568428039551</v>
      </c>
      <c r="C103" s="445">
        <f>[1]compofiinc!AL95</f>
        <v>0.14325849711894989</v>
      </c>
      <c r="D103" s="85">
        <f>[1]compofiinc!AM95</f>
        <v>6.7252874374389648E-2</v>
      </c>
      <c r="E103" s="85">
        <f>[1]compofiinc!AN95</f>
        <v>4.9539078027009964E-2</v>
      </c>
      <c r="F103" s="85">
        <f>[1]compofiinc!AO95</f>
        <v>9.9172722548246384E-3</v>
      </c>
      <c r="G103" s="85">
        <f>[1]compofiinc!AP95</f>
        <v>9.0054208412766457E-3</v>
      </c>
      <c r="H103" s="85">
        <f>[1]compofiinc!AQ95</f>
        <v>7.5438516214489937E-3</v>
      </c>
      <c r="I103" s="453">
        <f>[1]compofiinc!AR95</f>
        <v>0.11709637194871902</v>
      </c>
      <c r="J103" s="454">
        <f>[1]compofiinc!AS95</f>
        <v>8.0795392394065857E-2</v>
      </c>
      <c r="K103" s="104">
        <f>[1]compofiinc!AT95</f>
        <v>3.2749239355325699E-2</v>
      </c>
      <c r="L103" s="104">
        <f>[1]compofiinc!AU95</f>
        <v>3.040333092212677E-2</v>
      </c>
      <c r="M103" s="104">
        <f>[1]compofiinc!AV95</f>
        <v>6.691815797239542E-3</v>
      </c>
      <c r="N103" s="104">
        <f>[1]compofiinc!AW95</f>
        <v>6.1759087257087231E-3</v>
      </c>
      <c r="O103" s="104">
        <f>[1]compofiinc!AX95</f>
        <v>4.7750980593264103E-3</v>
      </c>
      <c r="P103" s="443">
        <f>[1]compofiinc!AY95</f>
        <v>5.502358078956604E-2</v>
      </c>
      <c r="Q103" s="201">
        <f>[1]compofiinc!AZ95</f>
        <v>3.3741459250450134E-2</v>
      </c>
      <c r="R103" s="87">
        <f>[1]compofiinc!BA95</f>
        <v>1.2152844108641148E-2</v>
      </c>
      <c r="S103" s="87">
        <f>[1]compofiinc!BB95</f>
        <v>1.2477642856538296E-2</v>
      </c>
      <c r="T103" s="87">
        <f>[1]compofiinc!BC95</f>
        <v>3.569883294403553E-3</v>
      </c>
      <c r="U103" s="87">
        <f>[1]compofiinc!BD95</f>
        <v>3.3063555601984262E-3</v>
      </c>
      <c r="V103" s="88">
        <f>[1]compofiinc!BE95</f>
        <v>2.2347352933138609E-3</v>
      </c>
    </row>
    <row r="104" spans="1:22" ht="15.75">
      <c r="A104" s="134">
        <v>2007</v>
      </c>
      <c r="B104" s="442">
        <f>[1]compofiinc!AK96</f>
        <v>0.1959649920463562</v>
      </c>
      <c r="C104" s="445">
        <f>[1]compofiinc!AL96</f>
        <v>0.14576201140880585</v>
      </c>
      <c r="D104" s="85">
        <f>[1]compofiinc!AM96</f>
        <v>7.031518965959549E-2</v>
      </c>
      <c r="E104" s="85">
        <f>[1]compofiinc!AN96</f>
        <v>4.6363923698663712E-2</v>
      </c>
      <c r="F104" s="85">
        <f>[1]compofiinc!AO96</f>
        <v>1.1323138140141964E-2</v>
      </c>
      <c r="G104" s="85">
        <f>[1]compofiinc!AP96</f>
        <v>1.0120858438313007E-2</v>
      </c>
      <c r="H104" s="85">
        <f>[1]compofiinc!AQ96</f>
        <v>7.638903334736824E-3</v>
      </c>
      <c r="I104" s="453">
        <f>[1]compofiinc!AR96</f>
        <v>0.12433059513568878</v>
      </c>
      <c r="J104" s="454">
        <f>[1]compofiinc!AS96</f>
        <v>8.298221230506897E-2</v>
      </c>
      <c r="K104" s="104">
        <f>[1]compofiinc!AT96</f>
        <v>3.5290013998746872E-2</v>
      </c>
      <c r="L104" s="104">
        <f>[1]compofiinc!AU96</f>
        <v>2.8054893016815186E-2</v>
      </c>
      <c r="M104" s="104">
        <f>[1]compofiinc!AV96</f>
        <v>7.6823318377137184E-3</v>
      </c>
      <c r="N104" s="104">
        <f>[1]compofiinc!AW96</f>
        <v>7.0109223015606403E-3</v>
      </c>
      <c r="O104" s="104">
        <f>[1]compofiinc!AX96</f>
        <v>4.9440506845712662E-3</v>
      </c>
      <c r="P104" s="443">
        <f>[1]compofiinc!AY96</f>
        <v>6.0898482799530029E-2</v>
      </c>
      <c r="Q104" s="201">
        <f>[1]compofiinc!AZ96</f>
        <v>3.5592969506978989E-2</v>
      </c>
      <c r="R104" s="87">
        <f>[1]compofiinc!BA96</f>
        <v>1.3347535394132137E-2</v>
      </c>
      <c r="S104" s="87">
        <f>[1]compofiinc!BB96</f>
        <v>1.1758282780647278E-2</v>
      </c>
      <c r="T104" s="87">
        <f>[1]compofiinc!BC96</f>
        <v>4.179022740572691E-3</v>
      </c>
      <c r="U104" s="87">
        <f>[1]compofiinc!BD96</f>
        <v>3.8372848648577929E-3</v>
      </c>
      <c r="V104" s="88">
        <f>[1]compofiinc!BE96</f>
        <v>2.4708427954465151E-3</v>
      </c>
    </row>
    <row r="105" spans="1:22" ht="15.75">
      <c r="A105" s="134">
        <v>2008</v>
      </c>
      <c r="B105" s="442">
        <f>[1]compofiinc!AK97</f>
        <v>0.17135809361934662</v>
      </c>
      <c r="C105" s="445">
        <f>[1]compofiinc!AL97</f>
        <v>0.14145097136497498</v>
      </c>
      <c r="D105" s="85">
        <f>[1]compofiinc!AM97</f>
        <v>6.7751511931419373E-2</v>
      </c>
      <c r="E105" s="85">
        <f>[1]compofiinc!AN97</f>
        <v>4.6980205923318863E-2</v>
      </c>
      <c r="F105" s="85">
        <f>[1]compofiinc!AO97</f>
        <v>1.0843774303793907E-2</v>
      </c>
      <c r="G105" s="85">
        <f>[1]compofiinc!AP97</f>
        <v>7.6149497181177139E-3</v>
      </c>
      <c r="H105" s="85">
        <f>[1]compofiinc!AQ97</f>
        <v>8.2605360075831413E-3</v>
      </c>
      <c r="I105" s="453">
        <f>[1]compofiinc!AR97</f>
        <v>0.1054021492600441</v>
      </c>
      <c r="J105" s="454">
        <f>[1]compofiinc!AS97</f>
        <v>8.0002255737781525E-2</v>
      </c>
      <c r="K105" s="104">
        <f>[1]compofiinc!AT97</f>
        <v>3.2671436667442322E-2</v>
      </c>
      <c r="L105" s="104">
        <f>[1]compofiinc!AU97</f>
        <v>2.9102453961968422E-2</v>
      </c>
      <c r="M105" s="104">
        <f>[1]compofiinc!AV97</f>
        <v>7.6595023274421692E-3</v>
      </c>
      <c r="N105" s="104">
        <f>[1]compofiinc!AW97</f>
        <v>5.1670391112565994E-3</v>
      </c>
      <c r="O105" s="104">
        <f>[1]compofiinc!AX97</f>
        <v>5.4018250666558743E-3</v>
      </c>
      <c r="P105" s="443">
        <f>[1]compofiinc!AY97</f>
        <v>5.0827734172344208E-2</v>
      </c>
      <c r="Q105" s="201">
        <f>[1]compofiinc!AZ97</f>
        <v>3.4664534032344818E-2</v>
      </c>
      <c r="R105" s="87">
        <f>[1]compofiinc!BA97</f>
        <v>1.2037318199872971E-2</v>
      </c>
      <c r="S105" s="87">
        <f>[1]compofiinc!BB97</f>
        <v>1.308473851531744E-2</v>
      </c>
      <c r="T105" s="87">
        <f>[1]compofiinc!BC97</f>
        <v>4.2726178653538227E-3</v>
      </c>
      <c r="U105" s="87">
        <f>[1]compofiinc!BD97</f>
        <v>2.7629307005554438E-3</v>
      </c>
      <c r="V105" s="88">
        <f>[1]compofiinc!BE97</f>
        <v>2.5069275870919228E-3</v>
      </c>
    </row>
    <row r="106" spans="1:22" ht="15.75">
      <c r="A106" s="140">
        <v>2009</v>
      </c>
      <c r="B106" s="447">
        <f>[1]compofiinc!AK98</f>
        <v>0.14462116360664368</v>
      </c>
      <c r="C106" s="206">
        <f>[1]compofiinc!AL98</f>
        <v>0.12920187413692474</v>
      </c>
      <c r="D106" s="115">
        <f>[1]compofiinc!AM98</f>
        <v>6.1834912747144699E-2</v>
      </c>
      <c r="E106" s="115">
        <f>[1]compofiinc!AN98</f>
        <v>4.5870337635278702E-2</v>
      </c>
      <c r="F106" s="115">
        <f>[1]compofiinc!AO98</f>
        <v>8.0754207447171211E-3</v>
      </c>
      <c r="G106" s="115">
        <f>[1]compofiinc!AP98</f>
        <v>5.67240035161376E-3</v>
      </c>
      <c r="H106" s="115">
        <f>[1]compofiinc!AQ98</f>
        <v>7.7488035894930363E-3</v>
      </c>
      <c r="I106" s="460">
        <f>[1]compofiinc!AR98</f>
        <v>8.4530353546142578E-2</v>
      </c>
      <c r="J106" s="206">
        <f>[1]compofiinc!AS98</f>
        <v>7.1396693587303162E-2</v>
      </c>
      <c r="K106" s="115">
        <f>[1]compofiinc!AT98</f>
        <v>2.7658512815833092E-2</v>
      </c>
      <c r="L106" s="115">
        <f>[1]compofiinc!AU98</f>
        <v>2.8675232082605362E-2</v>
      </c>
      <c r="M106" s="115">
        <f>[1]compofiinc!AV98</f>
        <v>5.8310450986027718E-3</v>
      </c>
      <c r="N106" s="115">
        <f>[1]compofiinc!AW98</f>
        <v>3.9252503775060177E-3</v>
      </c>
      <c r="O106" s="115">
        <f>[1]compofiinc!AX98</f>
        <v>5.306650884449482E-3</v>
      </c>
      <c r="P106" s="449">
        <f>[1]compofiinc!AY98</f>
        <v>3.9563849568367004E-2</v>
      </c>
      <c r="Q106" s="206">
        <f>[1]compofiinc!AZ98</f>
        <v>3.0810253694653511E-2</v>
      </c>
      <c r="R106" s="115">
        <f>[1]compofiinc!BA98</f>
        <v>9.573628194630146E-3</v>
      </c>
      <c r="S106" s="115">
        <f>[1]compofiinc!BB98</f>
        <v>1.2756756506860256E-2</v>
      </c>
      <c r="T106" s="115">
        <f>[1]compofiinc!BC98</f>
        <v>3.4680741373449564E-3</v>
      </c>
      <c r="U106" s="115">
        <f>[1]compofiinc!BD98</f>
        <v>2.153466222807765E-3</v>
      </c>
      <c r="V106" s="116">
        <f>[1]compofiinc!BE98</f>
        <v>2.8583288658410311E-3</v>
      </c>
    </row>
    <row r="107" spans="1:22" ht="15.75">
      <c r="A107" s="134">
        <v>2010</v>
      </c>
      <c r="B107" s="442">
        <f>[1]compofiinc!AK99</f>
        <v>0.16147777438163757</v>
      </c>
      <c r="C107" s="201">
        <f>[1]compofiinc!AL99</f>
        <v>0.13662372529506683</v>
      </c>
      <c r="D107" s="87">
        <f>[1]compofiinc!AM99</f>
        <v>6.6770747303962708E-2</v>
      </c>
      <c r="E107" s="87">
        <f>[1]compofiinc!AN99</f>
        <v>4.6050384640693665E-2</v>
      </c>
      <c r="F107" s="87">
        <f>[1]compofiinc!AO99</f>
        <v>9.8752705380320549E-3</v>
      </c>
      <c r="G107" s="87">
        <f>[1]compofiinc!AP99</f>
        <v>5.5366675369441509E-3</v>
      </c>
      <c r="H107" s="87">
        <f>[1]compofiinc!AQ99</f>
        <v>8.3906520158052444E-3</v>
      </c>
      <c r="I107" s="453">
        <f>[1]compofiinc!AR99</f>
        <v>9.8245419561862946E-2</v>
      </c>
      <c r="J107" s="201">
        <f>[1]compofiinc!AS99</f>
        <v>7.6171271502971649E-2</v>
      </c>
      <c r="K107" s="87">
        <f>[1]compofiinc!AT99</f>
        <v>3.0603533610701561E-2</v>
      </c>
      <c r="L107" s="87">
        <f>[1]compofiinc!AU99</f>
        <v>2.8536140918731689E-2</v>
      </c>
      <c r="M107" s="87">
        <f>[1]compofiinc!AV99</f>
        <v>7.4179326184093952E-3</v>
      </c>
      <c r="N107" s="87">
        <f>[1]compofiinc!AW99</f>
        <v>3.9494084194302559E-3</v>
      </c>
      <c r="O107" s="87">
        <f>[1]compofiinc!AX99</f>
        <v>5.6642573326826096E-3</v>
      </c>
      <c r="P107" s="443">
        <f>[1]compofiinc!AY99</f>
        <v>4.8427887260913849E-2</v>
      </c>
      <c r="Q107" s="201">
        <f>[1]compofiinc!AZ99</f>
        <v>3.3147122710943222E-2</v>
      </c>
      <c r="R107" s="87">
        <f>[1]compofiinc!BA99</f>
        <v>1.0470494627952576E-2</v>
      </c>
      <c r="S107" s="87">
        <f>[1]compofiinc!BB99</f>
        <v>1.2531043030321598E-2</v>
      </c>
      <c r="T107" s="87">
        <f>[1]compofiinc!BC99</f>
        <v>4.6264082193374634E-3</v>
      </c>
      <c r="U107" s="87">
        <f>[1]compofiinc!BD99</f>
        <v>2.3389155976474285E-3</v>
      </c>
      <c r="V107" s="88">
        <f>[1]compofiinc!BE99</f>
        <v>3.1802607700228691E-3</v>
      </c>
    </row>
    <row r="108" spans="1:22" ht="15.75">
      <c r="A108" s="134">
        <v>2011</v>
      </c>
      <c r="B108" s="442">
        <f>[1]compofiinc!AK100</f>
        <v>0.15864065289497375</v>
      </c>
      <c r="C108" s="201">
        <f>[1]compofiinc!AL100</f>
        <v>0.13481296598911285</v>
      </c>
      <c r="D108" s="87">
        <f>[1]compofiinc!AM100</f>
        <v>6.8107582628726959E-2</v>
      </c>
      <c r="E108" s="87">
        <f>[1]compofiinc!AN100</f>
        <v>4.5438945293426514E-2</v>
      </c>
      <c r="F108" s="87">
        <f>[1]compofiinc!AO100</f>
        <v>8.7969982996582985E-3</v>
      </c>
      <c r="G108" s="87">
        <f>[1]compofiinc!AP100</f>
        <v>4.6057663857936859E-3</v>
      </c>
      <c r="H108" s="87">
        <f>[1]compofiinc!AQ100</f>
        <v>7.8636668622493744E-3</v>
      </c>
      <c r="I108" s="453">
        <f>[1]compofiinc!AR100</f>
        <v>9.4331130385398865E-2</v>
      </c>
      <c r="J108" s="201">
        <f>[1]compofiinc!AS100</f>
        <v>7.3489241302013397E-2</v>
      </c>
      <c r="K108" s="87">
        <f>[1]compofiinc!AT100</f>
        <v>3.0906766653060913E-2</v>
      </c>
      <c r="L108" s="87">
        <f>[1]compofiinc!AU100</f>
        <v>2.7949502691626549E-2</v>
      </c>
      <c r="M108" s="87">
        <f>[1]compofiinc!AV100</f>
        <v>6.1573842540383339E-3</v>
      </c>
      <c r="N108" s="87">
        <f>[1]compofiinc!AW100</f>
        <v>3.2424367964267731E-3</v>
      </c>
      <c r="O108" s="87">
        <f>[1]compofiinc!AX100</f>
        <v>5.2331546321511269E-3</v>
      </c>
      <c r="P108" s="443">
        <f>[1]compofiinc!AY100</f>
        <v>4.3791338801383972E-2</v>
      </c>
      <c r="Q108" s="201">
        <f>[1]compofiinc!AZ100</f>
        <v>3.0191175639629364E-2</v>
      </c>
      <c r="R108" s="87">
        <f>[1]compofiinc!BA100</f>
        <v>1.016562432050705E-2</v>
      </c>
      <c r="S108" s="87">
        <f>[1]compofiinc!BB100</f>
        <v>1.2129913084208965E-2</v>
      </c>
      <c r="T108" s="87">
        <f>[1]compofiinc!BC100</f>
        <v>3.4663919359445572E-3</v>
      </c>
      <c r="U108" s="87">
        <f>[1]compofiinc!BD100</f>
        <v>1.7923981649801135E-3</v>
      </c>
      <c r="V108" s="88">
        <f>[1]compofiinc!BE100</f>
        <v>2.6368482504040003E-3</v>
      </c>
    </row>
    <row r="109" spans="1:22" ht="15.75">
      <c r="A109" s="134">
        <v>2012</v>
      </c>
      <c r="B109" s="442">
        <f>[1]compofiinc!AK101</f>
        <v>0.18953017890453339</v>
      </c>
      <c r="C109" s="201">
        <f>[1]compofiinc!AL101</f>
        <v>0.15153537690639496</v>
      </c>
      <c r="D109" s="87">
        <f>[1]compofiinc!AM101</f>
        <v>7.2266928851604462E-2</v>
      </c>
      <c r="E109" s="87">
        <f>[1]compofiinc!AN101</f>
        <v>5.1359090954065323E-2</v>
      </c>
      <c r="F109" s="87">
        <f>[1]compofiinc!AO101</f>
        <v>1.4270015060901642E-2</v>
      </c>
      <c r="G109" s="87">
        <f>[1]compofiinc!AP101</f>
        <v>4.7130808234214783E-3</v>
      </c>
      <c r="H109" s="87">
        <f>[1]compofiinc!AQ101</f>
        <v>8.9262658730149269E-3</v>
      </c>
      <c r="I109" s="453">
        <f>[1]compofiinc!AR101</f>
        <v>0.11914839595556259</v>
      </c>
      <c r="J109" s="201">
        <f>[1]compofiinc!AS101</f>
        <v>8.6234763264656067E-2</v>
      </c>
      <c r="K109" s="87">
        <f>[1]compofiinc!AT101</f>
        <v>3.4399557858705521E-2</v>
      </c>
      <c r="L109" s="87">
        <f>[1]compofiinc!AU101</f>
        <v>3.1612645834684372E-2</v>
      </c>
      <c r="M109" s="87">
        <f>[1]compofiinc!AV101</f>
        <v>1.0774300433695316E-2</v>
      </c>
      <c r="N109" s="87">
        <f>[1]compofiinc!AW101</f>
        <v>3.4055723808705807E-3</v>
      </c>
      <c r="O109" s="87">
        <f>[1]compofiinc!AX101</f>
        <v>6.0426900163292885E-3</v>
      </c>
      <c r="P109" s="443">
        <f>[1]compofiinc!AY101</f>
        <v>5.8905452489852905E-2</v>
      </c>
      <c r="Q109" s="201">
        <f>[1]compofiinc!AZ101</f>
        <v>3.7753377109766006E-2</v>
      </c>
      <c r="R109" s="87">
        <f>[1]compofiinc!BA101</f>
        <v>1.2332077138125896E-2</v>
      </c>
      <c r="S109" s="87">
        <f>[1]compofiinc!BB101</f>
        <v>1.367330364882946E-2</v>
      </c>
      <c r="T109" s="87">
        <f>[1]compofiinc!BC101</f>
        <v>6.6071357578039169E-3</v>
      </c>
      <c r="U109" s="87">
        <f>[1]compofiinc!BD101</f>
        <v>1.9389975350350142E-3</v>
      </c>
      <c r="V109" s="88">
        <f>[1]compofiinc!BE101</f>
        <v>3.2018630299717188E-3</v>
      </c>
    </row>
    <row r="110" spans="1:22" ht="15.75">
      <c r="A110" s="134">
        <v>2013</v>
      </c>
      <c r="B110" s="442">
        <f>[1]compofiinc!AK102</f>
        <v>0.16131599247455597</v>
      </c>
      <c r="C110" s="201">
        <f>[1]compofiinc!AL102</f>
        <v>0.13731227815151215</v>
      </c>
      <c r="D110" s="87">
        <f>[1]compofiinc!AM102</f>
        <v>6.6138915717601776E-2</v>
      </c>
      <c r="E110" s="87">
        <f>[1]compofiinc!AN102</f>
        <v>4.8942267894744873E-2</v>
      </c>
      <c r="F110" s="87">
        <f>[1]compofiinc!AO102</f>
        <v>8.8963769376277924E-3</v>
      </c>
      <c r="G110" s="87">
        <f>[1]compofiinc!AP102</f>
        <v>4.2274217121303082E-3</v>
      </c>
      <c r="H110" s="87">
        <f>[1]compofiinc!AQ102</f>
        <v>9.1073038056492805E-3</v>
      </c>
      <c r="I110" s="453">
        <f>[1]compofiinc!AR102</f>
        <v>9.5951944589614868E-2</v>
      </c>
      <c r="J110" s="201">
        <f>[1]compofiinc!AS102</f>
        <v>7.5323291122913361E-2</v>
      </c>
      <c r="K110" s="87">
        <f>[1]compofiinc!AT102</f>
        <v>3.0140837654471397E-2</v>
      </c>
      <c r="L110" s="87">
        <f>[1]compofiinc!AU102</f>
        <v>2.9871083796024323E-2</v>
      </c>
      <c r="M110" s="87">
        <f>[1]compofiinc!AV102</f>
        <v>6.204056553542614E-3</v>
      </c>
      <c r="N110" s="87">
        <f>[1]compofiinc!AW102</f>
        <v>3.0561264138668776E-3</v>
      </c>
      <c r="O110" s="87">
        <f>[1]compofiinc!AX102</f>
        <v>6.0511855408549309E-3</v>
      </c>
      <c r="P110" s="443">
        <f>[1]compofiinc!AY102</f>
        <v>4.4997464865446091E-2</v>
      </c>
      <c r="Q110" s="201">
        <f>[1]compofiinc!AZ102</f>
        <v>3.1601067632436752E-2</v>
      </c>
      <c r="R110" s="87">
        <f>[1]compofiinc!BA102</f>
        <v>1.0291019454598427E-2</v>
      </c>
      <c r="S110" s="87">
        <f>[1]compofiinc!BB102</f>
        <v>1.2977172620594501E-2</v>
      </c>
      <c r="T110" s="87">
        <f>[1]compofiinc!BC102</f>
        <v>3.498883917927742E-3</v>
      </c>
      <c r="U110" s="87">
        <f>[1]compofiinc!BD102</f>
        <v>1.7353228759020567E-3</v>
      </c>
      <c r="V110" s="88">
        <f>[1]compofiinc!BE102</f>
        <v>3.0986699275672436E-3</v>
      </c>
    </row>
    <row r="111" spans="1:22" ht="15.75">
      <c r="A111" s="134">
        <v>2014</v>
      </c>
      <c r="B111" s="442">
        <f>[1]compofiinc!AK103</f>
        <v>0.17553383111953735</v>
      </c>
      <c r="C111" s="201">
        <f>[1]compofiinc!AL103</f>
        <v>0.14265596866607666</v>
      </c>
      <c r="D111" s="87">
        <f>[1]compofiinc!AM103</f>
        <v>6.846483051776886E-2</v>
      </c>
      <c r="E111" s="87">
        <f>[1]compofiinc!AN103</f>
        <v>5.0230372697114944E-2</v>
      </c>
      <c r="F111" s="87">
        <f>[1]compofiinc!AO103</f>
        <v>1.0243095457553864E-2</v>
      </c>
      <c r="G111" s="87">
        <f>[1]compofiinc!AP103</f>
        <v>3.8347558584064245E-3</v>
      </c>
      <c r="H111" s="87">
        <f>[1]compofiinc!AQ103</f>
        <v>9.8829213529825211E-3</v>
      </c>
      <c r="I111" s="453">
        <f>[1]compofiinc!AR103</f>
        <v>0.10730064660310745</v>
      </c>
      <c r="J111" s="201">
        <f>[1]compofiinc!AS103</f>
        <v>7.9067856073379517E-2</v>
      </c>
      <c r="K111" s="87">
        <f>[1]compofiinc!AT103</f>
        <v>3.1765852123498917E-2</v>
      </c>
      <c r="L111" s="87">
        <f>[1]compofiinc!AU103</f>
        <v>3.0797243118286133E-2</v>
      </c>
      <c r="M111" s="87">
        <f>[1]compofiinc!AV103</f>
        <v>7.2150826454162598E-3</v>
      </c>
      <c r="N111" s="87">
        <f>[1]compofiinc!AW103</f>
        <v>2.7680816128849983E-3</v>
      </c>
      <c r="O111" s="87">
        <f>[1]compofiinc!AX103</f>
        <v>6.5216012299060822E-3</v>
      </c>
      <c r="P111" s="443">
        <f>[1]compofiinc!AY103</f>
        <v>5.1557663828134537E-2</v>
      </c>
      <c r="Q111" s="201">
        <f>[1]compofiinc!AZ103</f>
        <v>3.334808349609375E-2</v>
      </c>
      <c r="R111" s="87">
        <f>[1]compofiinc!BA103</f>
        <v>1.1109663173556328E-2</v>
      </c>
      <c r="S111" s="87">
        <f>[1]compofiinc!BB103</f>
        <v>1.3155429624021053E-2</v>
      </c>
      <c r="T111" s="87">
        <f>[1]compofiinc!BC103</f>
        <v>4.1035809554159641E-3</v>
      </c>
      <c r="U111" s="87">
        <f>[1]compofiinc!BD103</f>
        <v>1.564665581099689E-3</v>
      </c>
      <c r="V111" s="88">
        <f>[1]compofiinc!BE103</f>
        <v>3.414742648601532E-3</v>
      </c>
    </row>
    <row r="112" spans="1:22" ht="15.75">
      <c r="A112" s="134">
        <v>2015</v>
      </c>
      <c r="B112" s="442"/>
      <c r="C112" s="201"/>
      <c r="D112" s="87"/>
      <c r="E112" s="87"/>
      <c r="F112" s="87"/>
      <c r="G112" s="87"/>
      <c r="H112" s="87"/>
      <c r="I112" s="453"/>
      <c r="J112" s="201"/>
      <c r="K112" s="87"/>
      <c r="L112" s="87"/>
      <c r="M112" s="87"/>
      <c r="N112" s="87"/>
      <c r="O112" s="87"/>
      <c r="P112" s="443"/>
      <c r="Q112" s="201"/>
      <c r="R112" s="87"/>
      <c r="S112" s="87"/>
      <c r="T112" s="87"/>
      <c r="U112" s="87"/>
      <c r="V112" s="88"/>
    </row>
    <row r="113" spans="1:22" ht="15.75">
      <c r="A113" s="134">
        <v>2016</v>
      </c>
      <c r="B113" s="442"/>
      <c r="C113" s="201"/>
      <c r="D113" s="87"/>
      <c r="E113" s="87"/>
      <c r="F113" s="87"/>
      <c r="G113" s="87"/>
      <c r="H113" s="87"/>
      <c r="I113" s="453"/>
      <c r="J113" s="201"/>
      <c r="K113" s="87"/>
      <c r="L113" s="87"/>
      <c r="M113" s="87"/>
      <c r="N113" s="87"/>
      <c r="O113" s="87"/>
      <c r="P113" s="443"/>
      <c r="Q113" s="201"/>
      <c r="R113" s="87"/>
      <c r="S113" s="87"/>
      <c r="T113" s="87"/>
      <c r="U113" s="87"/>
      <c r="V113" s="88"/>
    </row>
    <row r="114" spans="1:22" ht="15.75">
      <c r="A114" s="134">
        <v>2017</v>
      </c>
      <c r="B114" s="442"/>
      <c r="C114" s="201"/>
      <c r="D114" s="87"/>
      <c r="E114" s="87"/>
      <c r="F114" s="87"/>
      <c r="G114" s="87"/>
      <c r="H114" s="87"/>
      <c r="I114" s="453"/>
      <c r="J114" s="201"/>
      <c r="K114" s="87"/>
      <c r="L114" s="87"/>
      <c r="M114" s="87"/>
      <c r="N114" s="87"/>
      <c r="O114" s="87"/>
      <c r="P114" s="443"/>
      <c r="Q114" s="201"/>
      <c r="R114" s="87"/>
      <c r="S114" s="87"/>
      <c r="T114" s="87"/>
      <c r="U114" s="87"/>
      <c r="V114" s="88"/>
    </row>
    <row r="115" spans="1:22" ht="15.75">
      <c r="A115" s="134">
        <v>2018</v>
      </c>
      <c r="B115" s="442"/>
      <c r="C115" s="201"/>
      <c r="D115" s="87"/>
      <c r="E115" s="87"/>
      <c r="F115" s="87"/>
      <c r="G115" s="87"/>
      <c r="H115" s="87"/>
      <c r="I115" s="453"/>
      <c r="J115" s="201"/>
      <c r="K115" s="87"/>
      <c r="L115" s="87"/>
      <c r="M115" s="87"/>
      <c r="N115" s="87"/>
      <c r="O115" s="87"/>
      <c r="P115" s="443"/>
      <c r="Q115" s="201"/>
      <c r="R115" s="87"/>
      <c r="S115" s="87"/>
      <c r="T115" s="87"/>
      <c r="U115" s="87"/>
      <c r="V115" s="88"/>
    </row>
    <row r="116" spans="1:22" ht="15.75">
      <c r="A116" s="134">
        <v>2019</v>
      </c>
      <c r="B116" s="442"/>
      <c r="C116" s="201"/>
      <c r="D116" s="87"/>
      <c r="E116" s="87"/>
      <c r="F116" s="87"/>
      <c r="G116" s="87"/>
      <c r="H116" s="87"/>
      <c r="I116" s="453"/>
      <c r="J116" s="201"/>
      <c r="K116" s="87"/>
      <c r="L116" s="87"/>
      <c r="M116" s="87"/>
      <c r="N116" s="87"/>
      <c r="O116" s="87"/>
      <c r="P116" s="443"/>
      <c r="Q116" s="201"/>
      <c r="R116" s="87"/>
      <c r="S116" s="87"/>
      <c r="T116" s="87"/>
      <c r="U116" s="87"/>
      <c r="V116" s="88"/>
    </row>
    <row r="117" spans="1:22" ht="15.75">
      <c r="A117" s="134">
        <v>2020</v>
      </c>
      <c r="B117" s="442"/>
      <c r="C117" s="201"/>
      <c r="D117" s="87"/>
      <c r="E117" s="87"/>
      <c r="F117" s="87"/>
      <c r="G117" s="87"/>
      <c r="H117" s="87"/>
      <c r="I117" s="453"/>
      <c r="J117" s="201"/>
      <c r="K117" s="87"/>
      <c r="L117" s="87"/>
      <c r="M117" s="87"/>
      <c r="N117" s="87"/>
      <c r="O117" s="87"/>
      <c r="P117" s="443"/>
      <c r="Q117" s="201"/>
      <c r="R117" s="87"/>
      <c r="S117" s="87"/>
      <c r="T117" s="87"/>
      <c r="U117" s="87"/>
      <c r="V117" s="88"/>
    </row>
    <row r="118" spans="1:22" ht="15.75" thickBot="1">
      <c r="A118" s="207"/>
      <c r="B118" s="117"/>
      <c r="C118" s="209"/>
      <c r="D118" s="118"/>
      <c r="E118" s="118"/>
      <c r="F118" s="118"/>
      <c r="G118" s="118"/>
      <c r="H118" s="118"/>
      <c r="I118" s="118"/>
      <c r="J118" s="209"/>
      <c r="K118" s="118"/>
      <c r="L118" s="118"/>
      <c r="M118" s="118"/>
      <c r="N118" s="118"/>
      <c r="O118" s="118"/>
      <c r="P118" s="118"/>
      <c r="Q118" s="209"/>
      <c r="R118" s="118"/>
      <c r="S118" s="118"/>
      <c r="T118" s="118"/>
      <c r="U118" s="118"/>
      <c r="V118" s="119"/>
    </row>
    <row r="119" spans="1:22" ht="15.75" thickTop="1"/>
  </sheetData>
  <mergeCells count="3">
    <mergeCell ref="A4:V4"/>
    <mergeCell ref="B7:V7"/>
    <mergeCell ref="B8:V8"/>
  </mergeCells>
  <hyperlinks>
    <hyperlink ref="A1" location="Index!A1" display="Back to index" xr:uid="{D916E53A-1B36-45F1-B8BC-22A92BE0A314}"/>
  </hyperlinks>
  <pageMargins left="0.75" right="0.75" top="1" bottom="1" header="0.5" footer="0.5"/>
  <pageSetup paperSize="9" orientation="portrait" horizontalDpi="4294967292" verticalDpi="429496729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09612-E3B9-4026-AA23-5C646DB93B74}">
  <dimension ref="A1:L62"/>
  <sheetViews>
    <sheetView workbookViewId="0">
      <pane xSplit="1" ySplit="9" topLeftCell="B10" activePane="bottomRight" state="frozen"/>
      <selection activeCell="F30" sqref="F30"/>
      <selection pane="topRight" activeCell="F30" sqref="F30"/>
      <selection pane="bottomLeft" activeCell="F30" sqref="F30"/>
      <selection pane="bottomRight" activeCell="A58" sqref="A58:E58"/>
    </sheetView>
  </sheetViews>
  <sheetFormatPr defaultColWidth="10.875" defaultRowHeight="15"/>
  <cols>
    <col min="1" max="1" width="10.875" style="220"/>
    <col min="2" max="5" width="12" style="220" customWidth="1"/>
    <col min="6" max="8" width="10.875" style="220"/>
    <col min="9" max="9" width="13" style="220" bestFit="1" customWidth="1"/>
    <col min="10" max="16384" width="10.875" style="220"/>
  </cols>
  <sheetData>
    <row r="1" spans="1:12">
      <c r="A1" s="1"/>
      <c r="B1" s="1"/>
      <c r="D1" s="221"/>
      <c r="E1" s="222"/>
      <c r="I1" s="278"/>
    </row>
    <row r="2" spans="1:12">
      <c r="I2" s="278"/>
    </row>
    <row r="3" spans="1:12" ht="15.75" thickBot="1">
      <c r="I3" s="278"/>
    </row>
    <row r="4" spans="1:12" ht="24.95" customHeight="1" thickTop="1">
      <c r="A4" s="493" t="s">
        <v>177</v>
      </c>
      <c r="B4" s="494"/>
      <c r="C4" s="494"/>
      <c r="D4" s="494"/>
      <c r="E4" s="562"/>
    </row>
    <row r="5" spans="1:12" ht="15.75">
      <c r="A5" s="223"/>
      <c r="B5" s="224"/>
      <c r="C5" s="225"/>
      <c r="D5" s="225"/>
      <c r="E5" s="563"/>
    </row>
    <row r="6" spans="1:12" ht="15.75">
      <c r="A6" s="223"/>
      <c r="B6" s="9"/>
      <c r="C6" s="9"/>
      <c r="D6" s="9"/>
      <c r="E6" s="507"/>
    </row>
    <row r="7" spans="1:12" ht="30.95" customHeight="1">
      <c r="A7" s="223"/>
      <c r="B7" s="489" t="s">
        <v>151</v>
      </c>
      <c r="C7" s="489"/>
      <c r="D7" s="489"/>
      <c r="E7" s="553"/>
    </row>
    <row r="8" spans="1:12" ht="20.100000000000001" customHeight="1">
      <c r="A8" s="223"/>
      <c r="B8" s="487" t="s">
        <v>104</v>
      </c>
      <c r="C8" s="487"/>
      <c r="D8" s="487"/>
      <c r="E8" s="501"/>
      <c r="I8" s="278"/>
    </row>
    <row r="9" spans="1:12" s="235" customFormat="1" ht="30.95" customHeight="1">
      <c r="A9" s="229"/>
      <c r="B9" s="369" t="s">
        <v>105</v>
      </c>
      <c r="C9" s="464" t="s">
        <v>21</v>
      </c>
      <c r="D9" s="231" t="s">
        <v>106</v>
      </c>
      <c r="E9" s="232" t="s">
        <v>23</v>
      </c>
      <c r="H9" s="280"/>
    </row>
    <row r="10" spans="1:12" s="235" customFormat="1" ht="15" customHeight="1">
      <c r="A10" s="465">
        <v>1913</v>
      </c>
      <c r="B10" s="466">
        <v>15323.942501483993</v>
      </c>
      <c r="C10" s="240">
        <v>9661</v>
      </c>
      <c r="D10" s="238">
        <v>5032</v>
      </c>
      <c r="E10" s="239">
        <v>15448</v>
      </c>
      <c r="H10" s="467"/>
      <c r="I10" s="468"/>
      <c r="J10" s="281"/>
    </row>
    <row r="11" spans="1:12" s="235" customFormat="1" ht="15" customHeight="1">
      <c r="A11" s="469">
        <v>1914</v>
      </c>
      <c r="B11" s="466">
        <v>14976.751148335687</v>
      </c>
      <c r="C11" s="240">
        <v>9411</v>
      </c>
      <c r="D11" s="238">
        <v>4900</v>
      </c>
      <c r="E11" s="239">
        <v>15050</v>
      </c>
      <c r="H11" s="467"/>
      <c r="I11" s="468"/>
      <c r="J11" s="281"/>
    </row>
    <row r="12" spans="1:12" s="235" customFormat="1" ht="15" customHeight="1">
      <c r="A12" s="469">
        <v>1915</v>
      </c>
      <c r="B12" s="466">
        <v>14921.498836802055</v>
      </c>
      <c r="C12" s="240">
        <v>9469</v>
      </c>
      <c r="D12" s="238">
        <v>4935</v>
      </c>
      <c r="E12" s="239">
        <v>15135</v>
      </c>
      <c r="H12" s="467"/>
      <c r="I12" s="468"/>
      <c r="J12" s="281"/>
    </row>
    <row r="13" spans="1:12" s="235" customFormat="1" ht="15" customHeight="1">
      <c r="A13" s="469">
        <v>1916</v>
      </c>
      <c r="B13" s="466">
        <v>16282.680064127326</v>
      </c>
      <c r="C13" s="240">
        <v>10032</v>
      </c>
      <c r="D13" s="238">
        <v>5211</v>
      </c>
      <c r="E13" s="239">
        <v>16059</v>
      </c>
      <c r="H13" s="467"/>
      <c r="I13" s="468"/>
      <c r="J13" s="281"/>
    </row>
    <row r="14" spans="1:12" s="235" customFormat="1" ht="15" customHeight="1">
      <c r="A14" s="469">
        <v>1917</v>
      </c>
      <c r="B14" s="466">
        <v>16152.064933030275</v>
      </c>
      <c r="C14" s="240">
        <v>10222</v>
      </c>
      <c r="D14" s="238">
        <v>5327</v>
      </c>
      <c r="E14" s="239">
        <v>16340</v>
      </c>
      <c r="H14" s="467"/>
      <c r="I14" s="468"/>
      <c r="J14" s="281"/>
      <c r="L14" s="280"/>
    </row>
    <row r="15" spans="1:12" s="235" customFormat="1" ht="15" customHeight="1">
      <c r="A15" s="469">
        <v>1918</v>
      </c>
      <c r="B15" s="466">
        <v>15257.37617676369</v>
      </c>
      <c r="C15" s="240">
        <v>9721</v>
      </c>
      <c r="D15" s="238">
        <v>5065</v>
      </c>
      <c r="E15" s="243">
        <v>15540</v>
      </c>
      <c r="H15" s="467"/>
      <c r="I15" s="468"/>
      <c r="J15" s="281"/>
    </row>
    <row r="16" spans="1:12" s="235" customFormat="1" ht="15" customHeight="1">
      <c r="A16" s="470">
        <v>1919</v>
      </c>
      <c r="B16" s="471">
        <v>15235.926848956084</v>
      </c>
      <c r="C16" s="248">
        <v>9673</v>
      </c>
      <c r="D16" s="246">
        <v>5055</v>
      </c>
      <c r="E16" s="247">
        <v>15446</v>
      </c>
      <c r="H16" s="467"/>
      <c r="I16" s="468"/>
      <c r="J16" s="281"/>
    </row>
    <row r="17" spans="1:10" s="235" customFormat="1" ht="15" customHeight="1">
      <c r="A17" s="469">
        <v>1920</v>
      </c>
      <c r="B17" s="466">
        <v>13635.559125872936</v>
      </c>
      <c r="C17" s="240">
        <v>8846</v>
      </c>
      <c r="D17" s="238">
        <v>4612</v>
      </c>
      <c r="E17" s="243">
        <v>14138</v>
      </c>
      <c r="H17" s="467"/>
      <c r="I17" s="468"/>
      <c r="J17" s="281"/>
    </row>
    <row r="18" spans="1:10" s="235" customFormat="1" ht="15" customHeight="1">
      <c r="A18" s="469">
        <v>1921</v>
      </c>
      <c r="B18" s="466">
        <v>12224.362907092935</v>
      </c>
      <c r="C18" s="240">
        <v>7389</v>
      </c>
      <c r="D18" s="238">
        <v>3796</v>
      </c>
      <c r="E18" s="243">
        <v>11880</v>
      </c>
      <c r="H18" s="467"/>
      <c r="I18" s="468"/>
      <c r="J18" s="281"/>
    </row>
    <row r="19" spans="1:10" s="235" customFormat="1" ht="15" customHeight="1">
      <c r="A19" s="469">
        <v>1922</v>
      </c>
      <c r="B19" s="466">
        <v>14069.160285865812</v>
      </c>
      <c r="C19" s="240">
        <v>8423</v>
      </c>
      <c r="D19" s="238">
        <v>4343</v>
      </c>
      <c r="E19" s="243">
        <v>13522</v>
      </c>
      <c r="H19" s="467"/>
      <c r="I19" s="468"/>
      <c r="J19" s="281"/>
    </row>
    <row r="20" spans="1:10" s="235" customFormat="1" ht="15" customHeight="1">
      <c r="A20" s="469">
        <v>1923</v>
      </c>
      <c r="B20" s="466">
        <v>15493.976622204756</v>
      </c>
      <c r="C20" s="240">
        <v>9648</v>
      </c>
      <c r="D20" s="238">
        <v>4975</v>
      </c>
      <c r="E20" s="243">
        <v>15490</v>
      </c>
      <c r="H20" s="467"/>
      <c r="I20" s="468"/>
      <c r="J20" s="281"/>
    </row>
    <row r="21" spans="1:10" s="235" customFormat="1" ht="15" customHeight="1">
      <c r="A21" s="469">
        <v>1924</v>
      </c>
      <c r="B21" s="466">
        <v>15440.830777503674</v>
      </c>
      <c r="C21" s="240">
        <v>9131</v>
      </c>
      <c r="D21" s="238">
        <v>4664</v>
      </c>
      <c r="E21" s="243">
        <v>14716</v>
      </c>
      <c r="H21" s="467"/>
      <c r="I21" s="468"/>
      <c r="J21" s="281"/>
    </row>
    <row r="22" spans="1:10" s="235" customFormat="1" ht="15" customHeight="1">
      <c r="A22" s="469">
        <v>1925</v>
      </c>
      <c r="B22" s="466">
        <v>16151.715613055765</v>
      </c>
      <c r="C22" s="240">
        <v>9217</v>
      </c>
      <c r="D22" s="238">
        <v>4676</v>
      </c>
      <c r="E22" s="243">
        <v>14894</v>
      </c>
      <c r="H22" s="467"/>
      <c r="I22" s="468"/>
      <c r="J22" s="281"/>
    </row>
    <row r="23" spans="1:10" s="235" customFormat="1" ht="15" customHeight="1">
      <c r="A23" s="469">
        <v>1926</v>
      </c>
      <c r="B23" s="466">
        <v>16209.06488254346</v>
      </c>
      <c r="C23" s="240">
        <v>9361</v>
      </c>
      <c r="D23" s="238">
        <v>4763</v>
      </c>
      <c r="E23" s="243">
        <v>15109</v>
      </c>
      <c r="H23" s="467"/>
      <c r="I23" s="468"/>
      <c r="J23" s="281"/>
    </row>
    <row r="24" spans="1:10" s="235" customFormat="1" ht="15" customHeight="1">
      <c r="A24" s="469">
        <v>1927</v>
      </c>
      <c r="B24" s="466">
        <v>16454.60656411928</v>
      </c>
      <c r="C24" s="240">
        <v>9335</v>
      </c>
      <c r="D24" s="238">
        <v>4740</v>
      </c>
      <c r="E24" s="243">
        <v>15078</v>
      </c>
      <c r="H24" s="467"/>
      <c r="I24" s="468"/>
      <c r="J24" s="281"/>
    </row>
    <row r="25" spans="1:10" s="235" customFormat="1" ht="15" customHeight="1">
      <c r="A25" s="469">
        <v>1928</v>
      </c>
      <c r="B25" s="466">
        <v>17229.03034351104</v>
      </c>
      <c r="C25" s="240">
        <v>9294</v>
      </c>
      <c r="D25" s="238">
        <v>4731</v>
      </c>
      <c r="E25" s="243">
        <v>14998</v>
      </c>
      <c r="H25" s="467"/>
      <c r="I25" s="468"/>
      <c r="J25" s="281"/>
    </row>
    <row r="26" spans="1:10" s="235" customFormat="1" ht="15" customHeight="1">
      <c r="A26" s="470">
        <v>1929</v>
      </c>
      <c r="B26" s="471">
        <v>17716.954897586402</v>
      </c>
      <c r="C26" s="248">
        <v>10043</v>
      </c>
      <c r="D26" s="246">
        <v>5126</v>
      </c>
      <c r="E26" s="247">
        <v>16190</v>
      </c>
      <c r="H26" s="467"/>
      <c r="I26" s="468"/>
      <c r="J26" s="281"/>
    </row>
    <row r="27" spans="1:10" s="235" customFormat="1" ht="15" customHeight="1">
      <c r="A27" s="469">
        <v>1930</v>
      </c>
      <c r="B27" s="466">
        <v>15498.991995163629</v>
      </c>
      <c r="C27" s="240">
        <v>9254</v>
      </c>
      <c r="D27" s="238">
        <v>4681</v>
      </c>
      <c r="E27" s="243">
        <v>14971</v>
      </c>
      <c r="H27" s="467"/>
      <c r="I27" s="468"/>
      <c r="J27" s="281"/>
    </row>
    <row r="28" spans="1:10" s="235" customFormat="1" ht="15" customHeight="1">
      <c r="A28" s="469">
        <v>1931</v>
      </c>
      <c r="B28" s="466">
        <v>14079.497528619047</v>
      </c>
      <c r="C28" s="240">
        <v>8305</v>
      </c>
      <c r="D28" s="238">
        <v>4166</v>
      </c>
      <c r="E28" s="243">
        <v>13478</v>
      </c>
      <c r="H28" s="467"/>
      <c r="I28" s="468"/>
      <c r="J28" s="281"/>
    </row>
    <row r="29" spans="1:10" s="235" customFormat="1" ht="15" customHeight="1">
      <c r="A29" s="469">
        <v>1932</v>
      </c>
      <c r="B29" s="466">
        <v>11920.64046426226</v>
      </c>
      <c r="C29" s="240">
        <v>6801</v>
      </c>
      <c r="D29" s="238">
        <v>3400</v>
      </c>
      <c r="E29" s="243">
        <v>11052</v>
      </c>
      <c r="H29" s="467"/>
      <c r="I29" s="468"/>
      <c r="J29" s="281"/>
    </row>
    <row r="30" spans="1:10" s="235" customFormat="1" ht="15" customHeight="1">
      <c r="A30" s="469">
        <v>1933</v>
      </c>
      <c r="B30" s="466">
        <v>11493.353067406475</v>
      </c>
      <c r="C30" s="240">
        <v>6648</v>
      </c>
      <c r="D30" s="238">
        <v>3319</v>
      </c>
      <c r="E30" s="243">
        <v>10810</v>
      </c>
      <c r="H30" s="467"/>
      <c r="I30" s="468"/>
      <c r="J30" s="281"/>
    </row>
    <row r="31" spans="1:10" s="235" customFormat="1" ht="15" customHeight="1">
      <c r="A31" s="469">
        <v>1934</v>
      </c>
      <c r="B31" s="466">
        <v>12401.558241476512</v>
      </c>
      <c r="C31" s="240">
        <v>7149</v>
      </c>
      <c r="D31" s="238">
        <v>3594</v>
      </c>
      <c r="E31" s="243">
        <v>11592</v>
      </c>
      <c r="H31" s="467"/>
      <c r="I31" s="468"/>
      <c r="J31" s="281"/>
    </row>
    <row r="32" spans="1:10" s="235" customFormat="1" ht="15" customHeight="1">
      <c r="A32" s="469">
        <v>1935</v>
      </c>
      <c r="B32" s="466">
        <v>13594.596502900149</v>
      </c>
      <c r="C32" s="240">
        <v>8022</v>
      </c>
      <c r="D32" s="238">
        <v>4155</v>
      </c>
      <c r="E32" s="243">
        <v>12856</v>
      </c>
      <c r="H32" s="467"/>
      <c r="I32" s="468"/>
      <c r="J32" s="281"/>
    </row>
    <row r="33" spans="1:10" s="235" customFormat="1" ht="15" customHeight="1">
      <c r="A33" s="469">
        <v>1936</v>
      </c>
      <c r="B33" s="466">
        <v>15135.417192384633</v>
      </c>
      <c r="C33" s="240">
        <v>8598</v>
      </c>
      <c r="D33" s="238">
        <v>4436</v>
      </c>
      <c r="E33" s="243">
        <v>13800</v>
      </c>
      <c r="H33" s="467"/>
      <c r="I33" s="468"/>
      <c r="J33" s="281"/>
    </row>
    <row r="34" spans="1:10" s="235" customFormat="1" ht="15" customHeight="1">
      <c r="A34" s="469">
        <v>1937</v>
      </c>
      <c r="B34" s="466">
        <v>15562.005070215582</v>
      </c>
      <c r="C34" s="240">
        <v>9228</v>
      </c>
      <c r="D34" s="238">
        <v>4802</v>
      </c>
      <c r="E34" s="243">
        <v>14760</v>
      </c>
      <c r="H34" s="467"/>
      <c r="I34" s="468"/>
      <c r="J34" s="281"/>
    </row>
    <row r="35" spans="1:10" s="235" customFormat="1" ht="15" customHeight="1">
      <c r="A35" s="469">
        <v>1938</v>
      </c>
      <c r="B35" s="466">
        <v>14429.449950826373</v>
      </c>
      <c r="C35" s="240">
        <v>8580</v>
      </c>
      <c r="D35" s="238">
        <v>4444</v>
      </c>
      <c r="E35" s="243">
        <v>13750</v>
      </c>
      <c r="H35" s="467"/>
      <c r="I35" s="468"/>
      <c r="J35" s="281"/>
    </row>
    <row r="36" spans="1:10" s="235" customFormat="1" ht="15" customHeight="1">
      <c r="A36" s="470">
        <v>1939</v>
      </c>
      <c r="B36" s="471">
        <v>15316.752639451663</v>
      </c>
      <c r="C36" s="248">
        <v>8872</v>
      </c>
      <c r="D36" s="246">
        <v>4593</v>
      </c>
      <c r="E36" s="247">
        <v>14219</v>
      </c>
      <c r="H36" s="467"/>
      <c r="I36" s="468"/>
      <c r="J36" s="281"/>
    </row>
    <row r="37" spans="1:10" s="235" customFormat="1" ht="15" customHeight="1">
      <c r="A37" s="469">
        <v>1940</v>
      </c>
      <c r="B37" s="466">
        <v>16050.519828234359</v>
      </c>
      <c r="C37" s="240">
        <v>9334</v>
      </c>
      <c r="D37" s="238">
        <v>4834</v>
      </c>
      <c r="E37" s="243">
        <v>14959</v>
      </c>
      <c r="H37" s="467"/>
      <c r="I37" s="468"/>
      <c r="J37" s="281"/>
    </row>
    <row r="38" spans="1:10" s="235" customFormat="1" ht="15" customHeight="1">
      <c r="A38" s="469">
        <v>1941</v>
      </c>
      <c r="B38" s="466">
        <v>18510.483265472911</v>
      </c>
      <c r="C38" s="240">
        <v>11426</v>
      </c>
      <c r="D38" s="238">
        <v>6031</v>
      </c>
      <c r="E38" s="243">
        <v>18169</v>
      </c>
      <c r="H38" s="467"/>
      <c r="I38" s="468"/>
      <c r="J38" s="281"/>
    </row>
    <row r="39" spans="1:10" s="235" customFormat="1" ht="15" customHeight="1">
      <c r="A39" s="469">
        <v>1942</v>
      </c>
      <c r="B39" s="466">
        <v>21911.793370096744</v>
      </c>
      <c r="C39" s="240">
        <v>14878</v>
      </c>
      <c r="D39" s="238">
        <v>8788</v>
      </c>
      <c r="E39" s="243">
        <v>22490</v>
      </c>
      <c r="H39" s="467"/>
      <c r="I39" s="468"/>
      <c r="J39" s="281"/>
    </row>
    <row r="40" spans="1:10" s="235" customFormat="1" ht="15" customHeight="1">
      <c r="A40" s="469">
        <v>1943</v>
      </c>
      <c r="B40" s="466">
        <v>25814.108829391276</v>
      </c>
      <c r="C40" s="240">
        <v>18202</v>
      </c>
      <c r="D40" s="238">
        <v>10810</v>
      </c>
      <c r="E40" s="243">
        <v>27441</v>
      </c>
      <c r="H40" s="467"/>
      <c r="I40" s="468"/>
      <c r="J40" s="281"/>
    </row>
    <row r="41" spans="1:10" s="235" customFormat="1" ht="15" customHeight="1">
      <c r="A41" s="469">
        <v>1944</v>
      </c>
      <c r="B41" s="466">
        <v>25341.937644114358</v>
      </c>
      <c r="C41" s="240">
        <v>18189</v>
      </c>
      <c r="D41" s="238">
        <v>10755</v>
      </c>
      <c r="E41" s="243">
        <v>27482</v>
      </c>
      <c r="H41" s="467"/>
      <c r="I41" s="468"/>
      <c r="J41" s="281"/>
    </row>
    <row r="42" spans="1:10" s="235" customFormat="1" ht="15" customHeight="1">
      <c r="A42" s="469">
        <v>1945</v>
      </c>
      <c r="B42" s="466">
        <v>25139.600898256012</v>
      </c>
      <c r="C42" s="240">
        <v>17535</v>
      </c>
      <c r="D42" s="238">
        <v>8064</v>
      </c>
      <c r="E42" s="243">
        <v>29373</v>
      </c>
      <c r="H42" s="467"/>
      <c r="I42" s="468"/>
      <c r="J42" s="281"/>
    </row>
    <row r="43" spans="1:10" s="235" customFormat="1" ht="15" customHeight="1">
      <c r="A43" s="469">
        <v>1946</v>
      </c>
      <c r="B43" s="466">
        <v>24590.991733665727</v>
      </c>
      <c r="C43" s="240">
        <v>16555</v>
      </c>
      <c r="D43" s="238">
        <v>8453</v>
      </c>
      <c r="E43" s="243">
        <v>26682</v>
      </c>
      <c r="H43" s="467"/>
      <c r="I43" s="468"/>
      <c r="J43" s="281"/>
    </row>
    <row r="44" spans="1:10" s="235" customFormat="1" ht="15" customHeight="1">
      <c r="A44" s="469">
        <v>1947</v>
      </c>
      <c r="B44" s="466">
        <v>24116.776831334828</v>
      </c>
      <c r="C44" s="240">
        <v>16838</v>
      </c>
      <c r="D44" s="238">
        <v>9037</v>
      </c>
      <c r="E44" s="243">
        <v>26589</v>
      </c>
      <c r="H44" s="467"/>
      <c r="I44" s="468"/>
      <c r="J44" s="281"/>
    </row>
    <row r="45" spans="1:10" s="235" customFormat="1" ht="15" customHeight="1">
      <c r="A45" s="469">
        <v>1948</v>
      </c>
      <c r="B45" s="466">
        <v>25034.443480169652</v>
      </c>
      <c r="C45" s="240">
        <v>17301</v>
      </c>
      <c r="D45" s="238">
        <v>8389</v>
      </c>
      <c r="E45" s="243">
        <v>28440</v>
      </c>
      <c r="H45" s="467"/>
      <c r="I45" s="468"/>
      <c r="J45" s="281"/>
    </row>
    <row r="46" spans="1:10" s="235" customFormat="1" ht="15" customHeight="1">
      <c r="A46" s="470">
        <v>1949</v>
      </c>
      <c r="B46" s="471">
        <v>24392.441525093331</v>
      </c>
      <c r="C46" s="248">
        <v>16922</v>
      </c>
      <c r="D46" s="246">
        <v>7907</v>
      </c>
      <c r="E46" s="247">
        <v>28191</v>
      </c>
      <c r="H46" s="467"/>
      <c r="I46" s="468"/>
      <c r="J46" s="281"/>
    </row>
    <row r="47" spans="1:10" s="235" customFormat="1" ht="15" customHeight="1">
      <c r="A47" s="469">
        <v>1950</v>
      </c>
      <c r="B47" s="466">
        <v>26691.926241468387</v>
      </c>
      <c r="C47" s="240">
        <v>18286</v>
      </c>
      <c r="D47" s="238">
        <v>8588</v>
      </c>
      <c r="E47" s="243">
        <v>30407</v>
      </c>
      <c r="H47" s="467"/>
      <c r="I47" s="468"/>
      <c r="J47" s="281"/>
    </row>
    <row r="48" spans="1:10" s="235" customFormat="1" ht="15" customHeight="1">
      <c r="A48" s="469">
        <v>1951</v>
      </c>
      <c r="B48" s="466">
        <v>27783.304135957598</v>
      </c>
      <c r="C48" s="240">
        <v>19433</v>
      </c>
      <c r="D48" s="238">
        <v>9345</v>
      </c>
      <c r="E48" s="243">
        <v>32043</v>
      </c>
      <c r="H48" s="467"/>
      <c r="I48" s="468"/>
      <c r="J48" s="281"/>
    </row>
    <row r="49" spans="1:10" s="235" customFormat="1" ht="15" customHeight="1">
      <c r="A49" s="469">
        <v>1952</v>
      </c>
      <c r="B49" s="466">
        <v>28504.395311212407</v>
      </c>
      <c r="C49" s="240">
        <v>20240</v>
      </c>
      <c r="D49" s="238">
        <v>9811</v>
      </c>
      <c r="E49" s="243">
        <v>33277</v>
      </c>
      <c r="H49" s="467"/>
      <c r="I49" s="468"/>
      <c r="J49" s="281"/>
    </row>
    <row r="50" spans="1:10" s="235" customFormat="1" ht="15" customHeight="1">
      <c r="A50" s="469">
        <v>1953</v>
      </c>
      <c r="B50" s="466">
        <v>29462.486024882743</v>
      </c>
      <c r="C50" s="240">
        <v>21205</v>
      </c>
      <c r="D50" s="238">
        <v>10289</v>
      </c>
      <c r="E50" s="243">
        <v>34849</v>
      </c>
      <c r="H50" s="467"/>
      <c r="I50" s="468"/>
      <c r="J50" s="281"/>
    </row>
    <row r="51" spans="1:10" s="235" customFormat="1" ht="15" customHeight="1">
      <c r="A51" s="469">
        <v>1954</v>
      </c>
      <c r="B51" s="466">
        <v>29247.871778602221</v>
      </c>
      <c r="C51" s="240">
        <v>20635</v>
      </c>
      <c r="D51" s="238">
        <v>9586</v>
      </c>
      <c r="E51" s="243">
        <v>34447</v>
      </c>
      <c r="H51" s="467"/>
      <c r="I51" s="468"/>
      <c r="J51" s="281"/>
    </row>
    <row r="52" spans="1:10" s="235" customFormat="1" ht="15" customHeight="1">
      <c r="A52" s="469">
        <v>1955</v>
      </c>
      <c r="B52" s="472">
        <v>30982.246389708165</v>
      </c>
      <c r="C52" s="240">
        <v>21755</v>
      </c>
      <c r="D52" s="238">
        <v>10186</v>
      </c>
      <c r="E52" s="243">
        <v>36217</v>
      </c>
      <c r="H52" s="467"/>
      <c r="I52" s="468"/>
      <c r="J52" s="281"/>
    </row>
    <row r="53" spans="1:10" s="235" customFormat="1" ht="15" customHeight="1">
      <c r="A53" s="469">
        <v>1956</v>
      </c>
      <c r="B53" s="472">
        <v>31943.914762394979</v>
      </c>
      <c r="C53" s="240">
        <v>22589</v>
      </c>
      <c r="D53" s="238">
        <v>10608</v>
      </c>
      <c r="E53" s="243">
        <v>37566</v>
      </c>
      <c r="H53" s="467"/>
      <c r="I53" s="468"/>
      <c r="J53" s="281"/>
    </row>
    <row r="54" spans="1:10" s="235" customFormat="1" ht="15" customHeight="1">
      <c r="A54" s="469">
        <v>1957</v>
      </c>
      <c r="B54" s="472">
        <v>31876.989565400414</v>
      </c>
      <c r="C54" s="240">
        <v>22703</v>
      </c>
      <c r="D54" s="238">
        <v>10502</v>
      </c>
      <c r="E54" s="243">
        <v>37954</v>
      </c>
      <c r="H54" s="467"/>
      <c r="I54" s="468"/>
      <c r="J54" s="281"/>
    </row>
    <row r="55" spans="1:10" s="235" customFormat="1" ht="15" customHeight="1">
      <c r="A55" s="469">
        <v>1958</v>
      </c>
      <c r="B55" s="472">
        <v>31144.869537834518</v>
      </c>
      <c r="C55" s="240">
        <v>21995</v>
      </c>
      <c r="D55" s="238">
        <v>9644</v>
      </c>
      <c r="E55" s="243">
        <v>37433</v>
      </c>
      <c r="H55" s="467"/>
      <c r="I55" s="468"/>
      <c r="J55" s="281"/>
    </row>
    <row r="56" spans="1:10" s="235" customFormat="1" ht="15" customHeight="1">
      <c r="A56" s="470">
        <v>1959</v>
      </c>
      <c r="B56" s="473">
        <v>33148.423908211866</v>
      </c>
      <c r="C56" s="248">
        <v>23250</v>
      </c>
      <c r="D56" s="246">
        <v>10201</v>
      </c>
      <c r="E56" s="247">
        <v>39563</v>
      </c>
      <c r="H56" s="467"/>
      <c r="I56" s="468"/>
      <c r="J56" s="281"/>
    </row>
    <row r="57" spans="1:10" ht="15.75">
      <c r="A57" s="474">
        <v>1960</v>
      </c>
      <c r="B57" s="472">
        <v>33359.673565544806</v>
      </c>
      <c r="C57" s="240">
        <v>23582</v>
      </c>
      <c r="D57" s="238">
        <v>10323</v>
      </c>
      <c r="E57" s="243">
        <v>40156</v>
      </c>
      <c r="H57" s="467"/>
      <c r="I57" s="468"/>
      <c r="J57" s="281"/>
    </row>
    <row r="58" spans="1:10" ht="15.75">
      <c r="A58" s="568">
        <v>1961</v>
      </c>
      <c r="B58" s="569">
        <v>34095.328454662187</v>
      </c>
      <c r="C58" s="570">
        <v>23816</v>
      </c>
      <c r="D58" s="559">
        <v>10082</v>
      </c>
      <c r="E58" s="560">
        <v>40983</v>
      </c>
      <c r="H58" s="467"/>
      <c r="I58" s="468"/>
      <c r="J58" s="281"/>
    </row>
    <row r="59" spans="1:10" ht="15.75">
      <c r="A59" s="274"/>
      <c r="B59" s="275"/>
      <c r="C59" s="275"/>
      <c r="D59" s="225"/>
      <c r="E59" s="276"/>
    </row>
    <row r="60" spans="1:10" ht="15.75">
      <c r="C60" s="277"/>
    </row>
    <row r="61" spans="1:10">
      <c r="A61" s="278"/>
      <c r="B61" s="142"/>
      <c r="C61" s="142"/>
      <c r="D61" s="142"/>
      <c r="E61" s="142"/>
    </row>
    <row r="62" spans="1:10">
      <c r="A62" s="278"/>
      <c r="B62" s="142"/>
      <c r="C62" s="142"/>
      <c r="D62" s="142"/>
      <c r="E62" s="142"/>
    </row>
  </sheetData>
  <mergeCells count="3">
    <mergeCell ref="A4:E4"/>
    <mergeCell ref="B7:E7"/>
    <mergeCell ref="B8:E8"/>
  </mergeCells>
  <pageMargins left="0.75" right="0.75" top="1" bottom="1" header="0.5" footer="0.5"/>
  <pageSetup paperSize="9" orientation="portrait" horizontalDpi="4294967292" verticalDpi="429496729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4C7A-1C9C-4736-B98D-959579C01FF3}">
  <sheetPr>
    <tabColor theme="9" tint="-0.499984740745262"/>
  </sheetPr>
  <dimension ref="A1"/>
  <sheetViews>
    <sheetView workbookViewId="0">
      <selection activeCell="D32" sqref="D32"/>
    </sheetView>
  </sheetViews>
  <sheetFormatPr defaultColWidth="10.625" defaultRowHeight="15.75"/>
  <sheetData/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ADC71-B4B5-46CC-91FA-A4F884870595}">
  <dimension ref="A1:L60"/>
  <sheetViews>
    <sheetView workbookViewId="0">
      <pane xSplit="1" ySplit="9" topLeftCell="B40" activePane="bottomRight" state="frozen"/>
      <selection activeCell="D32" sqref="D32"/>
      <selection pane="topRight" activeCell="D32" sqref="D32"/>
      <selection pane="bottomLeft" activeCell="D32" sqref="D32"/>
      <selection pane="bottomRight" activeCell="B10" sqref="B10"/>
    </sheetView>
  </sheetViews>
  <sheetFormatPr defaultColWidth="10.875" defaultRowHeight="15"/>
  <cols>
    <col min="1" max="6" width="10.875" style="2"/>
    <col min="7" max="9" width="11" style="2" customWidth="1"/>
    <col min="10" max="16384" width="10.875" style="2"/>
  </cols>
  <sheetData>
    <row r="1" spans="1:12">
      <c r="A1" s="1"/>
    </row>
    <row r="2" spans="1:12">
      <c r="B2" s="3"/>
      <c r="C2" s="3"/>
      <c r="D2" s="3"/>
      <c r="E2" s="3"/>
    </row>
    <row r="3" spans="1:12" ht="15.75" thickBot="1"/>
    <row r="4" spans="1:12" ht="24.95" customHeight="1" thickTop="1">
      <c r="A4" s="475" t="s">
        <v>1</v>
      </c>
      <c r="B4" s="476"/>
      <c r="C4" s="476"/>
      <c r="D4" s="476"/>
      <c r="E4" s="505"/>
      <c r="F4" s="4"/>
    </row>
    <row r="5" spans="1:12" ht="15.75">
      <c r="A5" s="5"/>
      <c r="B5" s="6"/>
      <c r="C5" s="6"/>
      <c r="D5" s="6"/>
      <c r="E5" s="506"/>
      <c r="F5" s="8"/>
    </row>
    <row r="6" spans="1:12" ht="15.75">
      <c r="A6" s="5"/>
      <c r="B6" s="9"/>
      <c r="C6" s="9"/>
      <c r="D6" s="9"/>
      <c r="E6" s="507"/>
      <c r="F6" s="11"/>
    </row>
    <row r="7" spans="1:12" ht="35.1" customHeight="1">
      <c r="A7" s="12"/>
      <c r="B7" s="478" t="s">
        <v>19</v>
      </c>
      <c r="C7" s="479"/>
      <c r="D7" s="479"/>
      <c r="E7" s="508"/>
      <c r="F7" s="6"/>
      <c r="H7" s="13"/>
      <c r="I7" s="13"/>
      <c r="J7" s="13"/>
      <c r="K7" s="13"/>
      <c r="L7" s="13"/>
    </row>
    <row r="8" spans="1:12" ht="21" customHeight="1">
      <c r="A8" s="14"/>
      <c r="B8" s="480" t="s">
        <v>20</v>
      </c>
      <c r="C8" s="481"/>
      <c r="D8" s="481"/>
      <c r="E8" s="503"/>
      <c r="F8" s="15"/>
      <c r="H8" s="13"/>
      <c r="I8" s="13"/>
      <c r="J8" s="13"/>
      <c r="K8" s="13"/>
      <c r="L8" s="13"/>
    </row>
    <row r="9" spans="1:12" s="22" customFormat="1" ht="30.95" customHeight="1">
      <c r="A9" s="16"/>
      <c r="B9" s="17" t="s">
        <v>21</v>
      </c>
      <c r="C9" s="18" t="s">
        <v>22</v>
      </c>
      <c r="D9" s="19" t="s">
        <v>189</v>
      </c>
      <c r="E9" s="509" t="s">
        <v>24</v>
      </c>
      <c r="F9" s="21"/>
      <c r="H9" s="13"/>
      <c r="I9" s="13"/>
      <c r="J9" s="13"/>
      <c r="K9" s="13"/>
      <c r="L9" s="13"/>
    </row>
    <row r="10" spans="1:12" s="22" customFormat="1" ht="15" customHeight="1">
      <c r="A10" s="23">
        <v>1913</v>
      </c>
      <c r="B10" s="24">
        <v>0.57699999999999996</v>
      </c>
      <c r="C10" s="39">
        <v>0.153</v>
      </c>
      <c r="D10" s="40">
        <v>0.42399999999999999</v>
      </c>
      <c r="E10" s="510">
        <f>1-B10</f>
        <v>0.42300000000000004</v>
      </c>
      <c r="F10" s="26"/>
      <c r="H10" s="27"/>
      <c r="I10" s="27"/>
      <c r="J10" s="27"/>
      <c r="K10" s="27"/>
      <c r="L10" s="27"/>
    </row>
    <row r="11" spans="1:12" s="22" customFormat="1" ht="15" customHeight="1">
      <c r="A11" s="28">
        <v>1914</v>
      </c>
      <c r="B11" s="29">
        <v>0.57099999999999995</v>
      </c>
      <c r="C11" s="39">
        <v>0.151</v>
      </c>
      <c r="D11" s="40">
        <v>0.41899999999999998</v>
      </c>
      <c r="E11" s="511">
        <f t="shared" ref="E11:E58" si="0">1-B11</f>
        <v>0.42900000000000005</v>
      </c>
      <c r="F11" s="26"/>
      <c r="H11" s="27"/>
      <c r="I11" s="27"/>
      <c r="J11" s="27"/>
      <c r="K11" s="27"/>
      <c r="L11" s="27"/>
    </row>
    <row r="12" spans="1:12" s="22" customFormat="1" ht="15" customHeight="1">
      <c r="A12" s="28">
        <v>1915</v>
      </c>
      <c r="B12" s="29">
        <v>0.57799999999999996</v>
      </c>
      <c r="C12" s="39">
        <v>0.154</v>
      </c>
      <c r="D12" s="40">
        <v>0.42499999999999999</v>
      </c>
      <c r="E12" s="511">
        <f t="shared" si="0"/>
        <v>0.42200000000000004</v>
      </c>
      <c r="F12" s="26"/>
      <c r="H12" s="27"/>
      <c r="I12" s="27"/>
      <c r="J12" s="27"/>
      <c r="K12" s="27"/>
      <c r="L12" s="27"/>
    </row>
    <row r="13" spans="1:12" s="22" customFormat="1" ht="15" customHeight="1">
      <c r="A13" s="28">
        <v>1916</v>
      </c>
      <c r="B13" s="29">
        <v>0.55600000000000005</v>
      </c>
      <c r="C13" s="39">
        <v>0.14699999999999999</v>
      </c>
      <c r="D13" s="40">
        <v>0.40899999999999997</v>
      </c>
      <c r="E13" s="511">
        <f t="shared" si="0"/>
        <v>0.44399999999999995</v>
      </c>
      <c r="F13" s="26"/>
      <c r="H13" s="27"/>
      <c r="I13" s="27"/>
      <c r="J13" s="27"/>
      <c r="K13" s="27"/>
      <c r="L13" s="27"/>
    </row>
    <row r="14" spans="1:12" s="22" customFormat="1" ht="15" customHeight="1">
      <c r="A14" s="28">
        <v>1917</v>
      </c>
      <c r="B14" s="30">
        <v>0.55100000000000005</v>
      </c>
      <c r="C14" s="39">
        <v>0.14599999999999999</v>
      </c>
      <c r="D14" s="40">
        <v>0.40500000000000003</v>
      </c>
      <c r="E14" s="512">
        <f t="shared" si="0"/>
        <v>0.44899999999999995</v>
      </c>
      <c r="F14" s="26"/>
      <c r="G14" s="31"/>
      <c r="H14" s="27"/>
      <c r="I14" s="27"/>
      <c r="J14" s="27"/>
      <c r="K14" s="27"/>
      <c r="L14" s="27"/>
    </row>
    <row r="15" spans="1:12" s="22" customFormat="1" ht="15" customHeight="1">
      <c r="A15" s="28">
        <v>1918</v>
      </c>
      <c r="B15" s="30">
        <v>0.56399999999999995</v>
      </c>
      <c r="C15" s="39">
        <v>0.14799999999999999</v>
      </c>
      <c r="D15" s="40">
        <v>0.41499999999999998</v>
      </c>
      <c r="E15" s="512">
        <f t="shared" si="0"/>
        <v>0.43600000000000005</v>
      </c>
      <c r="F15" s="26"/>
      <c r="G15" s="31"/>
      <c r="H15" s="27"/>
      <c r="I15" s="27"/>
      <c r="J15" s="27"/>
      <c r="K15" s="27"/>
      <c r="L15" s="27"/>
    </row>
    <row r="16" spans="1:12" s="22" customFormat="1" ht="15" customHeight="1">
      <c r="A16" s="32">
        <v>1919</v>
      </c>
      <c r="B16" s="33">
        <v>0.54600000000000004</v>
      </c>
      <c r="C16" s="39">
        <v>0.14499999999999999</v>
      </c>
      <c r="D16" s="40">
        <v>0.40100000000000002</v>
      </c>
      <c r="E16" s="513">
        <f t="shared" si="0"/>
        <v>0.45399999999999996</v>
      </c>
      <c r="F16" s="26"/>
      <c r="G16" s="31"/>
      <c r="H16" s="27"/>
      <c r="I16" s="27"/>
      <c r="J16" s="27"/>
      <c r="K16" s="27"/>
      <c r="L16" s="27"/>
    </row>
    <row r="17" spans="1:12" s="22" customFormat="1" ht="15" customHeight="1">
      <c r="A17" s="34">
        <v>1920</v>
      </c>
      <c r="B17" s="35">
        <v>0.56599999999999995</v>
      </c>
      <c r="C17" s="39">
        <v>0.15</v>
      </c>
      <c r="D17" s="40">
        <v>0.41599999999999998</v>
      </c>
      <c r="E17" s="514">
        <f t="shared" si="0"/>
        <v>0.43400000000000005</v>
      </c>
      <c r="F17" s="26"/>
      <c r="G17" s="31"/>
      <c r="H17" s="27"/>
      <c r="I17" s="27"/>
      <c r="J17" s="27"/>
      <c r="K17" s="27"/>
      <c r="L17" s="27"/>
    </row>
    <row r="18" spans="1:12" s="22" customFormat="1" ht="15" customHeight="1">
      <c r="A18" s="28">
        <v>1921</v>
      </c>
      <c r="B18" s="30">
        <v>0.53500000000000003</v>
      </c>
      <c r="C18" s="39">
        <v>0.14099999999999999</v>
      </c>
      <c r="D18" s="40">
        <v>0.39400000000000002</v>
      </c>
      <c r="E18" s="512">
        <f t="shared" si="0"/>
        <v>0.46499999999999997</v>
      </c>
      <c r="F18" s="26"/>
      <c r="G18" s="31"/>
      <c r="H18" s="27"/>
      <c r="I18" s="27"/>
      <c r="J18" s="27"/>
      <c r="K18" s="27"/>
      <c r="L18" s="27"/>
    </row>
    <row r="19" spans="1:12" s="22" customFormat="1" ht="15" customHeight="1">
      <c r="A19" s="28">
        <v>1922</v>
      </c>
      <c r="B19" s="30">
        <v>0.54500000000000004</v>
      </c>
      <c r="C19" s="39">
        <v>0.14399999999999999</v>
      </c>
      <c r="D19" s="40">
        <v>0.40100000000000002</v>
      </c>
      <c r="E19" s="512">
        <f t="shared" si="0"/>
        <v>0.45499999999999996</v>
      </c>
      <c r="F19" s="26"/>
      <c r="G19" s="31"/>
      <c r="H19" s="27"/>
      <c r="I19" s="27"/>
      <c r="J19" s="27"/>
      <c r="K19" s="27"/>
      <c r="L19" s="27"/>
    </row>
    <row r="20" spans="1:12" s="22" customFormat="1" ht="15" customHeight="1">
      <c r="A20" s="28">
        <v>1923</v>
      </c>
      <c r="B20" s="30">
        <v>0.56899999999999995</v>
      </c>
      <c r="C20" s="39">
        <v>0.15</v>
      </c>
      <c r="D20" s="40">
        <v>0.41899999999999998</v>
      </c>
      <c r="E20" s="512">
        <f t="shared" si="0"/>
        <v>0.43100000000000005</v>
      </c>
      <c r="F20" s="26"/>
      <c r="G20" s="31"/>
      <c r="H20" s="27"/>
      <c r="I20" s="27"/>
      <c r="J20" s="27"/>
      <c r="K20" s="27"/>
      <c r="L20" s="27"/>
    </row>
    <row r="21" spans="1:12" s="22" customFormat="1" ht="15" customHeight="1">
      <c r="A21" s="28">
        <v>1924</v>
      </c>
      <c r="B21" s="30">
        <v>0.54700000000000004</v>
      </c>
      <c r="C21" s="39">
        <v>0.14299999999999999</v>
      </c>
      <c r="D21" s="40">
        <v>0.40500000000000003</v>
      </c>
      <c r="E21" s="512">
        <f t="shared" si="0"/>
        <v>0.45299999999999996</v>
      </c>
      <c r="F21" s="26"/>
      <c r="G21" s="31"/>
      <c r="H21" s="27"/>
      <c r="I21" s="27"/>
      <c r="J21" s="27"/>
      <c r="K21" s="27"/>
      <c r="L21" s="27"/>
    </row>
    <row r="22" spans="1:12" s="22" customFormat="1" ht="15" customHeight="1">
      <c r="A22" s="28">
        <v>1925</v>
      </c>
      <c r="B22" s="30">
        <v>0.52900000000000003</v>
      </c>
      <c r="C22" s="39">
        <v>0.13700000000000001</v>
      </c>
      <c r="D22" s="40">
        <v>0.39200000000000002</v>
      </c>
      <c r="E22" s="512">
        <f t="shared" si="0"/>
        <v>0.47099999999999997</v>
      </c>
      <c r="F22" s="26"/>
      <c r="G22" s="31"/>
      <c r="H22" s="27"/>
      <c r="I22" s="27"/>
      <c r="J22" s="27"/>
      <c r="K22" s="27"/>
      <c r="L22" s="27"/>
    </row>
    <row r="23" spans="1:12" s="22" customFormat="1" ht="15" customHeight="1">
      <c r="A23" s="28">
        <v>1926</v>
      </c>
      <c r="B23" s="30">
        <v>0.52600000000000002</v>
      </c>
      <c r="C23" s="39">
        <v>0.13600000000000001</v>
      </c>
      <c r="D23" s="40">
        <v>0.38900000000000001</v>
      </c>
      <c r="E23" s="512">
        <f t="shared" si="0"/>
        <v>0.47399999999999998</v>
      </c>
      <c r="F23" s="26"/>
      <c r="G23" s="31"/>
      <c r="H23" s="27"/>
      <c r="I23" s="27"/>
      <c r="J23" s="27"/>
      <c r="K23" s="27"/>
      <c r="L23" s="27"/>
    </row>
    <row r="24" spans="1:12" s="22" customFormat="1" ht="15" customHeight="1">
      <c r="A24" s="28">
        <v>1927</v>
      </c>
      <c r="B24" s="30">
        <v>0.53200000000000003</v>
      </c>
      <c r="C24" s="39">
        <v>0.13900000000000001</v>
      </c>
      <c r="D24" s="40">
        <v>0.39400000000000002</v>
      </c>
      <c r="E24" s="512">
        <f t="shared" si="0"/>
        <v>0.46799999999999997</v>
      </c>
      <c r="F24" s="26"/>
      <c r="G24" s="31"/>
      <c r="H24" s="27"/>
      <c r="I24" s="27"/>
      <c r="J24" s="27"/>
      <c r="K24" s="27"/>
      <c r="L24" s="27"/>
    </row>
    <row r="25" spans="1:12" s="22" customFormat="1" ht="15" customHeight="1">
      <c r="A25" s="28">
        <v>1928</v>
      </c>
      <c r="B25" s="30">
        <v>0.52</v>
      </c>
      <c r="C25" s="39">
        <v>0.13600000000000001</v>
      </c>
      <c r="D25" s="40">
        <v>0.38500000000000001</v>
      </c>
      <c r="E25" s="512">
        <f t="shared" si="0"/>
        <v>0.48</v>
      </c>
      <c r="F25" s="26"/>
      <c r="G25" s="31"/>
      <c r="H25" s="27"/>
      <c r="I25" s="27"/>
      <c r="J25" s="27"/>
      <c r="K25" s="27"/>
      <c r="L25" s="27"/>
    </row>
    <row r="26" spans="1:12" s="22" customFormat="1" ht="15" customHeight="1">
      <c r="A26" s="32">
        <v>1929</v>
      </c>
      <c r="B26" s="33">
        <v>0.53300000000000003</v>
      </c>
      <c r="C26" s="39">
        <v>0.13900000000000001</v>
      </c>
      <c r="D26" s="40">
        <v>0.39400000000000002</v>
      </c>
      <c r="E26" s="513">
        <f t="shared" si="0"/>
        <v>0.46699999999999997</v>
      </c>
      <c r="F26" s="26"/>
      <c r="G26" s="31"/>
      <c r="H26" s="27"/>
      <c r="I26" s="27"/>
      <c r="J26" s="27"/>
      <c r="K26" s="27"/>
      <c r="L26" s="27"/>
    </row>
    <row r="27" spans="1:12" s="22" customFormat="1" ht="15" customHeight="1">
      <c r="A27" s="34">
        <v>1930</v>
      </c>
      <c r="B27" s="35">
        <v>0.54700000000000004</v>
      </c>
      <c r="C27" s="39">
        <v>0.14199999999999999</v>
      </c>
      <c r="D27" s="40">
        <v>0.40500000000000003</v>
      </c>
      <c r="E27" s="514">
        <f t="shared" si="0"/>
        <v>0.45299999999999996</v>
      </c>
      <c r="F27" s="26"/>
      <c r="G27" s="31"/>
      <c r="H27" s="27"/>
      <c r="I27" s="27"/>
      <c r="J27" s="27"/>
      <c r="K27" s="27"/>
      <c r="L27" s="27"/>
    </row>
    <row r="28" spans="1:12" s="22" customFormat="1" ht="15" customHeight="1">
      <c r="A28" s="28">
        <v>1931</v>
      </c>
      <c r="B28" s="30">
        <v>0.55000000000000004</v>
      </c>
      <c r="C28" s="39">
        <v>0.14099999999999999</v>
      </c>
      <c r="D28" s="40">
        <v>0.40899999999999997</v>
      </c>
      <c r="E28" s="512">
        <f t="shared" si="0"/>
        <v>0.44999999999999996</v>
      </c>
      <c r="F28" s="26"/>
      <c r="G28" s="31"/>
      <c r="H28" s="27"/>
      <c r="I28" s="27"/>
      <c r="J28" s="27"/>
      <c r="K28" s="27"/>
      <c r="L28" s="27"/>
    </row>
    <row r="29" spans="1:12" s="22" customFormat="1" ht="15" customHeight="1">
      <c r="A29" s="28">
        <v>1932</v>
      </c>
      <c r="B29" s="30">
        <v>0.53400000000000003</v>
      </c>
      <c r="C29" s="39">
        <v>0.13700000000000001</v>
      </c>
      <c r="D29" s="40">
        <v>0.39700000000000002</v>
      </c>
      <c r="E29" s="512">
        <f t="shared" si="0"/>
        <v>0.46599999999999997</v>
      </c>
      <c r="F29" s="26"/>
      <c r="G29" s="31"/>
      <c r="H29" s="27"/>
      <c r="I29" s="27"/>
      <c r="J29" s="27"/>
      <c r="K29" s="27"/>
      <c r="L29" s="27"/>
    </row>
    <row r="30" spans="1:12" s="22" customFormat="1" ht="15" customHeight="1">
      <c r="A30" s="28">
        <v>1933</v>
      </c>
      <c r="B30" s="30">
        <v>0.53100000000000003</v>
      </c>
      <c r="C30" s="39">
        <v>0.13600000000000001</v>
      </c>
      <c r="D30" s="40">
        <v>0.39500000000000002</v>
      </c>
      <c r="E30" s="512">
        <f t="shared" si="0"/>
        <v>0.46899999999999997</v>
      </c>
      <c r="F30" s="26"/>
      <c r="G30" s="31"/>
      <c r="H30" s="27"/>
      <c r="I30" s="27"/>
      <c r="J30" s="27"/>
      <c r="K30" s="27"/>
      <c r="L30" s="27"/>
    </row>
    <row r="31" spans="1:12" s="22" customFormat="1" ht="15" customHeight="1">
      <c r="A31" s="28">
        <v>1934</v>
      </c>
      <c r="B31" s="30">
        <v>0.52</v>
      </c>
      <c r="C31" s="39">
        <v>0.13400000000000001</v>
      </c>
      <c r="D31" s="40">
        <v>0.38500000000000001</v>
      </c>
      <c r="E31" s="512">
        <f t="shared" si="0"/>
        <v>0.48</v>
      </c>
      <c r="F31" s="26"/>
      <c r="G31" s="31"/>
      <c r="H31" s="27"/>
      <c r="I31" s="27"/>
      <c r="J31" s="27"/>
      <c r="K31" s="27"/>
      <c r="L31" s="27"/>
    </row>
    <row r="32" spans="1:12" s="22" customFormat="1" ht="15" customHeight="1">
      <c r="A32" s="28">
        <v>1935</v>
      </c>
      <c r="B32" s="30">
        <v>0.52900000000000003</v>
      </c>
      <c r="C32" s="39">
        <v>0.14099999999999999</v>
      </c>
      <c r="D32" s="40">
        <v>0.38800000000000001</v>
      </c>
      <c r="E32" s="512">
        <f t="shared" si="0"/>
        <v>0.47099999999999997</v>
      </c>
      <c r="F32" s="26"/>
      <c r="G32" s="31"/>
      <c r="H32" s="27"/>
      <c r="I32" s="27"/>
      <c r="J32" s="27"/>
      <c r="K32" s="27"/>
      <c r="L32" s="27"/>
    </row>
    <row r="33" spans="1:12" s="22" customFormat="1" ht="15" customHeight="1">
      <c r="A33" s="28">
        <v>1936</v>
      </c>
      <c r="B33" s="30">
        <v>0.52300000000000002</v>
      </c>
      <c r="C33" s="39">
        <v>0.14000000000000001</v>
      </c>
      <c r="D33" s="40">
        <v>0.38200000000000001</v>
      </c>
      <c r="E33" s="512">
        <f t="shared" si="0"/>
        <v>0.47699999999999998</v>
      </c>
      <c r="F33" s="26"/>
      <c r="G33" s="31"/>
      <c r="H33" s="27"/>
      <c r="I33" s="27"/>
      <c r="J33" s="27"/>
      <c r="K33" s="27"/>
      <c r="L33" s="27"/>
    </row>
    <row r="34" spans="1:12" s="22" customFormat="1" ht="15" customHeight="1">
      <c r="A34" s="28">
        <v>1937</v>
      </c>
      <c r="B34" s="30">
        <v>0.53500000000000003</v>
      </c>
      <c r="C34" s="39">
        <v>0.14399999999999999</v>
      </c>
      <c r="D34" s="40">
        <v>0.39100000000000001</v>
      </c>
      <c r="E34" s="512">
        <f t="shared" si="0"/>
        <v>0.46499999999999997</v>
      </c>
      <c r="F34" s="26"/>
      <c r="G34" s="31"/>
      <c r="H34" s="27"/>
      <c r="I34" s="27"/>
      <c r="J34" s="27"/>
      <c r="K34" s="27"/>
      <c r="L34" s="27"/>
    </row>
    <row r="35" spans="1:12" s="22" customFormat="1" ht="15" customHeight="1">
      <c r="A35" s="28">
        <v>1938</v>
      </c>
      <c r="B35" s="30">
        <v>0.53500000000000003</v>
      </c>
      <c r="C35" s="39">
        <v>0.14399999999999999</v>
      </c>
      <c r="D35" s="40">
        <v>0.39200000000000002</v>
      </c>
      <c r="E35" s="512">
        <f t="shared" si="0"/>
        <v>0.46499999999999997</v>
      </c>
      <c r="F35" s="26"/>
      <c r="G35" s="31"/>
      <c r="H35" s="27"/>
      <c r="I35" s="27"/>
      <c r="J35" s="27"/>
      <c r="K35" s="27"/>
      <c r="L35" s="27"/>
    </row>
    <row r="36" spans="1:12" s="22" customFormat="1" ht="15" customHeight="1">
      <c r="A36" s="32">
        <v>1939</v>
      </c>
      <c r="B36" s="33">
        <v>0.52100000000000002</v>
      </c>
      <c r="C36" s="39">
        <v>0.14000000000000001</v>
      </c>
      <c r="D36" s="40">
        <v>0.38100000000000001</v>
      </c>
      <c r="E36" s="513">
        <f t="shared" si="0"/>
        <v>0.47899999999999998</v>
      </c>
      <c r="F36" s="26"/>
      <c r="G36" s="31"/>
      <c r="H36" s="27"/>
      <c r="I36" s="27"/>
      <c r="J36" s="27"/>
      <c r="K36" s="27"/>
      <c r="L36" s="27"/>
    </row>
    <row r="37" spans="1:12" s="22" customFormat="1" ht="15" customHeight="1">
      <c r="A37" s="34">
        <v>1940</v>
      </c>
      <c r="B37" s="35">
        <v>0.52300000000000002</v>
      </c>
      <c r="C37" s="39">
        <v>0.14199999999999999</v>
      </c>
      <c r="D37" s="40">
        <v>0.38100000000000001</v>
      </c>
      <c r="E37" s="514">
        <f t="shared" si="0"/>
        <v>0.47699999999999998</v>
      </c>
      <c r="F37" s="26"/>
      <c r="G37" s="31"/>
      <c r="H37" s="27"/>
      <c r="I37" s="27"/>
      <c r="J37" s="27"/>
      <c r="K37" s="27"/>
      <c r="L37" s="27"/>
    </row>
    <row r="38" spans="1:12" s="22" customFormat="1" ht="15" customHeight="1">
      <c r="A38" s="28">
        <v>1941</v>
      </c>
      <c r="B38" s="30">
        <v>0.54200000000000004</v>
      </c>
      <c r="C38" s="39">
        <v>0.14899999999999999</v>
      </c>
      <c r="D38" s="40">
        <v>0.39300000000000002</v>
      </c>
      <c r="E38" s="512">
        <f t="shared" si="0"/>
        <v>0.45799999999999996</v>
      </c>
      <c r="F38" s="26"/>
      <c r="G38" s="31"/>
      <c r="H38" s="27"/>
      <c r="I38" s="27"/>
      <c r="J38" s="27"/>
      <c r="K38" s="27"/>
      <c r="L38" s="27"/>
    </row>
    <row r="39" spans="1:12" s="22" customFormat="1" ht="15" customHeight="1">
      <c r="A39" s="28">
        <v>1942</v>
      </c>
      <c r="B39" s="30">
        <v>0.58899999999999997</v>
      </c>
      <c r="C39" s="39">
        <v>0.18099999999999999</v>
      </c>
      <c r="D39" s="40">
        <v>0.40799999999999997</v>
      </c>
      <c r="E39" s="512">
        <f t="shared" si="0"/>
        <v>0.41100000000000003</v>
      </c>
      <c r="F39" s="26"/>
      <c r="G39" s="31"/>
      <c r="H39" s="27"/>
      <c r="I39" s="27"/>
      <c r="J39" s="27"/>
      <c r="K39" s="27"/>
      <c r="L39" s="27"/>
    </row>
    <row r="40" spans="1:12" s="22" customFormat="1" ht="15" customHeight="1">
      <c r="A40" s="28">
        <v>1943</v>
      </c>
      <c r="B40" s="30">
        <v>0.61899999999999999</v>
      </c>
      <c r="C40" s="39">
        <v>0.19</v>
      </c>
      <c r="D40" s="40">
        <v>0.42899999999999999</v>
      </c>
      <c r="E40" s="512">
        <f t="shared" si="0"/>
        <v>0.38100000000000001</v>
      </c>
      <c r="F40" s="26"/>
      <c r="G40" s="31"/>
      <c r="H40" s="27"/>
      <c r="I40" s="27"/>
      <c r="J40" s="27"/>
      <c r="K40" s="27"/>
      <c r="L40" s="27"/>
    </row>
    <row r="41" spans="1:12" s="22" customFormat="1" ht="15" customHeight="1">
      <c r="A41" s="28">
        <v>1944</v>
      </c>
      <c r="B41" s="30">
        <v>0.63800000000000001</v>
      </c>
      <c r="C41" s="39">
        <v>0.19600000000000001</v>
      </c>
      <c r="D41" s="40">
        <v>0.442</v>
      </c>
      <c r="E41" s="512">
        <f t="shared" si="0"/>
        <v>0.36199999999999999</v>
      </c>
      <c r="F41" s="26"/>
      <c r="G41" s="31"/>
      <c r="H41" s="27"/>
      <c r="I41" s="27"/>
      <c r="J41" s="27"/>
      <c r="K41" s="27"/>
      <c r="L41" s="27"/>
    </row>
    <row r="42" spans="1:12" s="22" customFormat="1" ht="15" customHeight="1">
      <c r="A42" s="28">
        <v>1945</v>
      </c>
      <c r="B42" s="30">
        <v>0.64200000000000002</v>
      </c>
      <c r="C42" s="39">
        <v>0.157</v>
      </c>
      <c r="D42" s="40">
        <v>0.48499999999999999</v>
      </c>
      <c r="E42" s="512">
        <f t="shared" si="0"/>
        <v>0.35799999999999998</v>
      </c>
      <c r="F42" s="26"/>
      <c r="G42" s="31"/>
      <c r="H42" s="27"/>
      <c r="I42" s="27"/>
      <c r="J42" s="27"/>
      <c r="K42" s="27"/>
      <c r="L42" s="27"/>
    </row>
    <row r="43" spans="1:12" s="22" customFormat="1" ht="15" customHeight="1">
      <c r="A43" s="28">
        <v>1946</v>
      </c>
      <c r="B43" s="30">
        <v>0.628</v>
      </c>
      <c r="C43" s="39">
        <v>0.17100000000000001</v>
      </c>
      <c r="D43" s="40">
        <v>0.45700000000000002</v>
      </c>
      <c r="E43" s="512">
        <f t="shared" si="0"/>
        <v>0.372</v>
      </c>
      <c r="F43" s="26"/>
      <c r="G43" s="31"/>
      <c r="H43" s="27"/>
      <c r="I43" s="27"/>
      <c r="J43" s="27"/>
      <c r="K43" s="27"/>
      <c r="L43" s="27"/>
    </row>
    <row r="44" spans="1:12" s="22" customFormat="1" ht="15" customHeight="1">
      <c r="A44" s="28">
        <v>1947</v>
      </c>
      <c r="B44" s="30">
        <v>0.629</v>
      </c>
      <c r="C44" s="39">
        <v>0.17199999999999999</v>
      </c>
      <c r="D44" s="40">
        <v>0.45700000000000002</v>
      </c>
      <c r="E44" s="512">
        <f t="shared" si="0"/>
        <v>0.371</v>
      </c>
      <c r="F44" s="26"/>
      <c r="G44" s="31"/>
      <c r="H44" s="27"/>
      <c r="I44" s="27"/>
      <c r="J44" s="27"/>
      <c r="K44" s="27"/>
      <c r="L44" s="27"/>
    </row>
    <row r="45" spans="1:12" s="22" customFormat="1" ht="15" customHeight="1">
      <c r="A45" s="28">
        <v>1948</v>
      </c>
      <c r="B45" s="30">
        <v>0.61099999999999999</v>
      </c>
      <c r="C45" s="39">
        <v>0.17399999999999999</v>
      </c>
      <c r="D45" s="40">
        <v>0.437</v>
      </c>
      <c r="E45" s="512">
        <f t="shared" si="0"/>
        <v>0.38900000000000001</v>
      </c>
      <c r="F45" s="26"/>
      <c r="G45" s="31"/>
      <c r="H45" s="27"/>
      <c r="I45" s="27"/>
      <c r="J45" s="27"/>
      <c r="K45" s="27"/>
      <c r="L45" s="27"/>
    </row>
    <row r="46" spans="1:12" s="22" customFormat="1" ht="15" customHeight="1">
      <c r="A46" s="32">
        <v>1949</v>
      </c>
      <c r="B46" s="33">
        <v>0.61599999999999999</v>
      </c>
      <c r="C46" s="39">
        <v>0.17100000000000001</v>
      </c>
      <c r="D46" s="40">
        <v>0.44600000000000001</v>
      </c>
      <c r="E46" s="513">
        <f t="shared" si="0"/>
        <v>0.38400000000000001</v>
      </c>
      <c r="F46" s="26"/>
      <c r="G46" s="31"/>
      <c r="H46" s="27"/>
      <c r="I46" s="27"/>
      <c r="J46" s="27"/>
      <c r="K46" s="27"/>
      <c r="L46" s="27"/>
    </row>
    <row r="47" spans="1:12" s="22" customFormat="1" ht="15" customHeight="1">
      <c r="A47" s="34">
        <v>1950</v>
      </c>
      <c r="B47" s="35">
        <v>0.61</v>
      </c>
      <c r="C47" s="39">
        <v>0.17599999999999999</v>
      </c>
      <c r="D47" s="40">
        <v>0.435</v>
      </c>
      <c r="E47" s="514">
        <f t="shared" si="0"/>
        <v>0.39</v>
      </c>
      <c r="F47" s="26"/>
      <c r="G47" s="31"/>
      <c r="H47" s="27"/>
      <c r="I47" s="27"/>
      <c r="J47" s="27"/>
      <c r="K47" s="27"/>
      <c r="L47" s="27"/>
    </row>
    <row r="48" spans="1:12" s="22" customFormat="1" ht="15" customHeight="1">
      <c r="A48" s="28">
        <v>1951</v>
      </c>
      <c r="B48" s="30">
        <v>0.623</v>
      </c>
      <c r="C48" s="39">
        <v>0.184</v>
      </c>
      <c r="D48" s="40">
        <v>0.438</v>
      </c>
      <c r="E48" s="512">
        <f t="shared" si="0"/>
        <v>0.377</v>
      </c>
      <c r="F48" s="26"/>
      <c r="G48" s="31"/>
      <c r="H48" s="27"/>
      <c r="I48" s="27"/>
      <c r="J48" s="27"/>
      <c r="K48" s="27"/>
      <c r="L48" s="27"/>
    </row>
    <row r="49" spans="1:12" s="22" customFormat="1" ht="15" customHeight="1">
      <c r="A49" s="28">
        <v>1952</v>
      </c>
      <c r="B49" s="30">
        <v>0.63500000000000001</v>
      </c>
      <c r="C49" s="39">
        <v>0.19</v>
      </c>
      <c r="D49" s="40">
        <v>0.44500000000000001</v>
      </c>
      <c r="E49" s="512">
        <f t="shared" si="0"/>
        <v>0.36499999999999999</v>
      </c>
      <c r="F49" s="26"/>
      <c r="G49" s="31"/>
      <c r="H49" s="27"/>
      <c r="I49" s="27"/>
      <c r="J49" s="27"/>
      <c r="K49" s="27"/>
      <c r="L49" s="27"/>
    </row>
    <row r="50" spans="1:12" s="22" customFormat="1" ht="15" customHeight="1">
      <c r="A50" s="28">
        <v>1953</v>
      </c>
      <c r="B50" s="30">
        <v>0.64500000000000002</v>
      </c>
      <c r="C50" s="39">
        <v>0.193</v>
      </c>
      <c r="D50" s="40">
        <v>0.45200000000000001</v>
      </c>
      <c r="E50" s="512">
        <f t="shared" si="0"/>
        <v>0.35499999999999998</v>
      </c>
      <c r="F50" s="26"/>
      <c r="G50" s="31"/>
      <c r="H50" s="27"/>
      <c r="I50" s="27"/>
      <c r="J50" s="27"/>
      <c r="K50" s="27"/>
      <c r="L50" s="27"/>
    </row>
    <row r="51" spans="1:12" s="22" customFormat="1" ht="15" customHeight="1">
      <c r="A51" s="28">
        <v>1954</v>
      </c>
      <c r="B51" s="30">
        <v>0.64100000000000001</v>
      </c>
      <c r="C51" s="39">
        <v>0.186</v>
      </c>
      <c r="D51" s="40">
        <v>0.45500000000000002</v>
      </c>
      <c r="E51" s="512">
        <f t="shared" si="0"/>
        <v>0.35899999999999999</v>
      </c>
      <c r="F51" s="26"/>
      <c r="G51" s="31"/>
      <c r="H51" s="27"/>
      <c r="I51" s="27"/>
      <c r="J51" s="27"/>
      <c r="K51" s="27"/>
      <c r="L51" s="27"/>
    </row>
    <row r="52" spans="1:12" s="22" customFormat="1" ht="15" customHeight="1">
      <c r="A52" s="28">
        <v>1955</v>
      </c>
      <c r="B52" s="30">
        <v>0.63500000000000001</v>
      </c>
      <c r="C52" s="39">
        <v>0.188</v>
      </c>
      <c r="D52" s="40">
        <v>0.44600000000000001</v>
      </c>
      <c r="E52" s="512">
        <f t="shared" si="0"/>
        <v>0.36499999999999999</v>
      </c>
      <c r="F52" s="26"/>
      <c r="G52" s="31"/>
      <c r="H52" s="27"/>
      <c r="I52" s="27"/>
      <c r="J52" s="27"/>
      <c r="K52" s="27"/>
      <c r="L52" s="27"/>
    </row>
    <row r="53" spans="1:12" s="22" customFormat="1" ht="15" customHeight="1">
      <c r="A53" s="28">
        <v>1956</v>
      </c>
      <c r="B53" s="30">
        <v>0.64200000000000002</v>
      </c>
      <c r="C53" s="39">
        <v>0.193</v>
      </c>
      <c r="D53" s="40">
        <v>0.45</v>
      </c>
      <c r="E53" s="512">
        <f t="shared" si="0"/>
        <v>0.35799999999999998</v>
      </c>
      <c r="F53" s="26"/>
      <c r="G53" s="31"/>
      <c r="H53" s="27"/>
      <c r="I53" s="27"/>
      <c r="J53" s="27"/>
      <c r="K53" s="27"/>
      <c r="L53" s="27"/>
    </row>
    <row r="54" spans="1:12" s="22" customFormat="1" ht="15" customHeight="1">
      <c r="A54" s="28">
        <v>1957</v>
      </c>
      <c r="B54" s="30">
        <v>0.64200000000000002</v>
      </c>
      <c r="C54" s="39">
        <v>0.192</v>
      </c>
      <c r="D54" s="40">
        <v>0.45</v>
      </c>
      <c r="E54" s="512">
        <f t="shared" si="0"/>
        <v>0.35799999999999998</v>
      </c>
      <c r="F54" s="26"/>
      <c r="G54" s="31"/>
      <c r="H54" s="27"/>
      <c r="I54" s="27"/>
      <c r="J54" s="27"/>
      <c r="K54" s="27"/>
      <c r="L54" s="27"/>
    </row>
    <row r="55" spans="1:12" s="22" customFormat="1" ht="15" customHeight="1">
      <c r="A55" s="28">
        <v>1958</v>
      </c>
      <c r="B55" s="30">
        <v>0.64300000000000002</v>
      </c>
      <c r="C55" s="39">
        <v>0.184</v>
      </c>
      <c r="D55" s="40">
        <v>0.45900000000000002</v>
      </c>
      <c r="E55" s="512">
        <f t="shared" si="0"/>
        <v>0.35699999999999998</v>
      </c>
      <c r="F55" s="26"/>
      <c r="G55" s="31"/>
      <c r="H55" s="27"/>
      <c r="I55" s="27"/>
      <c r="J55" s="27"/>
      <c r="K55" s="27"/>
      <c r="L55" s="27"/>
    </row>
    <row r="56" spans="1:12" s="22" customFormat="1" ht="15" customHeight="1">
      <c r="A56" s="32">
        <v>1959</v>
      </c>
      <c r="B56" s="33">
        <v>0.63800000000000001</v>
      </c>
      <c r="C56" s="39">
        <v>0.18099999999999999</v>
      </c>
      <c r="D56" s="40">
        <v>0.45700000000000002</v>
      </c>
      <c r="E56" s="513">
        <f t="shared" si="0"/>
        <v>0.36199999999999999</v>
      </c>
      <c r="F56" s="26"/>
      <c r="G56" s="31"/>
      <c r="H56" s="27"/>
      <c r="I56" s="27"/>
      <c r="J56" s="27"/>
      <c r="K56" s="27"/>
      <c r="L56" s="27"/>
    </row>
    <row r="57" spans="1:12" ht="15.75">
      <c r="A57" s="36">
        <v>1960</v>
      </c>
      <c r="B57" s="35">
        <v>0.64400000000000002</v>
      </c>
      <c r="C57" s="39">
        <v>0.182</v>
      </c>
      <c r="D57" s="40">
        <v>0.46200000000000002</v>
      </c>
      <c r="E57" s="514">
        <f t="shared" si="0"/>
        <v>0.35599999999999998</v>
      </c>
      <c r="F57" s="26"/>
      <c r="G57" s="37"/>
      <c r="H57" s="27"/>
      <c r="I57" s="27"/>
      <c r="J57" s="27"/>
      <c r="K57" s="27"/>
      <c r="L57" s="27"/>
    </row>
    <row r="58" spans="1:12" ht="15.75">
      <c r="A58" s="515">
        <v>1961</v>
      </c>
      <c r="B58" s="516">
        <v>0.64200000000000002</v>
      </c>
      <c r="C58" s="517">
        <v>0.17599999999999999</v>
      </c>
      <c r="D58" s="518">
        <v>0.46600000000000003</v>
      </c>
      <c r="E58" s="519">
        <f t="shared" si="0"/>
        <v>0.35799999999999998</v>
      </c>
      <c r="F58" s="26"/>
      <c r="G58" s="37"/>
      <c r="H58" s="27"/>
      <c r="I58" s="27"/>
      <c r="J58" s="27"/>
      <c r="K58" s="27"/>
      <c r="L58" s="27"/>
    </row>
    <row r="59" spans="1:12">
      <c r="B59" s="50"/>
      <c r="C59" s="50"/>
      <c r="D59" s="50"/>
      <c r="E59" s="50"/>
    </row>
    <row r="60" spans="1:12">
      <c r="B60" s="50"/>
      <c r="C60" s="50"/>
      <c r="D60" s="50"/>
      <c r="E60" s="50"/>
    </row>
  </sheetData>
  <mergeCells count="3">
    <mergeCell ref="A4:E4"/>
    <mergeCell ref="B7:E7"/>
    <mergeCell ref="B8:E8"/>
  </mergeCells>
  <pageMargins left="0.75" right="0.75" top="1" bottom="1" header="0.5" footer="0.5"/>
  <pageSetup paperSize="9" orientation="portrait" horizontalDpi="4294967292" verticalDpi="429496729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4CB32-29CD-4479-8D3A-742AF446C98D}">
  <sheetPr>
    <pageSetUpPr fitToPage="1"/>
  </sheetPr>
  <dimension ref="A1:J58"/>
  <sheetViews>
    <sheetView workbookViewId="0">
      <pane xSplit="1" ySplit="9" topLeftCell="B43" activePane="bottomRight" state="frozen"/>
      <selection activeCell="D32" sqref="D32"/>
      <selection pane="topRight" activeCell="D32" sqref="D32"/>
      <selection pane="bottomLeft" activeCell="D32" sqref="D32"/>
      <selection pane="bottomRight" activeCell="K27" sqref="K27"/>
    </sheetView>
  </sheetViews>
  <sheetFormatPr defaultColWidth="10.875" defaultRowHeight="15.75"/>
  <cols>
    <col min="1" max="1" width="10.875" style="54"/>
    <col min="2" max="2" width="10.875" style="52"/>
    <col min="3" max="4" width="10.875" style="54" customWidth="1"/>
    <col min="5" max="7" width="10.875" style="52"/>
    <col min="8" max="10" width="11.5" style="55" customWidth="1"/>
    <col min="11" max="16384" width="10.875" style="52"/>
  </cols>
  <sheetData>
    <row r="1" spans="1:10">
      <c r="A1" s="51"/>
      <c r="C1" s="53"/>
    </row>
    <row r="2" spans="1:10">
      <c r="C2" s="53"/>
    </row>
    <row r="3" spans="1:10" ht="16.5" thickBot="1"/>
    <row r="4" spans="1:10" s="56" customFormat="1" ht="24.95" customHeight="1" thickTop="1">
      <c r="A4" s="482" t="s">
        <v>29</v>
      </c>
      <c r="B4" s="483"/>
      <c r="C4" s="483"/>
      <c r="D4" s="483"/>
      <c r="E4" s="483"/>
      <c r="F4" s="483"/>
      <c r="G4" s="483"/>
      <c r="H4" s="483"/>
      <c r="I4" s="483"/>
      <c r="J4" s="544"/>
    </row>
    <row r="5" spans="1:10">
      <c r="A5" s="57"/>
      <c r="B5" s="58"/>
      <c r="C5" s="58"/>
      <c r="D5" s="58"/>
      <c r="E5" s="58"/>
      <c r="F5" s="58"/>
      <c r="G5" s="58"/>
      <c r="H5" s="59"/>
      <c r="I5" s="59"/>
      <c r="J5" s="545"/>
    </row>
    <row r="6" spans="1:10" ht="15">
      <c r="A6" s="57"/>
      <c r="B6" s="60"/>
      <c r="C6" s="60"/>
      <c r="D6" s="60"/>
      <c r="E6" s="62"/>
      <c r="F6" s="60"/>
      <c r="G6" s="60"/>
      <c r="H6" s="64"/>
      <c r="I6" s="64"/>
      <c r="J6" s="546"/>
    </row>
    <row r="7" spans="1:10" ht="35.1" customHeight="1">
      <c r="A7" s="57"/>
      <c r="B7" s="485" t="s">
        <v>19</v>
      </c>
      <c r="C7" s="485"/>
      <c r="D7" s="485"/>
      <c r="E7" s="485"/>
      <c r="F7" s="485"/>
      <c r="G7" s="485"/>
      <c r="H7" s="485"/>
      <c r="I7" s="485"/>
      <c r="J7" s="547"/>
    </row>
    <row r="8" spans="1:10" s="67" customFormat="1" ht="21" customHeight="1">
      <c r="A8" s="66"/>
      <c r="B8" s="486" t="s">
        <v>20</v>
      </c>
      <c r="C8" s="487"/>
      <c r="D8" s="487"/>
      <c r="E8" s="487"/>
      <c r="F8" s="487"/>
      <c r="G8" s="487"/>
      <c r="H8" s="487"/>
      <c r="I8" s="487"/>
      <c r="J8" s="501"/>
    </row>
    <row r="9" spans="1:10" ht="32.25" thickBot="1">
      <c r="A9" s="57"/>
      <c r="B9" s="68" t="s">
        <v>21</v>
      </c>
      <c r="C9" s="538" t="s">
        <v>190</v>
      </c>
      <c r="D9" s="538" t="s">
        <v>191</v>
      </c>
      <c r="E9" s="68" t="s">
        <v>22</v>
      </c>
      <c r="F9" s="538" t="s">
        <v>190</v>
      </c>
      <c r="G9" s="538" t="s">
        <v>191</v>
      </c>
      <c r="H9" s="70" t="s">
        <v>23</v>
      </c>
      <c r="I9" s="538" t="s">
        <v>190</v>
      </c>
      <c r="J9" s="548" t="s">
        <v>191</v>
      </c>
    </row>
    <row r="10" spans="1:10">
      <c r="A10" s="73">
        <v>1913</v>
      </c>
      <c r="B10" s="74">
        <v>0.57699999999999996</v>
      </c>
      <c r="C10" s="75">
        <v>7.9000000000000001E-2</v>
      </c>
      <c r="D10" s="75">
        <v>0.498</v>
      </c>
      <c r="E10" s="77">
        <v>0.153</v>
      </c>
      <c r="F10" s="176">
        <v>2.1999999999999999E-2</v>
      </c>
      <c r="G10" s="176">
        <v>0.13200000000000001</v>
      </c>
      <c r="H10" s="79">
        <v>0.42399999999999999</v>
      </c>
      <c r="I10" s="75">
        <v>5.7000000000000002E-2</v>
      </c>
      <c r="J10" s="198">
        <v>0.36699999999999999</v>
      </c>
    </row>
    <row r="11" spans="1:10">
      <c r="A11" s="73">
        <v>1914</v>
      </c>
      <c r="B11" s="81">
        <v>0.57099999999999995</v>
      </c>
      <c r="C11" s="176">
        <v>0.08</v>
      </c>
      <c r="D11" s="176">
        <v>0.49099999999999999</v>
      </c>
      <c r="E11" s="77">
        <v>0.151</v>
      </c>
      <c r="F11" s="176">
        <v>2.1999999999999999E-2</v>
      </c>
      <c r="G11" s="176">
        <v>0.13</v>
      </c>
      <c r="H11" s="83">
        <v>0.41899999999999998</v>
      </c>
      <c r="I11" s="176">
        <v>5.8000000000000003E-2</v>
      </c>
      <c r="J11" s="200">
        <v>0.36099999999999999</v>
      </c>
    </row>
    <row r="12" spans="1:10">
      <c r="A12" s="73">
        <v>1915</v>
      </c>
      <c r="B12" s="81">
        <v>0.57799999999999996</v>
      </c>
      <c r="C12" s="176">
        <v>8.3000000000000004E-2</v>
      </c>
      <c r="D12" s="176">
        <v>0.495</v>
      </c>
      <c r="E12" s="77">
        <v>0.154</v>
      </c>
      <c r="F12" s="176">
        <v>2.3E-2</v>
      </c>
      <c r="G12" s="176">
        <v>0.13100000000000001</v>
      </c>
      <c r="H12" s="83">
        <v>0.42499999999999999</v>
      </c>
      <c r="I12" s="176">
        <v>0.06</v>
      </c>
      <c r="J12" s="200">
        <v>0.36399999999999999</v>
      </c>
    </row>
    <row r="13" spans="1:10">
      <c r="A13" s="73">
        <v>1916</v>
      </c>
      <c r="B13" s="84">
        <v>0.55600000000000005</v>
      </c>
      <c r="C13" s="85">
        <v>7.2999999999999995E-2</v>
      </c>
      <c r="D13" s="85">
        <v>0.48299999999999998</v>
      </c>
      <c r="E13" s="77">
        <v>0.14699999999999999</v>
      </c>
      <c r="F13" s="176">
        <v>0.02</v>
      </c>
      <c r="G13" s="176">
        <v>0.127</v>
      </c>
      <c r="H13" s="83">
        <v>0.40899999999999997</v>
      </c>
      <c r="I13" s="87">
        <v>5.2999999999999999E-2</v>
      </c>
      <c r="J13" s="201">
        <v>0.35599999999999998</v>
      </c>
    </row>
    <row r="14" spans="1:10">
      <c r="A14" s="73">
        <v>1917</v>
      </c>
      <c r="B14" s="89">
        <v>0.55100000000000005</v>
      </c>
      <c r="C14" s="176">
        <v>6.4000000000000001E-2</v>
      </c>
      <c r="D14" s="176">
        <v>0.48699999999999999</v>
      </c>
      <c r="E14" s="77">
        <v>0.14599999999999999</v>
      </c>
      <c r="F14" s="176">
        <v>1.7999999999999999E-2</v>
      </c>
      <c r="G14" s="176">
        <v>0.128</v>
      </c>
      <c r="H14" s="83">
        <v>0.40500000000000003</v>
      </c>
      <c r="I14" s="176">
        <v>4.7E-2</v>
      </c>
      <c r="J14" s="200">
        <v>0.35799999999999998</v>
      </c>
    </row>
    <row r="15" spans="1:10">
      <c r="A15" s="73">
        <v>1918</v>
      </c>
      <c r="B15" s="81">
        <v>0.56399999999999995</v>
      </c>
      <c r="C15" s="176">
        <v>5.6000000000000001E-2</v>
      </c>
      <c r="D15" s="176">
        <v>0.50800000000000001</v>
      </c>
      <c r="E15" s="77">
        <v>0.14799999999999999</v>
      </c>
      <c r="F15" s="176">
        <v>1.2999999999999999E-2</v>
      </c>
      <c r="G15" s="176">
        <v>0.13600000000000001</v>
      </c>
      <c r="H15" s="83">
        <v>0.41499999999999998</v>
      </c>
      <c r="I15" s="176">
        <v>4.2000000000000003E-2</v>
      </c>
      <c r="J15" s="200">
        <v>0.372</v>
      </c>
    </row>
    <row r="16" spans="1:10">
      <c r="A16" s="90">
        <v>1919</v>
      </c>
      <c r="B16" s="91">
        <v>0.54600000000000004</v>
      </c>
      <c r="C16" s="180">
        <v>5.1999999999999998E-2</v>
      </c>
      <c r="D16" s="180">
        <v>0.49399999999999999</v>
      </c>
      <c r="E16" s="94">
        <v>0.14499999999999999</v>
      </c>
      <c r="F16" s="180">
        <v>1.2999999999999999E-2</v>
      </c>
      <c r="G16" s="180">
        <v>0.13300000000000001</v>
      </c>
      <c r="H16" s="95">
        <v>0.40100000000000002</v>
      </c>
      <c r="I16" s="180">
        <v>3.9E-2</v>
      </c>
      <c r="J16" s="202">
        <v>0.36099999999999999</v>
      </c>
    </row>
    <row r="17" spans="1:10">
      <c r="A17" s="73">
        <v>1920</v>
      </c>
      <c r="B17" s="81">
        <v>0.56599999999999995</v>
      </c>
      <c r="C17" s="176">
        <v>5.5E-2</v>
      </c>
      <c r="D17" s="176">
        <v>0.51</v>
      </c>
      <c r="E17" s="77">
        <v>0.15</v>
      </c>
      <c r="F17" s="176">
        <v>1.2999999999999999E-2</v>
      </c>
      <c r="G17" s="176">
        <v>0.13700000000000001</v>
      </c>
      <c r="H17" s="83">
        <v>0.41599999999999998</v>
      </c>
      <c r="I17" s="176">
        <v>4.2000000000000003E-2</v>
      </c>
      <c r="J17" s="200">
        <v>0.373</v>
      </c>
    </row>
    <row r="18" spans="1:10">
      <c r="A18" s="73">
        <v>1921</v>
      </c>
      <c r="B18" s="81">
        <v>0.53500000000000003</v>
      </c>
      <c r="C18" s="176">
        <v>6.8000000000000005E-2</v>
      </c>
      <c r="D18" s="176">
        <v>0.46700000000000003</v>
      </c>
      <c r="E18" s="77">
        <v>0.14099999999999999</v>
      </c>
      <c r="F18" s="176">
        <v>1.7000000000000001E-2</v>
      </c>
      <c r="G18" s="176">
        <v>0.124</v>
      </c>
      <c r="H18" s="83">
        <v>0.39400000000000002</v>
      </c>
      <c r="I18" s="176">
        <v>5.0999999999999997E-2</v>
      </c>
      <c r="J18" s="200">
        <v>0.34300000000000003</v>
      </c>
    </row>
    <row r="19" spans="1:10">
      <c r="A19" s="73">
        <v>1922</v>
      </c>
      <c r="B19" s="81">
        <v>0.54500000000000004</v>
      </c>
      <c r="C19" s="176">
        <v>6.3E-2</v>
      </c>
      <c r="D19" s="176">
        <v>0.48199999999999998</v>
      </c>
      <c r="E19" s="77">
        <v>0.14399999999999999</v>
      </c>
      <c r="F19" s="176">
        <v>1.6E-2</v>
      </c>
      <c r="G19" s="176">
        <v>0.128</v>
      </c>
      <c r="H19" s="83">
        <v>0.40100000000000002</v>
      </c>
      <c r="I19" s="176">
        <v>4.7E-2</v>
      </c>
      <c r="J19" s="200">
        <v>0.35399999999999998</v>
      </c>
    </row>
    <row r="20" spans="1:10">
      <c r="A20" s="73">
        <v>1923</v>
      </c>
      <c r="B20" s="81">
        <v>0.56899999999999995</v>
      </c>
      <c r="C20" s="176">
        <v>6.3E-2</v>
      </c>
      <c r="D20" s="176">
        <v>0.50600000000000001</v>
      </c>
      <c r="E20" s="77">
        <v>0.15</v>
      </c>
      <c r="F20" s="176">
        <v>1.4999999999999999E-2</v>
      </c>
      <c r="G20" s="176">
        <v>0.13600000000000001</v>
      </c>
      <c r="H20" s="83">
        <v>0.41899999999999998</v>
      </c>
      <c r="I20" s="176">
        <v>4.8000000000000001E-2</v>
      </c>
      <c r="J20" s="200">
        <v>0.37</v>
      </c>
    </row>
    <row r="21" spans="1:10">
      <c r="A21" s="73">
        <v>1924</v>
      </c>
      <c r="B21" s="81">
        <v>0.54700000000000004</v>
      </c>
      <c r="C21" s="176">
        <v>5.8000000000000003E-2</v>
      </c>
      <c r="D21" s="176">
        <v>0.48899999999999999</v>
      </c>
      <c r="E21" s="77">
        <v>0.14299999999999999</v>
      </c>
      <c r="F21" s="176">
        <v>1.2999999999999999E-2</v>
      </c>
      <c r="G21" s="176">
        <v>0.13</v>
      </c>
      <c r="H21" s="83">
        <v>0.40500000000000003</v>
      </c>
      <c r="I21" s="176">
        <v>4.4999999999999998E-2</v>
      </c>
      <c r="J21" s="200">
        <v>0.35899999999999999</v>
      </c>
    </row>
    <row r="22" spans="1:10">
      <c r="A22" s="73">
        <v>1925</v>
      </c>
      <c r="B22" s="81">
        <v>0.52900000000000003</v>
      </c>
      <c r="C22" s="176">
        <v>5.0999999999999997E-2</v>
      </c>
      <c r="D22" s="176">
        <v>0.47799999999999998</v>
      </c>
      <c r="E22" s="77">
        <v>0.13700000000000001</v>
      </c>
      <c r="F22" s="176">
        <v>1.2E-2</v>
      </c>
      <c r="G22" s="176">
        <v>0.126</v>
      </c>
      <c r="H22" s="83">
        <v>0.39200000000000002</v>
      </c>
      <c r="I22" s="176">
        <v>3.9E-2</v>
      </c>
      <c r="J22" s="200">
        <v>0.35199999999999998</v>
      </c>
    </row>
    <row r="23" spans="1:10">
      <c r="A23" s="73">
        <v>1926</v>
      </c>
      <c r="B23" s="81">
        <v>0.52600000000000002</v>
      </c>
      <c r="C23" s="176">
        <v>4.7E-2</v>
      </c>
      <c r="D23" s="176">
        <v>0.47899999999999998</v>
      </c>
      <c r="E23" s="77">
        <v>0.13600000000000001</v>
      </c>
      <c r="F23" s="176">
        <v>1.0999999999999999E-2</v>
      </c>
      <c r="G23" s="176">
        <v>0.127</v>
      </c>
      <c r="H23" s="83">
        <v>0.38900000000000001</v>
      </c>
      <c r="I23" s="176">
        <v>3.5999999999999997E-2</v>
      </c>
      <c r="J23" s="200">
        <v>0.35199999999999998</v>
      </c>
    </row>
    <row r="24" spans="1:10">
      <c r="A24" s="73">
        <v>1927</v>
      </c>
      <c r="B24" s="81">
        <v>0.53200000000000003</v>
      </c>
      <c r="C24" s="176">
        <v>4.5999999999999999E-2</v>
      </c>
      <c r="D24" s="176">
        <v>0.48599999999999999</v>
      </c>
      <c r="E24" s="77">
        <v>0.13900000000000001</v>
      </c>
      <c r="F24" s="176">
        <v>1.0999999999999999E-2</v>
      </c>
      <c r="G24" s="176">
        <v>0.128</v>
      </c>
      <c r="H24" s="83">
        <v>0.39400000000000002</v>
      </c>
      <c r="I24" s="176">
        <v>3.5000000000000003E-2</v>
      </c>
      <c r="J24" s="200">
        <v>0.35799999999999998</v>
      </c>
    </row>
    <row r="25" spans="1:10">
      <c r="A25" s="73">
        <v>1928</v>
      </c>
      <c r="B25" s="81">
        <v>0.52</v>
      </c>
      <c r="C25" s="176">
        <v>4.7E-2</v>
      </c>
      <c r="D25" s="176">
        <v>0.47299999999999998</v>
      </c>
      <c r="E25" s="77">
        <v>0.13600000000000001</v>
      </c>
      <c r="F25" s="176">
        <v>1.2E-2</v>
      </c>
      <c r="G25" s="176">
        <v>0.124</v>
      </c>
      <c r="H25" s="83">
        <v>0.38500000000000001</v>
      </c>
      <c r="I25" s="176">
        <v>3.5999999999999997E-2</v>
      </c>
      <c r="J25" s="200">
        <v>0.34899999999999998</v>
      </c>
    </row>
    <row r="26" spans="1:10">
      <c r="A26" s="73">
        <v>1929</v>
      </c>
      <c r="B26" s="81">
        <v>0.53300000000000003</v>
      </c>
      <c r="C26" s="176">
        <v>4.8000000000000001E-2</v>
      </c>
      <c r="D26" s="176">
        <v>0.48499999999999999</v>
      </c>
      <c r="E26" s="77">
        <v>0.13900000000000001</v>
      </c>
      <c r="F26" s="176">
        <v>1.2E-2</v>
      </c>
      <c r="G26" s="176">
        <v>0.128</v>
      </c>
      <c r="H26" s="83">
        <v>0.39400000000000002</v>
      </c>
      <c r="I26" s="176">
        <v>3.5999999999999997E-2</v>
      </c>
      <c r="J26" s="200">
        <v>0.35699999999999998</v>
      </c>
    </row>
    <row r="27" spans="1:10">
      <c r="A27" s="96">
        <v>1930</v>
      </c>
      <c r="B27" s="97">
        <v>0.54700000000000004</v>
      </c>
      <c r="C27" s="203">
        <v>4.7E-2</v>
      </c>
      <c r="D27" s="203">
        <v>0.5</v>
      </c>
      <c r="E27" s="100">
        <v>0.14199999999999999</v>
      </c>
      <c r="F27" s="203">
        <v>0.01</v>
      </c>
      <c r="G27" s="203">
        <v>0.13200000000000001</v>
      </c>
      <c r="H27" s="101">
        <v>0.40500000000000003</v>
      </c>
      <c r="I27" s="203">
        <v>3.6999999999999998E-2</v>
      </c>
      <c r="J27" s="204">
        <v>0.36799999999999999</v>
      </c>
    </row>
    <row r="28" spans="1:10">
      <c r="A28" s="73">
        <v>1931</v>
      </c>
      <c r="B28" s="81">
        <v>0.55000000000000004</v>
      </c>
      <c r="C28" s="176">
        <v>4.3999999999999997E-2</v>
      </c>
      <c r="D28" s="176">
        <v>0.50600000000000001</v>
      </c>
      <c r="E28" s="77">
        <v>0.14099999999999999</v>
      </c>
      <c r="F28" s="176">
        <v>8.9999999999999993E-3</v>
      </c>
      <c r="G28" s="176">
        <v>0.13300000000000001</v>
      </c>
      <c r="H28" s="83">
        <v>0.40899999999999997</v>
      </c>
      <c r="I28" s="176">
        <v>3.5000000000000003E-2</v>
      </c>
      <c r="J28" s="200">
        <v>0.373</v>
      </c>
    </row>
    <row r="29" spans="1:10">
      <c r="A29" s="73">
        <v>1932</v>
      </c>
      <c r="B29" s="81">
        <v>0.53400000000000003</v>
      </c>
      <c r="C29" s="176">
        <v>3.9E-2</v>
      </c>
      <c r="D29" s="176">
        <v>0.49399999999999999</v>
      </c>
      <c r="E29" s="77">
        <v>0.13700000000000001</v>
      </c>
      <c r="F29" s="176">
        <v>8.0000000000000002E-3</v>
      </c>
      <c r="G29" s="176">
        <v>0.129</v>
      </c>
      <c r="H29" s="83">
        <v>0.39700000000000002</v>
      </c>
      <c r="I29" s="176">
        <v>3.1E-2</v>
      </c>
      <c r="J29" s="200">
        <v>0.36499999999999999</v>
      </c>
    </row>
    <row r="30" spans="1:10">
      <c r="A30" s="73">
        <v>1933</v>
      </c>
      <c r="B30" s="81">
        <v>0.53100000000000003</v>
      </c>
      <c r="C30" s="176">
        <v>2.8000000000000001E-2</v>
      </c>
      <c r="D30" s="176">
        <v>0.503</v>
      </c>
      <c r="E30" s="77">
        <v>0.13600000000000001</v>
      </c>
      <c r="F30" s="176">
        <v>6.0000000000000001E-3</v>
      </c>
      <c r="G30" s="176">
        <v>0.13100000000000001</v>
      </c>
      <c r="H30" s="83">
        <v>0.39500000000000002</v>
      </c>
      <c r="I30" s="176">
        <v>2.1999999999999999E-2</v>
      </c>
      <c r="J30" s="200">
        <v>0.373</v>
      </c>
    </row>
    <row r="31" spans="1:10">
      <c r="A31" s="73">
        <v>1934</v>
      </c>
      <c r="B31" s="81">
        <v>0.52</v>
      </c>
      <c r="C31" s="176">
        <v>2.7E-2</v>
      </c>
      <c r="D31" s="176">
        <v>0.49199999999999999</v>
      </c>
      <c r="E31" s="77">
        <v>0.13400000000000001</v>
      </c>
      <c r="F31" s="176">
        <v>7.0000000000000001E-3</v>
      </c>
      <c r="G31" s="176">
        <v>0.128</v>
      </c>
      <c r="H31" s="83">
        <v>0.38500000000000001</v>
      </c>
      <c r="I31" s="176">
        <v>2.1000000000000001E-2</v>
      </c>
      <c r="J31" s="200">
        <v>0.36399999999999999</v>
      </c>
    </row>
    <row r="32" spans="1:10">
      <c r="A32" s="73">
        <v>1935</v>
      </c>
      <c r="B32" s="81">
        <v>0.52900000000000003</v>
      </c>
      <c r="C32" s="176">
        <v>3.6999999999999998E-2</v>
      </c>
      <c r="D32" s="176">
        <v>0.49199999999999999</v>
      </c>
      <c r="E32" s="77">
        <v>0.14099999999999999</v>
      </c>
      <c r="F32" s="176">
        <v>8.9999999999999993E-3</v>
      </c>
      <c r="G32" s="176">
        <v>0.13200000000000001</v>
      </c>
      <c r="H32" s="83">
        <v>0.38800000000000001</v>
      </c>
      <c r="I32" s="176">
        <v>2.8000000000000001E-2</v>
      </c>
      <c r="J32" s="200">
        <v>0.36</v>
      </c>
    </row>
    <row r="33" spans="1:10">
      <c r="A33" s="73">
        <v>1936</v>
      </c>
      <c r="B33" s="81">
        <v>0.52300000000000002</v>
      </c>
      <c r="C33" s="176">
        <v>3.3000000000000002E-2</v>
      </c>
      <c r="D33" s="176">
        <v>0.49</v>
      </c>
      <c r="E33" s="77">
        <v>0.14000000000000001</v>
      </c>
      <c r="F33" s="176">
        <v>8.0000000000000002E-3</v>
      </c>
      <c r="G33" s="176">
        <v>0.13200000000000001</v>
      </c>
      <c r="H33" s="83">
        <v>0.38200000000000001</v>
      </c>
      <c r="I33" s="176">
        <v>2.4E-2</v>
      </c>
      <c r="J33" s="200">
        <v>0.35799999999999998</v>
      </c>
    </row>
    <row r="34" spans="1:10">
      <c r="A34" s="73">
        <v>1937</v>
      </c>
      <c r="B34" s="81">
        <v>0.53500000000000003</v>
      </c>
      <c r="C34" s="176">
        <v>3.9E-2</v>
      </c>
      <c r="D34" s="176">
        <v>0.495</v>
      </c>
      <c r="E34" s="77">
        <v>0.14399999999999999</v>
      </c>
      <c r="F34" s="176">
        <v>0.01</v>
      </c>
      <c r="G34" s="176">
        <v>0.13500000000000001</v>
      </c>
      <c r="H34" s="83">
        <v>0.39100000000000001</v>
      </c>
      <c r="I34" s="176">
        <v>0.03</v>
      </c>
      <c r="J34" s="200">
        <v>0.36099999999999999</v>
      </c>
    </row>
    <row r="35" spans="1:10">
      <c r="A35" s="73">
        <v>1938</v>
      </c>
      <c r="B35" s="81">
        <v>0.53500000000000003</v>
      </c>
      <c r="C35" s="176">
        <v>3.7999999999999999E-2</v>
      </c>
      <c r="D35" s="176">
        <v>0.498</v>
      </c>
      <c r="E35" s="77">
        <v>0.14399999999999999</v>
      </c>
      <c r="F35" s="176">
        <v>8.9999999999999993E-3</v>
      </c>
      <c r="G35" s="176">
        <v>0.13500000000000001</v>
      </c>
      <c r="H35" s="83">
        <v>0.39200000000000002</v>
      </c>
      <c r="I35" s="176">
        <v>2.9000000000000001E-2</v>
      </c>
      <c r="J35" s="200">
        <v>0.36299999999999999</v>
      </c>
    </row>
    <row r="36" spans="1:10">
      <c r="A36" s="102">
        <v>1939</v>
      </c>
      <c r="B36" s="91">
        <v>0.52100000000000002</v>
      </c>
      <c r="C36" s="180">
        <v>3.6999999999999998E-2</v>
      </c>
      <c r="D36" s="180">
        <v>0.48399999999999999</v>
      </c>
      <c r="E36" s="94">
        <v>0.14000000000000001</v>
      </c>
      <c r="F36" s="180">
        <v>8.9999999999999993E-3</v>
      </c>
      <c r="G36" s="180">
        <v>0.13100000000000001</v>
      </c>
      <c r="H36" s="95">
        <v>0.38100000000000001</v>
      </c>
      <c r="I36" s="180">
        <v>2.8000000000000001E-2</v>
      </c>
      <c r="J36" s="202">
        <v>0.35299999999999998</v>
      </c>
    </row>
    <row r="37" spans="1:10">
      <c r="A37" s="73">
        <v>1940</v>
      </c>
      <c r="B37" s="81">
        <v>0.52300000000000002</v>
      </c>
      <c r="C37" s="176">
        <v>5.5E-2</v>
      </c>
      <c r="D37" s="176">
        <v>0.46800000000000003</v>
      </c>
      <c r="E37" s="77">
        <v>0.14199999999999999</v>
      </c>
      <c r="F37" s="176">
        <v>1.4999999999999999E-2</v>
      </c>
      <c r="G37" s="176">
        <v>0.127</v>
      </c>
      <c r="H37" s="83">
        <v>0.38100000000000001</v>
      </c>
      <c r="I37" s="176">
        <v>0.04</v>
      </c>
      <c r="J37" s="200">
        <v>0.34</v>
      </c>
    </row>
    <row r="38" spans="1:10">
      <c r="A38" s="73">
        <v>1941</v>
      </c>
      <c r="B38" s="81">
        <v>0.54200000000000004</v>
      </c>
      <c r="C38" s="176">
        <v>6.0999999999999999E-2</v>
      </c>
      <c r="D38" s="176">
        <v>0.48099999999999998</v>
      </c>
      <c r="E38" s="77">
        <v>0.14899999999999999</v>
      </c>
      <c r="F38" s="176">
        <v>1.7000000000000001E-2</v>
      </c>
      <c r="G38" s="176">
        <v>0.13200000000000001</v>
      </c>
      <c r="H38" s="83">
        <v>0.39300000000000002</v>
      </c>
      <c r="I38" s="176">
        <v>4.3999999999999997E-2</v>
      </c>
      <c r="J38" s="200">
        <v>0.34899999999999998</v>
      </c>
    </row>
    <row r="39" spans="1:10">
      <c r="A39" s="73">
        <v>1942</v>
      </c>
      <c r="B39" s="81">
        <v>0.58899999999999997</v>
      </c>
      <c r="C39" s="176">
        <v>6.0999999999999999E-2</v>
      </c>
      <c r="D39" s="176">
        <v>0.52900000000000003</v>
      </c>
      <c r="E39" s="77">
        <v>0.18099999999999999</v>
      </c>
      <c r="F39" s="176">
        <v>1.7999999999999999E-2</v>
      </c>
      <c r="G39" s="176">
        <v>0.16300000000000001</v>
      </c>
      <c r="H39" s="83">
        <v>0.40799999999999997</v>
      </c>
      <c r="I39" s="176">
        <v>4.2000000000000003E-2</v>
      </c>
      <c r="J39" s="200">
        <v>0.36599999999999999</v>
      </c>
    </row>
    <row r="40" spans="1:10">
      <c r="A40" s="73">
        <v>1943</v>
      </c>
      <c r="B40" s="81">
        <v>0.61899999999999999</v>
      </c>
      <c r="C40" s="176">
        <v>0.05</v>
      </c>
      <c r="D40" s="176">
        <v>0.56999999999999995</v>
      </c>
      <c r="E40" s="77">
        <v>0.19</v>
      </c>
      <c r="F40" s="176">
        <v>1.4999999999999999E-2</v>
      </c>
      <c r="G40" s="176">
        <v>0.17599999999999999</v>
      </c>
      <c r="H40" s="83">
        <v>0.42899999999999999</v>
      </c>
      <c r="I40" s="176">
        <v>3.5000000000000003E-2</v>
      </c>
      <c r="J40" s="200">
        <v>0.39400000000000002</v>
      </c>
    </row>
    <row r="41" spans="1:10">
      <c r="A41" s="73">
        <v>1944</v>
      </c>
      <c r="B41" s="81">
        <v>0.63800000000000001</v>
      </c>
      <c r="C41" s="176">
        <v>5.1999999999999998E-2</v>
      </c>
      <c r="D41" s="176">
        <v>0.58599999999999997</v>
      </c>
      <c r="E41" s="77">
        <v>0.19600000000000001</v>
      </c>
      <c r="F41" s="176">
        <v>1.6E-2</v>
      </c>
      <c r="G41" s="176">
        <v>0.18</v>
      </c>
      <c r="H41" s="83">
        <v>0.442</v>
      </c>
      <c r="I41" s="176">
        <v>3.5999999999999997E-2</v>
      </c>
      <c r="J41" s="200">
        <v>0.40699999999999997</v>
      </c>
    </row>
    <row r="42" spans="1:10">
      <c r="A42" s="73">
        <v>1945</v>
      </c>
      <c r="B42" s="81">
        <v>0.64200000000000002</v>
      </c>
      <c r="C42" s="176">
        <v>4.3999999999999997E-2</v>
      </c>
      <c r="D42" s="176">
        <v>0.59799999999999998</v>
      </c>
      <c r="E42" s="77">
        <v>0.157</v>
      </c>
      <c r="F42" s="176">
        <v>1.0999999999999999E-2</v>
      </c>
      <c r="G42" s="176">
        <v>0.14599999999999999</v>
      </c>
      <c r="H42" s="83">
        <v>0.48499999999999999</v>
      </c>
      <c r="I42" s="176">
        <v>3.3000000000000002E-2</v>
      </c>
      <c r="J42" s="200">
        <v>0.45200000000000001</v>
      </c>
    </row>
    <row r="43" spans="1:10">
      <c r="A43" s="73">
        <v>1946</v>
      </c>
      <c r="B43" s="81">
        <v>0.628</v>
      </c>
      <c r="C43" s="176">
        <v>4.3999999999999997E-2</v>
      </c>
      <c r="D43" s="176">
        <v>0.58399999999999996</v>
      </c>
      <c r="E43" s="77">
        <v>0.17100000000000001</v>
      </c>
      <c r="F43" s="176">
        <v>1.2E-2</v>
      </c>
      <c r="G43" s="176">
        <v>0.158</v>
      </c>
      <c r="H43" s="83">
        <v>0.45700000000000002</v>
      </c>
      <c r="I43" s="176">
        <v>3.2000000000000001E-2</v>
      </c>
      <c r="J43" s="200">
        <v>0.42499999999999999</v>
      </c>
    </row>
    <row r="44" spans="1:10">
      <c r="A44" s="73">
        <v>1947</v>
      </c>
      <c r="B44" s="81">
        <v>0.629</v>
      </c>
      <c r="C44" s="176">
        <v>4.5999999999999999E-2</v>
      </c>
      <c r="D44" s="176">
        <v>0.58299999999999996</v>
      </c>
      <c r="E44" s="77">
        <v>0.17199999999999999</v>
      </c>
      <c r="F44" s="176">
        <v>1.2999999999999999E-2</v>
      </c>
      <c r="G44" s="176">
        <v>0.159</v>
      </c>
      <c r="H44" s="83">
        <v>0.45700000000000002</v>
      </c>
      <c r="I44" s="176">
        <v>3.4000000000000002E-2</v>
      </c>
      <c r="J44" s="200">
        <v>0.42299999999999999</v>
      </c>
    </row>
    <row r="45" spans="1:10">
      <c r="A45" s="73">
        <v>1948</v>
      </c>
      <c r="B45" s="81">
        <v>0.61099999999999999</v>
      </c>
      <c r="C45" s="176">
        <v>5.1999999999999998E-2</v>
      </c>
      <c r="D45" s="176">
        <v>0.55900000000000005</v>
      </c>
      <c r="E45" s="77">
        <v>0.17399999999999999</v>
      </c>
      <c r="F45" s="176">
        <v>1.4999999999999999E-2</v>
      </c>
      <c r="G45" s="176">
        <v>0.159</v>
      </c>
      <c r="H45" s="83">
        <v>0.437</v>
      </c>
      <c r="I45" s="176">
        <v>3.6999999999999998E-2</v>
      </c>
      <c r="J45" s="200">
        <v>0.4</v>
      </c>
    </row>
    <row r="46" spans="1:10">
      <c r="A46" s="73">
        <v>1949</v>
      </c>
      <c r="B46" s="81">
        <v>0.61599999999999999</v>
      </c>
      <c r="C46" s="176">
        <v>5.3999999999999999E-2</v>
      </c>
      <c r="D46" s="176">
        <v>0.56299999999999994</v>
      </c>
      <c r="E46" s="77">
        <v>0.17100000000000001</v>
      </c>
      <c r="F46" s="176">
        <v>1.4999999999999999E-2</v>
      </c>
      <c r="G46" s="176">
        <v>0.156</v>
      </c>
      <c r="H46" s="83">
        <v>0.44600000000000001</v>
      </c>
      <c r="I46" s="176">
        <v>3.9E-2</v>
      </c>
      <c r="J46" s="200">
        <v>0.40699999999999997</v>
      </c>
    </row>
    <row r="47" spans="1:10">
      <c r="A47" s="96">
        <v>1950</v>
      </c>
      <c r="B47" s="97">
        <v>0.61</v>
      </c>
      <c r="C47" s="203">
        <v>5.7000000000000002E-2</v>
      </c>
      <c r="D47" s="203">
        <v>0.55300000000000005</v>
      </c>
      <c r="E47" s="100">
        <v>0.17599999999999999</v>
      </c>
      <c r="F47" s="203">
        <v>1.7000000000000001E-2</v>
      </c>
      <c r="G47" s="203">
        <v>0.159</v>
      </c>
      <c r="H47" s="101">
        <v>0.435</v>
      </c>
      <c r="I47" s="203">
        <v>0.04</v>
      </c>
      <c r="J47" s="204">
        <v>0.39400000000000002</v>
      </c>
    </row>
    <row r="48" spans="1:10">
      <c r="A48" s="73">
        <v>1951</v>
      </c>
      <c r="B48" s="81">
        <v>0.623</v>
      </c>
      <c r="C48" s="176">
        <v>5.7000000000000002E-2</v>
      </c>
      <c r="D48" s="176">
        <v>0.56599999999999995</v>
      </c>
      <c r="E48" s="77">
        <v>0.184</v>
      </c>
      <c r="F48" s="176">
        <v>1.7000000000000001E-2</v>
      </c>
      <c r="G48" s="176">
        <v>0.16700000000000001</v>
      </c>
      <c r="H48" s="83">
        <v>0.438</v>
      </c>
      <c r="I48" s="176">
        <v>0.04</v>
      </c>
      <c r="J48" s="200">
        <v>0.39900000000000002</v>
      </c>
    </row>
    <row r="49" spans="1:10">
      <c r="A49" s="73">
        <v>1952</v>
      </c>
      <c r="B49" s="81">
        <v>0.63500000000000001</v>
      </c>
      <c r="C49" s="176">
        <v>5.6000000000000001E-2</v>
      </c>
      <c r="D49" s="176">
        <v>0.57899999999999996</v>
      </c>
      <c r="E49" s="77">
        <v>0.19</v>
      </c>
      <c r="F49" s="176">
        <v>1.7000000000000001E-2</v>
      </c>
      <c r="G49" s="176">
        <v>0.17299999999999999</v>
      </c>
      <c r="H49" s="83">
        <v>0.44500000000000001</v>
      </c>
      <c r="I49" s="176">
        <v>3.9E-2</v>
      </c>
      <c r="J49" s="200">
        <v>0.40600000000000003</v>
      </c>
    </row>
    <row r="50" spans="1:10">
      <c r="A50" s="73">
        <v>1953</v>
      </c>
      <c r="B50" s="81">
        <v>0.64500000000000002</v>
      </c>
      <c r="C50" s="176">
        <v>5.8000000000000003E-2</v>
      </c>
      <c r="D50" s="176">
        <v>0.58699999999999997</v>
      </c>
      <c r="E50" s="77">
        <v>0.193</v>
      </c>
      <c r="F50" s="176">
        <v>1.7999999999999999E-2</v>
      </c>
      <c r="G50" s="176">
        <v>0.17499999999999999</v>
      </c>
      <c r="H50" s="83">
        <v>0.45200000000000001</v>
      </c>
      <c r="I50" s="176">
        <v>4.1000000000000002E-2</v>
      </c>
      <c r="J50" s="200">
        <v>0.41099999999999998</v>
      </c>
    </row>
    <row r="51" spans="1:10">
      <c r="A51" s="73">
        <v>1954</v>
      </c>
      <c r="B51" s="81">
        <v>0.64100000000000001</v>
      </c>
      <c r="C51" s="176">
        <v>6.0999999999999999E-2</v>
      </c>
      <c r="D51" s="176">
        <v>0.57999999999999996</v>
      </c>
      <c r="E51" s="77">
        <v>0.186</v>
      </c>
      <c r="F51" s="176">
        <v>1.7999999999999999E-2</v>
      </c>
      <c r="G51" s="176">
        <v>0.16800000000000001</v>
      </c>
      <c r="H51" s="83">
        <v>0.45500000000000002</v>
      </c>
      <c r="I51" s="176">
        <v>4.2999999999999997E-2</v>
      </c>
      <c r="J51" s="200">
        <v>0.41199999999999998</v>
      </c>
    </row>
    <row r="52" spans="1:10">
      <c r="A52" s="73">
        <v>1955</v>
      </c>
      <c r="B52" s="81">
        <v>0.63500000000000001</v>
      </c>
      <c r="C52" s="176">
        <v>6.4000000000000001E-2</v>
      </c>
      <c r="D52" s="176">
        <v>0.56999999999999995</v>
      </c>
      <c r="E52" s="77">
        <v>0.188</v>
      </c>
      <c r="F52" s="176">
        <v>1.9E-2</v>
      </c>
      <c r="G52" s="176">
        <v>0.16900000000000001</v>
      </c>
      <c r="H52" s="83">
        <v>0.44600000000000001</v>
      </c>
      <c r="I52" s="176">
        <v>4.4999999999999998E-2</v>
      </c>
      <c r="J52" s="200">
        <v>0.40100000000000002</v>
      </c>
    </row>
    <row r="53" spans="1:10">
      <c r="A53" s="73">
        <v>1956</v>
      </c>
      <c r="B53" s="81">
        <v>0.64200000000000002</v>
      </c>
      <c r="C53" s="176">
        <v>6.0999999999999999E-2</v>
      </c>
      <c r="D53" s="176">
        <v>0.58099999999999996</v>
      </c>
      <c r="E53" s="77">
        <v>0.193</v>
      </c>
      <c r="F53" s="176">
        <v>1.9E-2</v>
      </c>
      <c r="G53" s="176">
        <v>0.17399999999999999</v>
      </c>
      <c r="H53" s="83">
        <v>0.45</v>
      </c>
      <c r="I53" s="176">
        <v>4.2999999999999997E-2</v>
      </c>
      <c r="J53" s="200">
        <v>0.40699999999999997</v>
      </c>
    </row>
    <row r="54" spans="1:10">
      <c r="A54" s="73">
        <v>1957</v>
      </c>
      <c r="B54" s="81">
        <v>0.64200000000000002</v>
      </c>
      <c r="C54" s="176">
        <v>5.7000000000000002E-2</v>
      </c>
      <c r="D54" s="176">
        <v>0.58499999999999996</v>
      </c>
      <c r="E54" s="77">
        <v>0.192</v>
      </c>
      <c r="F54" s="176">
        <v>1.7000000000000001E-2</v>
      </c>
      <c r="G54" s="176">
        <v>0.17399999999999999</v>
      </c>
      <c r="H54" s="83">
        <v>0.45</v>
      </c>
      <c r="I54" s="176">
        <v>0.04</v>
      </c>
      <c r="J54" s="200">
        <v>0.41099999999999998</v>
      </c>
    </row>
    <row r="55" spans="1:10">
      <c r="A55" s="73">
        <v>1958</v>
      </c>
      <c r="B55" s="81">
        <v>0.64300000000000002</v>
      </c>
      <c r="C55" s="176">
        <v>0.06</v>
      </c>
      <c r="D55" s="176">
        <v>0.58299999999999996</v>
      </c>
      <c r="E55" s="77">
        <v>0.184</v>
      </c>
      <c r="F55" s="176">
        <v>1.7999999999999999E-2</v>
      </c>
      <c r="G55" s="176">
        <v>0.16600000000000001</v>
      </c>
      <c r="H55" s="83">
        <v>0.45900000000000002</v>
      </c>
      <c r="I55" s="176">
        <v>4.2000000000000003E-2</v>
      </c>
      <c r="J55" s="200">
        <v>0.41699999999999998</v>
      </c>
    </row>
    <row r="56" spans="1:10">
      <c r="A56" s="102">
        <v>1959</v>
      </c>
      <c r="B56" s="91">
        <v>0.63800000000000001</v>
      </c>
      <c r="C56" s="180">
        <v>6.0999999999999999E-2</v>
      </c>
      <c r="D56" s="180">
        <v>0.57799999999999996</v>
      </c>
      <c r="E56" s="94">
        <v>0.18099999999999999</v>
      </c>
      <c r="F56" s="180">
        <v>1.7999999999999999E-2</v>
      </c>
      <c r="G56" s="180">
        <v>0.16300000000000001</v>
      </c>
      <c r="H56" s="95">
        <v>0.45700000000000002</v>
      </c>
      <c r="I56" s="180">
        <v>4.2999999999999997E-2</v>
      </c>
      <c r="J56" s="202">
        <v>0.41499999999999998</v>
      </c>
    </row>
    <row r="57" spans="1:10">
      <c r="A57" s="73">
        <v>1960</v>
      </c>
      <c r="B57" s="81">
        <v>0.64400000000000002</v>
      </c>
      <c r="C57" s="176">
        <v>0.06</v>
      </c>
      <c r="D57" s="176">
        <v>0.58399999999999996</v>
      </c>
      <c r="E57" s="77">
        <v>0.182</v>
      </c>
      <c r="F57" s="176">
        <v>1.7000000000000001E-2</v>
      </c>
      <c r="G57" s="176">
        <v>0.16400000000000001</v>
      </c>
      <c r="H57" s="83">
        <v>0.46200000000000002</v>
      </c>
      <c r="I57" s="176">
        <v>4.2999999999999997E-2</v>
      </c>
      <c r="J57" s="200">
        <v>0.41899999999999998</v>
      </c>
    </row>
    <row r="58" spans="1:10">
      <c r="A58" s="539">
        <v>1961</v>
      </c>
      <c r="B58" s="549">
        <v>0.64200000000000002</v>
      </c>
      <c r="C58" s="541">
        <v>6.3E-2</v>
      </c>
      <c r="D58" s="541">
        <v>0.57899999999999996</v>
      </c>
      <c r="E58" s="550">
        <v>0.17599999999999999</v>
      </c>
      <c r="F58" s="541">
        <v>1.7999999999999999E-2</v>
      </c>
      <c r="G58" s="541">
        <v>0.158</v>
      </c>
      <c r="H58" s="551">
        <v>0.46600000000000003</v>
      </c>
      <c r="I58" s="541">
        <v>4.4999999999999998E-2</v>
      </c>
      <c r="J58" s="543">
        <v>0.42</v>
      </c>
    </row>
  </sheetData>
  <mergeCells count="3">
    <mergeCell ref="A4:J4"/>
    <mergeCell ref="B7:J7"/>
    <mergeCell ref="B8:J8"/>
  </mergeCells>
  <pageMargins left="0.75" right="0.75" top="1" bottom="1" header="0.5" footer="0.5"/>
  <pageSetup paperSize="9" scale="49" fitToHeight="3" orientation="landscape" horizontalDpi="4294967292" verticalDpi="429496729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E67CB-829C-453F-B07E-406DD2F9762D}">
  <dimension ref="A1:E64"/>
  <sheetViews>
    <sheetView workbookViewId="0">
      <pane xSplit="1" ySplit="8" topLeftCell="B42" activePane="bottomRight" state="frozen"/>
      <selection activeCell="D32" sqref="D32"/>
      <selection pane="topRight" activeCell="D32" sqref="D32"/>
      <selection pane="bottomLeft" activeCell="D32" sqref="D32"/>
      <selection pane="bottomRight" activeCell="E10" sqref="E10"/>
    </sheetView>
  </sheetViews>
  <sheetFormatPr defaultColWidth="10.875" defaultRowHeight="15"/>
  <cols>
    <col min="1" max="1" width="10.875" style="220"/>
    <col min="2" max="5" width="12" style="220" customWidth="1"/>
    <col min="6" max="16384" width="10.875" style="220"/>
  </cols>
  <sheetData>
    <row r="1" spans="1:5">
      <c r="A1" s="1"/>
      <c r="B1" s="1"/>
      <c r="D1" s="221"/>
      <c r="E1" s="222"/>
    </row>
    <row r="2" spans="1:5" ht="15.75" thickBot="1"/>
    <row r="3" spans="1:5" ht="24.95" customHeight="1" thickTop="1">
      <c r="A3" s="493" t="s">
        <v>103</v>
      </c>
      <c r="B3" s="494"/>
      <c r="C3" s="494"/>
      <c r="D3" s="494"/>
      <c r="E3" s="562"/>
    </row>
    <row r="4" spans="1:5" ht="15.75">
      <c r="A4" s="565"/>
      <c r="B4" s="224"/>
      <c r="C4" s="225"/>
      <c r="D4" s="225"/>
      <c r="E4" s="563"/>
    </row>
    <row r="5" spans="1:5" ht="15.75">
      <c r="A5" s="565"/>
      <c r="B5" s="9"/>
      <c r="C5" s="358"/>
      <c r="D5" s="9"/>
      <c r="E5" s="507"/>
    </row>
    <row r="6" spans="1:5" ht="30.95" customHeight="1">
      <c r="A6" s="565"/>
      <c r="B6" s="489" t="s">
        <v>19</v>
      </c>
      <c r="C6" s="489"/>
      <c r="D6" s="489"/>
      <c r="E6" s="553"/>
    </row>
    <row r="7" spans="1:5" ht="20.100000000000001" customHeight="1">
      <c r="A7" s="565"/>
      <c r="B7" s="487" t="s">
        <v>104</v>
      </c>
      <c r="C7" s="487"/>
      <c r="D7" s="487"/>
      <c r="E7" s="501"/>
    </row>
    <row r="8" spans="1:5" s="235" customFormat="1" ht="30.95" customHeight="1">
      <c r="A8" s="566"/>
      <c r="B8" s="564" t="s">
        <v>105</v>
      </c>
      <c r="C8" s="230" t="s">
        <v>21</v>
      </c>
      <c r="D8" s="231" t="s">
        <v>106</v>
      </c>
      <c r="E8" s="232" t="s">
        <v>23</v>
      </c>
    </row>
    <row r="9" spans="1:5" s="235" customFormat="1" ht="15" customHeight="1">
      <c r="A9" s="236">
        <v>1913</v>
      </c>
      <c r="B9" s="237">
        <v>12453.645152824802</v>
      </c>
      <c r="C9" s="237">
        <v>7955</v>
      </c>
      <c r="D9" s="238">
        <v>3800</v>
      </c>
      <c r="E9" s="239">
        <v>13150</v>
      </c>
    </row>
    <row r="10" spans="1:5" s="235" customFormat="1" ht="15" customHeight="1">
      <c r="A10" s="242">
        <v>1914</v>
      </c>
      <c r="B10" s="237">
        <v>11251.638287551787</v>
      </c>
      <c r="C10" s="237">
        <v>7108</v>
      </c>
      <c r="D10" s="238">
        <v>3393</v>
      </c>
      <c r="E10" s="239">
        <v>11751</v>
      </c>
    </row>
    <row r="11" spans="1:5" s="235" customFormat="1" ht="15" customHeight="1">
      <c r="A11" s="242">
        <v>1915</v>
      </c>
      <c r="B11" s="237">
        <v>11475.027844472897</v>
      </c>
      <c r="C11" s="237">
        <v>7346</v>
      </c>
      <c r="D11" s="238">
        <v>3512</v>
      </c>
      <c r="E11" s="239">
        <v>12138</v>
      </c>
    </row>
    <row r="12" spans="1:5" s="235" customFormat="1" ht="15" customHeight="1">
      <c r="A12" s="242">
        <v>1916</v>
      </c>
      <c r="B12" s="237">
        <v>13085.255791237438</v>
      </c>
      <c r="C12" s="237">
        <v>8058</v>
      </c>
      <c r="D12" s="238">
        <v>3841</v>
      </c>
      <c r="E12" s="239">
        <v>13328</v>
      </c>
    </row>
    <row r="13" spans="1:5" s="235" customFormat="1" ht="15" customHeight="1">
      <c r="A13" s="242">
        <v>1917</v>
      </c>
      <c r="B13" s="237">
        <v>12880.417651626049</v>
      </c>
      <c r="C13" s="237">
        <v>7857</v>
      </c>
      <c r="D13" s="238">
        <v>3759</v>
      </c>
      <c r="E13" s="239">
        <v>12980</v>
      </c>
    </row>
    <row r="14" spans="1:5" s="235" customFormat="1" ht="15" customHeight="1">
      <c r="A14" s="242">
        <v>1918</v>
      </c>
      <c r="B14" s="237">
        <v>13628.170206036786</v>
      </c>
      <c r="C14" s="374">
        <v>8504</v>
      </c>
      <c r="D14" s="238">
        <v>4032</v>
      </c>
      <c r="E14" s="243">
        <v>14094</v>
      </c>
    </row>
    <row r="15" spans="1:5" s="235" customFormat="1" ht="15" customHeight="1">
      <c r="A15" s="244">
        <v>1919</v>
      </c>
      <c r="B15" s="245">
        <v>12913.412432710056</v>
      </c>
      <c r="C15" s="376">
        <v>7801</v>
      </c>
      <c r="D15" s="246">
        <v>3731</v>
      </c>
      <c r="E15" s="247">
        <v>12889</v>
      </c>
    </row>
    <row r="16" spans="1:5" s="235" customFormat="1" ht="15" customHeight="1">
      <c r="A16" s="242">
        <v>1920</v>
      </c>
      <c r="B16" s="237">
        <v>12633.222220827045</v>
      </c>
      <c r="C16" s="374">
        <v>7910</v>
      </c>
      <c r="D16" s="238">
        <v>3778</v>
      </c>
      <c r="E16" s="243">
        <v>13077</v>
      </c>
    </row>
    <row r="17" spans="1:5" s="235" customFormat="1" ht="15" customHeight="1">
      <c r="A17" s="242">
        <v>1921</v>
      </c>
      <c r="B17" s="237">
        <v>11389.961525043664</v>
      </c>
      <c r="C17" s="374">
        <v>6744</v>
      </c>
      <c r="D17" s="238">
        <v>3193</v>
      </c>
      <c r="E17" s="243">
        <v>11183</v>
      </c>
    </row>
    <row r="18" spans="1:5" s="235" customFormat="1" ht="15" customHeight="1">
      <c r="A18" s="242">
        <v>1922</v>
      </c>
      <c r="B18" s="237">
        <v>12362.556831147147</v>
      </c>
      <c r="C18" s="374">
        <v>7456</v>
      </c>
      <c r="D18" s="238">
        <v>3539</v>
      </c>
      <c r="E18" s="243">
        <v>12351</v>
      </c>
    </row>
    <row r="19" spans="1:5" s="235" customFormat="1" ht="15" customHeight="1">
      <c r="A19" s="242">
        <v>1923</v>
      </c>
      <c r="B19" s="237">
        <v>13912.116612586788</v>
      </c>
      <c r="C19" s="374">
        <v>8765</v>
      </c>
      <c r="D19" s="238">
        <v>4169</v>
      </c>
      <c r="E19" s="243">
        <v>14509</v>
      </c>
    </row>
    <row r="20" spans="1:5" s="235" customFormat="1" ht="15" customHeight="1">
      <c r="A20" s="242">
        <v>1924</v>
      </c>
      <c r="B20" s="237">
        <v>13734.005596276438</v>
      </c>
      <c r="C20" s="374">
        <v>8324</v>
      </c>
      <c r="D20" s="238">
        <v>3910</v>
      </c>
      <c r="E20" s="243">
        <v>13842</v>
      </c>
    </row>
    <row r="21" spans="1:5" s="235" customFormat="1" ht="15" customHeight="1">
      <c r="A21" s="242">
        <v>1925</v>
      </c>
      <c r="B21" s="237">
        <v>13981.649658795408</v>
      </c>
      <c r="C21" s="374">
        <v>8192</v>
      </c>
      <c r="D21" s="238">
        <v>3831</v>
      </c>
      <c r="E21" s="243">
        <v>13644</v>
      </c>
    </row>
    <row r="22" spans="1:5" s="235" customFormat="1" ht="15" customHeight="1">
      <c r="A22" s="242">
        <v>1926</v>
      </c>
      <c r="B22" s="237">
        <v>14635.2285810908</v>
      </c>
      <c r="C22" s="374">
        <v>8517</v>
      </c>
      <c r="D22" s="238">
        <v>3981</v>
      </c>
      <c r="E22" s="243">
        <v>14187</v>
      </c>
    </row>
    <row r="23" spans="1:5" s="235" customFormat="1" ht="15" customHeight="1">
      <c r="A23" s="242">
        <v>1927</v>
      </c>
      <c r="B23" s="237">
        <v>14366.116334894405</v>
      </c>
      <c r="C23" s="374">
        <v>8469</v>
      </c>
      <c r="D23" s="238">
        <v>3967</v>
      </c>
      <c r="E23" s="243">
        <v>14096</v>
      </c>
    </row>
    <row r="24" spans="1:5" s="235" customFormat="1" ht="15" customHeight="1">
      <c r="A24" s="242">
        <v>1928</v>
      </c>
      <c r="B24" s="237">
        <v>14521.462888667993</v>
      </c>
      <c r="C24" s="374">
        <v>8368</v>
      </c>
      <c r="D24" s="238">
        <v>3930</v>
      </c>
      <c r="E24" s="243">
        <v>13915</v>
      </c>
    </row>
    <row r="25" spans="1:5" s="235" customFormat="1" ht="15" customHeight="1">
      <c r="A25" s="244">
        <v>1929</v>
      </c>
      <c r="B25" s="245">
        <v>15245.38417192897</v>
      </c>
      <c r="C25" s="376">
        <v>8996</v>
      </c>
      <c r="D25" s="246">
        <v>4224</v>
      </c>
      <c r="E25" s="247">
        <v>14961</v>
      </c>
    </row>
    <row r="26" spans="1:5" s="235" customFormat="1" ht="15" customHeight="1">
      <c r="A26" s="242">
        <v>1930</v>
      </c>
      <c r="B26" s="237">
        <v>13728.896641891264</v>
      </c>
      <c r="C26" s="374">
        <v>8302</v>
      </c>
      <c r="D26" s="238">
        <v>3872</v>
      </c>
      <c r="E26" s="243">
        <v>13839</v>
      </c>
    </row>
    <row r="27" spans="1:5" s="235" customFormat="1" ht="15" customHeight="1">
      <c r="A27" s="242">
        <v>1931</v>
      </c>
      <c r="B27" s="237">
        <v>12273.628613541166</v>
      </c>
      <c r="C27" s="374">
        <v>7474</v>
      </c>
      <c r="D27" s="238">
        <v>3458</v>
      </c>
      <c r="E27" s="243">
        <v>12493</v>
      </c>
    </row>
    <row r="28" spans="1:5" s="235" customFormat="1" ht="15" customHeight="1">
      <c r="A28" s="242">
        <v>1932</v>
      </c>
      <c r="B28" s="237">
        <v>10372.096825022849</v>
      </c>
      <c r="C28" s="374">
        <v>6125</v>
      </c>
      <c r="D28" s="238">
        <v>2821</v>
      </c>
      <c r="E28" s="243">
        <v>10255</v>
      </c>
    </row>
    <row r="29" spans="1:5" s="235" customFormat="1" ht="15" customHeight="1">
      <c r="A29" s="242">
        <v>1933</v>
      </c>
      <c r="B29" s="237">
        <v>10049.162569267051</v>
      </c>
      <c r="C29" s="374">
        <v>5914</v>
      </c>
      <c r="D29" s="238">
        <v>2728</v>
      </c>
      <c r="E29" s="243">
        <v>9897</v>
      </c>
    </row>
    <row r="30" spans="1:5" s="235" customFormat="1" ht="15" customHeight="1">
      <c r="A30" s="242">
        <v>1934</v>
      </c>
      <c r="B30" s="237">
        <v>11281.415969668544</v>
      </c>
      <c r="C30" s="374">
        <v>6487</v>
      </c>
      <c r="D30" s="238">
        <v>3017</v>
      </c>
      <c r="E30" s="243">
        <v>10824</v>
      </c>
    </row>
    <row r="31" spans="1:5" s="235" customFormat="1" ht="15" customHeight="1">
      <c r="A31" s="242">
        <v>1935</v>
      </c>
      <c r="B31" s="237">
        <v>12378.373514733546</v>
      </c>
      <c r="C31" s="374">
        <v>7253</v>
      </c>
      <c r="D31" s="238">
        <v>3481</v>
      </c>
      <c r="E31" s="243">
        <v>11969</v>
      </c>
    </row>
    <row r="32" spans="1:5" s="235" customFormat="1" ht="15" customHeight="1">
      <c r="A32" s="242">
        <v>1936</v>
      </c>
      <c r="B32" s="237">
        <v>13674.808196501805</v>
      </c>
      <c r="C32" s="374">
        <v>7916</v>
      </c>
      <c r="D32" s="238">
        <v>3822</v>
      </c>
      <c r="E32" s="243">
        <v>13033</v>
      </c>
    </row>
    <row r="33" spans="1:5" s="235" customFormat="1" ht="15" customHeight="1">
      <c r="A33" s="242">
        <v>1937</v>
      </c>
      <c r="B33" s="237">
        <v>14573.101614966869</v>
      </c>
      <c r="C33" s="374">
        <v>8625</v>
      </c>
      <c r="D33" s="238">
        <v>4172</v>
      </c>
      <c r="E33" s="243">
        <v>14191</v>
      </c>
    </row>
    <row r="34" spans="1:5" s="235" customFormat="1" ht="15" customHeight="1">
      <c r="A34" s="242">
        <v>1938</v>
      </c>
      <c r="B34" s="237">
        <v>13534.267060100541</v>
      </c>
      <c r="C34" s="374">
        <v>8023</v>
      </c>
      <c r="D34" s="238">
        <v>3872</v>
      </c>
      <c r="E34" s="243">
        <v>13211</v>
      </c>
    </row>
    <row r="35" spans="1:5" s="235" customFormat="1" ht="15" customHeight="1">
      <c r="A35" s="244">
        <v>1939</v>
      </c>
      <c r="B35" s="245">
        <v>14485.09735546873</v>
      </c>
      <c r="C35" s="376">
        <v>8359</v>
      </c>
      <c r="D35" s="246">
        <v>4036</v>
      </c>
      <c r="E35" s="247">
        <v>13761</v>
      </c>
    </row>
    <row r="36" spans="1:5" s="235" customFormat="1" ht="15" customHeight="1">
      <c r="A36" s="242">
        <v>1940</v>
      </c>
      <c r="B36" s="237">
        <v>15719.449832268519</v>
      </c>
      <c r="C36" s="374">
        <v>9090</v>
      </c>
      <c r="D36" s="238">
        <v>4445</v>
      </c>
      <c r="E36" s="243">
        <v>14896</v>
      </c>
    </row>
    <row r="37" spans="1:5" s="235" customFormat="1" ht="15" customHeight="1">
      <c r="A37" s="242">
        <v>1941</v>
      </c>
      <c r="B37" s="237">
        <v>18643.869735223252</v>
      </c>
      <c r="C37" s="374">
        <v>11180</v>
      </c>
      <c r="D37" s="238">
        <v>5518</v>
      </c>
      <c r="E37" s="243">
        <v>18257</v>
      </c>
    </row>
    <row r="38" spans="1:5" s="235" customFormat="1" ht="15" customHeight="1">
      <c r="A38" s="242">
        <v>1942</v>
      </c>
      <c r="B38" s="237">
        <v>22048.87737299129</v>
      </c>
      <c r="C38" s="374">
        <v>14371</v>
      </c>
      <c r="D38" s="238">
        <v>7942</v>
      </c>
      <c r="E38" s="243">
        <v>22407</v>
      </c>
    </row>
    <row r="39" spans="1:5" s="235" customFormat="1" ht="15" customHeight="1">
      <c r="A39" s="242">
        <v>1943</v>
      </c>
      <c r="B39" s="237">
        <v>25430.520714481474</v>
      </c>
      <c r="C39" s="374">
        <v>17431</v>
      </c>
      <c r="D39" s="238">
        <v>9646</v>
      </c>
      <c r="E39" s="243">
        <v>27162</v>
      </c>
    </row>
    <row r="40" spans="1:5" s="235" customFormat="1" ht="15" customHeight="1">
      <c r="A40" s="242">
        <v>1944</v>
      </c>
      <c r="B40" s="237">
        <v>26246.599307162909</v>
      </c>
      <c r="C40" s="374">
        <v>18534</v>
      </c>
      <c r="D40" s="238">
        <v>10255</v>
      </c>
      <c r="E40" s="243">
        <v>28883</v>
      </c>
    </row>
    <row r="41" spans="1:5" s="235" customFormat="1" ht="15" customHeight="1">
      <c r="A41" s="242">
        <v>1945</v>
      </c>
      <c r="B41" s="237">
        <v>25212.41442481392</v>
      </c>
      <c r="C41" s="374">
        <v>17907</v>
      </c>
      <c r="D41" s="238">
        <v>7882</v>
      </c>
      <c r="E41" s="243">
        <v>30439</v>
      </c>
    </row>
    <row r="42" spans="1:5" s="235" customFormat="1" ht="15" customHeight="1">
      <c r="A42" s="242">
        <v>1946</v>
      </c>
      <c r="B42" s="237">
        <v>22024.225219570009</v>
      </c>
      <c r="C42" s="374">
        <v>15316</v>
      </c>
      <c r="D42" s="238">
        <v>7487</v>
      </c>
      <c r="E42" s="243">
        <v>25103</v>
      </c>
    </row>
    <row r="43" spans="1:5" s="235" customFormat="1" ht="15" customHeight="1">
      <c r="A43" s="242">
        <v>1947</v>
      </c>
      <c r="B43" s="237">
        <v>21330.957791411609</v>
      </c>
      <c r="C43" s="374">
        <v>14864</v>
      </c>
      <c r="D43" s="238">
        <v>7323</v>
      </c>
      <c r="E43" s="243">
        <v>24290</v>
      </c>
    </row>
    <row r="44" spans="1:5" s="235" customFormat="1" ht="15" customHeight="1">
      <c r="A44" s="242">
        <v>1948</v>
      </c>
      <c r="B44" s="237">
        <v>22332.091558615328</v>
      </c>
      <c r="C44" s="374">
        <v>15106</v>
      </c>
      <c r="D44" s="238">
        <v>7742</v>
      </c>
      <c r="E44" s="243">
        <v>24311</v>
      </c>
    </row>
    <row r="45" spans="1:5" s="235" customFormat="1" ht="15" customHeight="1">
      <c r="A45" s="244">
        <v>1949</v>
      </c>
      <c r="B45" s="245">
        <v>21629.275110313709</v>
      </c>
      <c r="C45" s="376">
        <v>14761</v>
      </c>
      <c r="D45" s="246">
        <v>7367</v>
      </c>
      <c r="E45" s="247">
        <v>24004</v>
      </c>
    </row>
    <row r="46" spans="1:5" s="235" customFormat="1" ht="15" customHeight="1">
      <c r="A46" s="242">
        <v>1950</v>
      </c>
      <c r="B46" s="237">
        <v>23545.598847018719</v>
      </c>
      <c r="C46" s="374">
        <v>15909</v>
      </c>
      <c r="D46" s="238">
        <v>8239</v>
      </c>
      <c r="E46" s="243">
        <v>25497</v>
      </c>
    </row>
    <row r="47" spans="1:5" s="235" customFormat="1" ht="15" customHeight="1">
      <c r="A47" s="242">
        <v>1951</v>
      </c>
      <c r="B47" s="237">
        <v>25201.029053370617</v>
      </c>
      <c r="C47" s="374">
        <v>17382</v>
      </c>
      <c r="D47" s="238">
        <v>9265</v>
      </c>
      <c r="E47" s="243">
        <v>27529</v>
      </c>
    </row>
    <row r="48" spans="1:5" s="235" customFormat="1" ht="15" customHeight="1">
      <c r="A48" s="242">
        <v>1952</v>
      </c>
      <c r="B48" s="237">
        <v>25850.140611023406</v>
      </c>
      <c r="C48" s="374">
        <v>18172</v>
      </c>
      <c r="D48" s="238">
        <v>9781</v>
      </c>
      <c r="E48" s="243">
        <v>28660</v>
      </c>
    </row>
    <row r="49" spans="1:5" s="235" customFormat="1" ht="15" customHeight="1">
      <c r="A49" s="242">
        <v>1953</v>
      </c>
      <c r="B49" s="237">
        <v>26646.958820865621</v>
      </c>
      <c r="C49" s="374">
        <v>19040</v>
      </c>
      <c r="D49" s="238">
        <v>10275</v>
      </c>
      <c r="E49" s="243">
        <v>29997</v>
      </c>
    </row>
    <row r="50" spans="1:5" s="235" customFormat="1" ht="15" customHeight="1">
      <c r="A50" s="242">
        <v>1954</v>
      </c>
      <c r="B50" s="237">
        <v>26096.966533885796</v>
      </c>
      <c r="C50" s="374">
        <v>18532</v>
      </c>
      <c r="D50" s="238">
        <v>9695</v>
      </c>
      <c r="E50" s="243">
        <v>29577</v>
      </c>
    </row>
    <row r="51" spans="1:5" s="235" customFormat="1" ht="15" customHeight="1">
      <c r="A51" s="242">
        <v>1955</v>
      </c>
      <c r="B51" s="237">
        <v>27956.947632501237</v>
      </c>
      <c r="C51" s="374">
        <v>19652</v>
      </c>
      <c r="D51" s="238">
        <v>10494</v>
      </c>
      <c r="E51" s="243">
        <v>31099</v>
      </c>
    </row>
    <row r="52" spans="1:5" s="235" customFormat="1" ht="15" customHeight="1">
      <c r="A52" s="242">
        <v>1956</v>
      </c>
      <c r="B52" s="237">
        <v>28491.31876780088</v>
      </c>
      <c r="C52" s="374">
        <v>20275</v>
      </c>
      <c r="D52" s="238">
        <v>10951</v>
      </c>
      <c r="E52" s="243">
        <v>31930</v>
      </c>
    </row>
    <row r="53" spans="1:5" s="235" customFormat="1" ht="15" customHeight="1">
      <c r="A53" s="242">
        <v>1957</v>
      </c>
      <c r="B53" s="237">
        <v>28545.329557088018</v>
      </c>
      <c r="C53" s="374">
        <v>20313</v>
      </c>
      <c r="D53" s="238">
        <v>10924</v>
      </c>
      <c r="E53" s="243">
        <v>32048</v>
      </c>
    </row>
    <row r="54" spans="1:5" s="235" customFormat="1" ht="15" customHeight="1">
      <c r="A54" s="242">
        <v>1958</v>
      </c>
      <c r="B54" s="237">
        <v>27750.143233953382</v>
      </c>
      <c r="C54" s="374">
        <v>19766</v>
      </c>
      <c r="D54" s="238">
        <v>10154</v>
      </c>
      <c r="E54" s="243">
        <v>31780</v>
      </c>
    </row>
    <row r="55" spans="1:5" s="235" customFormat="1" ht="15" customHeight="1">
      <c r="A55" s="244">
        <v>1959</v>
      </c>
      <c r="B55" s="245">
        <v>29456.680973495477</v>
      </c>
      <c r="C55" s="376">
        <v>20824</v>
      </c>
      <c r="D55" s="246">
        <v>10649</v>
      </c>
      <c r="E55" s="247">
        <v>33543</v>
      </c>
    </row>
    <row r="56" spans="1:5" ht="15.75">
      <c r="A56" s="249">
        <v>1960</v>
      </c>
      <c r="B56" s="237">
        <v>30002.258273655392</v>
      </c>
      <c r="C56" s="374">
        <v>21389</v>
      </c>
      <c r="D56" s="238">
        <v>10878</v>
      </c>
      <c r="E56" s="243">
        <v>34528</v>
      </c>
    </row>
    <row r="57" spans="1:5" ht="15.75">
      <c r="A57" s="557">
        <v>1961</v>
      </c>
      <c r="B57" s="558">
        <v>30392.518126640567</v>
      </c>
      <c r="C57" s="561">
        <v>21602</v>
      </c>
      <c r="D57" s="559">
        <v>10675</v>
      </c>
      <c r="E57" s="560">
        <v>35260</v>
      </c>
    </row>
    <row r="58" spans="1:5" ht="15.75">
      <c r="A58" s="274"/>
      <c r="B58" s="275"/>
      <c r="C58" s="275"/>
      <c r="D58" s="225"/>
      <c r="E58" s="276"/>
    </row>
    <row r="59" spans="1:5" ht="15.75">
      <c r="C59" s="277"/>
    </row>
    <row r="61" spans="1:5">
      <c r="A61" s="278"/>
      <c r="B61" s="142"/>
      <c r="C61" s="142"/>
      <c r="D61" s="142"/>
      <c r="E61" s="142"/>
    </row>
    <row r="62" spans="1:5">
      <c r="A62" s="278"/>
      <c r="B62" s="142"/>
      <c r="C62" s="142"/>
      <c r="D62" s="142"/>
      <c r="E62" s="142"/>
    </row>
    <row r="64" spans="1:5">
      <c r="B64" s="142"/>
      <c r="C64" s="142"/>
      <c r="D64" s="142"/>
      <c r="E64" s="142"/>
    </row>
  </sheetData>
  <mergeCells count="3">
    <mergeCell ref="A3:E3"/>
    <mergeCell ref="B6:E6"/>
    <mergeCell ref="B7:E7"/>
  </mergeCells>
  <pageMargins left="0.75" right="0.75" top="1" bottom="1" header="0.5" footer="0.5"/>
  <pageSetup paperSize="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141E2-A816-4DD6-B677-478E98A68811}">
  <sheetPr>
    <tabColor theme="6" tint="0.39997558519241921"/>
  </sheetPr>
  <dimension ref="A1:Y119"/>
  <sheetViews>
    <sheetView workbookViewId="0">
      <pane xSplit="1" ySplit="9" topLeftCell="B12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2.625" style="52" bestFit="1" customWidth="1"/>
    <col min="2" max="24" width="10.875" style="52" customWidth="1"/>
    <col min="25" max="16384" width="10.875" style="52"/>
  </cols>
  <sheetData>
    <row r="1" spans="1:25">
      <c r="A1" s="1" t="s">
        <v>0</v>
      </c>
    </row>
    <row r="3" spans="1:25" ht="15.75" thickBot="1"/>
    <row r="4" spans="1:25" s="56" customFormat="1" ht="24.95" customHeight="1" thickTop="1">
      <c r="A4" s="482" t="s">
        <v>62</v>
      </c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  <c r="P4" s="483"/>
      <c r="Q4" s="483"/>
      <c r="R4" s="483"/>
      <c r="S4" s="483"/>
      <c r="T4" s="483"/>
      <c r="U4" s="483"/>
      <c r="V4" s="483"/>
      <c r="W4" s="483"/>
      <c r="X4" s="483"/>
      <c r="Y4" s="484"/>
    </row>
    <row r="5" spans="1:25" s="54" customFormat="1">
      <c r="A5" s="57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122"/>
    </row>
    <row r="6" spans="1:25" s="54" customFormat="1">
      <c r="A6" s="123"/>
      <c r="B6" s="60" t="s">
        <v>2</v>
      </c>
      <c r="C6" s="60" t="s">
        <v>3</v>
      </c>
      <c r="D6" s="60" t="s">
        <v>4</v>
      </c>
      <c r="E6" s="60" t="s">
        <v>5</v>
      </c>
      <c r="F6" s="60" t="s">
        <v>6</v>
      </c>
      <c r="G6" s="60" t="s">
        <v>7</v>
      </c>
      <c r="H6" s="60" t="s">
        <v>8</v>
      </c>
      <c r="I6" s="61" t="s">
        <v>9</v>
      </c>
      <c r="J6" s="62" t="s">
        <v>10</v>
      </c>
      <c r="K6" s="60" t="s">
        <v>11</v>
      </c>
      <c r="L6" s="60" t="s">
        <v>12</v>
      </c>
      <c r="M6" s="63" t="s">
        <v>13</v>
      </c>
      <c r="N6" s="60" t="s">
        <v>14</v>
      </c>
      <c r="O6" s="60" t="s">
        <v>15</v>
      </c>
      <c r="P6" s="60" t="s">
        <v>16</v>
      </c>
      <c r="Q6" s="60" t="s">
        <v>30</v>
      </c>
      <c r="R6" s="124" t="s">
        <v>17</v>
      </c>
      <c r="S6" s="124" t="s">
        <v>18</v>
      </c>
      <c r="T6" s="124" t="s">
        <v>31</v>
      </c>
      <c r="U6" s="60" t="s">
        <v>32</v>
      </c>
      <c r="V6" s="60" t="s">
        <v>33</v>
      </c>
      <c r="W6" s="124" t="s">
        <v>34</v>
      </c>
      <c r="X6" s="64" t="s">
        <v>35</v>
      </c>
      <c r="Y6" s="65" t="s">
        <v>36</v>
      </c>
    </row>
    <row r="7" spans="1:25" s="54" customFormat="1" ht="30.95" customHeight="1">
      <c r="A7" s="123"/>
      <c r="B7" s="489" t="s">
        <v>19</v>
      </c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489"/>
      <c r="R7" s="489"/>
      <c r="S7" s="489"/>
      <c r="T7" s="489"/>
      <c r="U7" s="489"/>
      <c r="V7" s="489"/>
      <c r="W7" s="489"/>
      <c r="X7" s="489"/>
      <c r="Y7" s="490"/>
    </row>
    <row r="8" spans="1:25" s="127" customFormat="1" ht="20.100000000000001" customHeight="1">
      <c r="A8" s="125"/>
      <c r="B8" s="487" t="s">
        <v>20</v>
      </c>
      <c r="C8" s="487"/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487"/>
      <c r="P8" s="487"/>
      <c r="Q8" s="487"/>
      <c r="R8" s="487"/>
      <c r="S8" s="487"/>
      <c r="T8" s="487"/>
      <c r="U8" s="487"/>
      <c r="V8" s="487"/>
      <c r="W8" s="487"/>
      <c r="X8" s="487"/>
      <c r="Y8" s="488"/>
    </row>
    <row r="9" spans="1:25" ht="60.75" thickBot="1">
      <c r="A9" s="123"/>
      <c r="B9" s="146" t="s">
        <v>63</v>
      </c>
      <c r="C9" s="69" t="s">
        <v>37</v>
      </c>
      <c r="D9" s="69" t="s">
        <v>38</v>
      </c>
      <c r="E9" s="69" t="s">
        <v>39</v>
      </c>
      <c r="F9" s="69" t="s">
        <v>40</v>
      </c>
      <c r="G9" s="69" t="s">
        <v>41</v>
      </c>
      <c r="H9" s="69" t="s">
        <v>42</v>
      </c>
      <c r="I9" s="69" t="s">
        <v>43</v>
      </c>
      <c r="J9" s="146" t="s">
        <v>27</v>
      </c>
      <c r="K9" s="69" t="s">
        <v>37</v>
      </c>
      <c r="L9" s="69" t="s">
        <v>38</v>
      </c>
      <c r="M9" s="69" t="s">
        <v>39</v>
      </c>
      <c r="N9" s="69" t="s">
        <v>40</v>
      </c>
      <c r="O9" s="69" t="s">
        <v>41</v>
      </c>
      <c r="P9" s="69" t="s">
        <v>42</v>
      </c>
      <c r="Q9" s="69" t="s">
        <v>43</v>
      </c>
      <c r="R9" s="146" t="s">
        <v>28</v>
      </c>
      <c r="S9" s="69" t="s">
        <v>37</v>
      </c>
      <c r="T9" s="69" t="s">
        <v>38</v>
      </c>
      <c r="U9" s="69" t="s">
        <v>39</v>
      </c>
      <c r="V9" s="69" t="s">
        <v>40</v>
      </c>
      <c r="W9" s="69" t="s">
        <v>41</v>
      </c>
      <c r="X9" s="69" t="s">
        <v>42</v>
      </c>
      <c r="Y9" s="128" t="s">
        <v>43</v>
      </c>
    </row>
    <row r="10" spans="1:25" ht="15.75">
      <c r="A10" s="129">
        <v>1913</v>
      </c>
      <c r="B10" s="79">
        <f>[1]compopeinc!AP2</f>
        <v>0.15692668416040631</v>
      </c>
      <c r="C10" s="75">
        <f>[1]compopeinc!AQ2</f>
        <v>5.0667273042734703E-2</v>
      </c>
      <c r="D10" s="75">
        <f>[1]compopeinc!AR2</f>
        <v>1.7536824981927712E-2</v>
      </c>
      <c r="E10" s="75">
        <f>[1]compopeinc!AS2</f>
        <v>1.044821409370386E-2</v>
      </c>
      <c r="F10" s="75">
        <f>[1]compopeinc!AT2</f>
        <v>2.1752161426923315E-2</v>
      </c>
      <c r="G10" s="75">
        <f>[1]compopeinc!AU2</f>
        <v>7.6281178048627137E-6</v>
      </c>
      <c r="H10" s="75">
        <f>[1]compopeinc!AV2</f>
        <v>1.3356752178630202E-2</v>
      </c>
      <c r="I10" s="147">
        <f>[1]compopeinc!AW2</f>
        <v>4.3157830318681693E-2</v>
      </c>
      <c r="J10" s="79">
        <f>[1]compopeinc!AX2</f>
        <v>8.6219234631938771E-2</v>
      </c>
      <c r="K10" s="75">
        <f>[1]compopeinc!AY2</f>
        <v>3.1963936394067999E-2</v>
      </c>
      <c r="L10" s="75">
        <f>[1]compopeinc!AZ2</f>
        <v>1.0282272885658816E-2</v>
      </c>
      <c r="M10" s="75">
        <f>[1]compopeinc!BA2</f>
        <v>4.636271484795485E-3</v>
      </c>
      <c r="N10" s="75">
        <f>[1]compopeinc!BB2</f>
        <v>1.1367110040715622E-2</v>
      </c>
      <c r="O10" s="75">
        <f>[1]compopeinc!BC2</f>
        <v>-1.6475300471308767E-5</v>
      </c>
      <c r="P10" s="75">
        <f>[1]compopeinc!BD2</f>
        <v>5.3590223435841669E-3</v>
      </c>
      <c r="Q10" s="147">
        <f>[1]compopeinc!BE2</f>
        <v>2.2627096783587992E-2</v>
      </c>
      <c r="R10" s="148">
        <f>[1]compopeinc!BF2</f>
        <v>3.0239757405320502E-2</v>
      </c>
      <c r="S10" s="75">
        <f>[1]compopeinc!BG2</f>
        <v>1.5180767774830807E-2</v>
      </c>
      <c r="T10" s="75">
        <f>[1]compopeinc!BH2</f>
        <v>2.9150010762201968E-3</v>
      </c>
      <c r="U10" s="75">
        <f>[1]compopeinc!BI2</f>
        <v>1.0942281810308937E-3</v>
      </c>
      <c r="V10" s="75">
        <f>[1]compopeinc!BJ2</f>
        <v>3.3087058103255258E-3</v>
      </c>
      <c r="W10" s="75">
        <f>[1]compopeinc!BK2</f>
        <v>-1.2190034124200742E-5</v>
      </c>
      <c r="X10" s="75">
        <f>[1]compopeinc!BL2</f>
        <v>1.0206290330814843E-3</v>
      </c>
      <c r="Y10" s="76">
        <f>[1]compopeinc!BM2</f>
        <v>6.7326155639557909E-3</v>
      </c>
    </row>
    <row r="11" spans="1:25" ht="15.75">
      <c r="A11" s="129">
        <v>1914</v>
      </c>
      <c r="B11" s="83">
        <f>[1]compopeinc!AP3</f>
        <v>0.16246457526962121</v>
      </c>
      <c r="C11" s="78">
        <f>[1]compopeinc!AQ3</f>
        <v>5.0891141195915611E-2</v>
      </c>
      <c r="D11" s="78">
        <f>[1]compopeinc!AR3</f>
        <v>1.9053682405161934E-2</v>
      </c>
      <c r="E11" s="78">
        <f>[1]compopeinc!AS3</f>
        <v>1.1251861007630141E-2</v>
      </c>
      <c r="F11" s="78">
        <f>[1]compopeinc!AT3</f>
        <v>2.3328151440380782E-2</v>
      </c>
      <c r="G11" s="78">
        <f>[1]compopeinc!AU3</f>
        <v>1.1401294654269691E-5</v>
      </c>
      <c r="H11" s="78">
        <f>[1]compopeinc!AV3</f>
        <v>1.3288754536094266E-2</v>
      </c>
      <c r="I11" s="149">
        <f>[1]compopeinc!AW3</f>
        <v>4.4639583389784167E-2</v>
      </c>
      <c r="J11" s="83">
        <f>[1]compopeinc!AX3</f>
        <v>8.7656429671663982E-2</v>
      </c>
      <c r="K11" s="78">
        <f>[1]compopeinc!AY3</f>
        <v>3.2103578741028094E-2</v>
      </c>
      <c r="L11" s="78">
        <f>[1]compopeinc!AZ3</f>
        <v>1.0873728618894732E-2</v>
      </c>
      <c r="M11" s="78">
        <f>[1]compopeinc!BA3</f>
        <v>4.8618652111626828E-3</v>
      </c>
      <c r="N11" s="78">
        <f>[1]compopeinc!BB3</f>
        <v>1.1867969086399305E-2</v>
      </c>
      <c r="O11" s="78">
        <f>[1]compopeinc!BC3</f>
        <v>-1.4971196603170746E-5</v>
      </c>
      <c r="P11" s="78">
        <f>[1]compopeinc!BD3</f>
        <v>5.1479152774847117E-3</v>
      </c>
      <c r="Q11" s="149">
        <f>[1]compopeinc!BE3</f>
        <v>2.2816343933297629E-2</v>
      </c>
      <c r="R11" s="89">
        <f>[1]compopeinc!BF3</f>
        <v>3.2516136088284929E-2</v>
      </c>
      <c r="S11" s="78">
        <f>[1]compopeinc!BG3</f>
        <v>1.7240183211422094E-2</v>
      </c>
      <c r="T11" s="78">
        <f>[1]compopeinc!BH3</f>
        <v>3.0119616928185261E-3</v>
      </c>
      <c r="U11" s="78">
        <f>[1]compopeinc!BI3</f>
        <v>1.1332757518094038E-3</v>
      </c>
      <c r="V11" s="78">
        <f>[1]compopeinc!BJ3</f>
        <v>3.428485294197735E-3</v>
      </c>
      <c r="W11" s="78">
        <f>[1]compopeinc!BK3</f>
        <v>-1.1853746535378966E-5</v>
      </c>
      <c r="X11" s="78">
        <f>[1]compopeinc!BL3</f>
        <v>9.7265060995585626E-4</v>
      </c>
      <c r="Y11" s="82">
        <f>[1]compopeinc!BM3</f>
        <v>6.7414332746166851E-3</v>
      </c>
    </row>
    <row r="12" spans="1:25" ht="15.75">
      <c r="A12" s="129">
        <v>1915</v>
      </c>
      <c r="B12" s="83">
        <f>[1]compopeinc!AP4</f>
        <v>0.15811954618988278</v>
      </c>
      <c r="C12" s="78">
        <f>[1]compopeinc!AQ4</f>
        <v>5.3147769821834834E-2</v>
      </c>
      <c r="D12" s="78">
        <f>[1]compopeinc!AR4</f>
        <v>1.7699797640179191E-2</v>
      </c>
      <c r="E12" s="78">
        <f>[1]compopeinc!AS4</f>
        <v>1.0980458125417536E-2</v>
      </c>
      <c r="F12" s="78">
        <f>[1]compopeinc!AT4</f>
        <v>2.1823977115229033E-2</v>
      </c>
      <c r="G12" s="78">
        <f>[1]compopeinc!AU4</f>
        <v>1.4481684140744252E-5</v>
      </c>
      <c r="H12" s="78">
        <f>[1]compopeinc!AV4</f>
        <v>1.2823678142987365E-2</v>
      </c>
      <c r="I12" s="149">
        <f>[1]compopeinc!AW4</f>
        <v>4.1629383660094076E-2</v>
      </c>
      <c r="J12" s="83">
        <f>[1]compopeinc!AX4</f>
        <v>9.1744501212515095E-2</v>
      </c>
      <c r="K12" s="78">
        <f>[1]compopeinc!AY4</f>
        <v>3.3529064368692109E-2</v>
      </c>
      <c r="L12" s="78">
        <f>[1]compopeinc!AZ4</f>
        <v>1.124710117341143E-2</v>
      </c>
      <c r="M12" s="78">
        <f>[1]compopeinc!BA4</f>
        <v>5.2997008817853948E-3</v>
      </c>
      <c r="N12" s="78">
        <f>[1]compopeinc!BB4</f>
        <v>1.2376301924517429E-2</v>
      </c>
      <c r="O12" s="78">
        <f>[1]compopeinc!BC4</f>
        <v>-1.3792757629274023E-5</v>
      </c>
      <c r="P12" s="78">
        <f>[1]compopeinc!BD4</f>
        <v>5.7147998232652247E-3</v>
      </c>
      <c r="Q12" s="149">
        <f>[1]compopeinc!BE4</f>
        <v>2.3591325798472763E-2</v>
      </c>
      <c r="R12" s="89">
        <f>[1]compopeinc!BF4</f>
        <v>4.1709062739202538E-2</v>
      </c>
      <c r="S12" s="78">
        <f>[1]compopeinc!BG4</f>
        <v>1.7742669464215557E-2</v>
      </c>
      <c r="T12" s="78">
        <f>[1]compopeinc!BH4</f>
        <v>4.9163525023618246E-3</v>
      </c>
      <c r="U12" s="78">
        <f>[1]compopeinc!BI4</f>
        <v>1.9995322426010968E-3</v>
      </c>
      <c r="V12" s="78">
        <f>[1]compopeinc!BJ4</f>
        <v>5.2812612254807111E-3</v>
      </c>
      <c r="W12" s="78">
        <f>[1]compopeinc!BK4</f>
        <v>-1.1498339404368418E-5</v>
      </c>
      <c r="X12" s="78">
        <f>[1]compopeinc!BL4</f>
        <v>1.7053968072396021E-3</v>
      </c>
      <c r="Y12" s="82">
        <f>[1]compopeinc!BM4</f>
        <v>1.007534883670811E-2</v>
      </c>
    </row>
    <row r="13" spans="1:25" ht="15.75">
      <c r="A13" s="129">
        <v>1916</v>
      </c>
      <c r="B13" s="83">
        <f>[1]compopeinc!AP5</f>
        <v>0.1735006802349143</v>
      </c>
      <c r="C13" s="87">
        <f>[1]compopeinc!AQ5</f>
        <v>6.607906897479264E-2</v>
      </c>
      <c r="D13" s="87">
        <f>[1]compopeinc!AR5</f>
        <v>1.8332043705593448E-2</v>
      </c>
      <c r="E13" s="87">
        <f>[1]compopeinc!AS5</f>
        <v>1.1946106246999568E-2</v>
      </c>
      <c r="F13" s="87">
        <f>[1]compopeinc!AT5</f>
        <v>2.1140630655684545E-2</v>
      </c>
      <c r="G13" s="87">
        <f>[1]compopeinc!AU5</f>
        <v>1.6570586172044537E-5</v>
      </c>
      <c r="H13" s="87">
        <f>[1]compopeinc!AV5</f>
        <v>1.4886342655286561E-2</v>
      </c>
      <c r="I13" s="150">
        <f>[1]compopeinc!AW5</f>
        <v>4.1099917410385482E-2</v>
      </c>
      <c r="J13" s="83">
        <f>[1]compopeinc!AX5</f>
        <v>0.111597812773372</v>
      </c>
      <c r="K13" s="87">
        <f>[1]compopeinc!AY5</f>
        <v>5.2479794702852738E-2</v>
      </c>
      <c r="L13" s="87">
        <f>[1]compopeinc!AZ5</f>
        <v>1.1532788671972794E-2</v>
      </c>
      <c r="M13" s="87">
        <f>[1]compopeinc!BA5</f>
        <v>5.8168223940520906E-3</v>
      </c>
      <c r="N13" s="87">
        <f>[1]compopeinc!BB5</f>
        <v>1.1976679881300243E-2</v>
      </c>
      <c r="O13" s="87">
        <f>[1]compopeinc!BC5</f>
        <v>-1.2964644762248776E-5</v>
      </c>
      <c r="P13" s="87">
        <f>[1]compopeinc!BD5</f>
        <v>6.523793895557896E-3</v>
      </c>
      <c r="Q13" s="150">
        <f>[1]compopeinc!BE5</f>
        <v>2.3280897872398468E-2</v>
      </c>
      <c r="R13" s="89">
        <f>[1]compopeinc!BF5</f>
        <v>5.0169324122222025E-2</v>
      </c>
      <c r="S13" s="78">
        <f>[1]compopeinc!BG5</f>
        <v>2.7354973162717264E-2</v>
      </c>
      <c r="T13" s="78">
        <f>[1]compopeinc!BH5</f>
        <v>4.7638875970046797E-3</v>
      </c>
      <c r="U13" s="78">
        <f>[1]compopeinc!BI5</f>
        <v>2.0754466239360542E-3</v>
      </c>
      <c r="V13" s="78">
        <f>[1]compopeinc!BJ5</f>
        <v>4.8085776529839981E-3</v>
      </c>
      <c r="W13" s="78">
        <f>[1]compopeinc!BK5</f>
        <v>-1.1343946201377701E-5</v>
      </c>
      <c r="X13" s="78">
        <f>[1]compopeinc!BL5</f>
        <v>1.796993201908231E-3</v>
      </c>
      <c r="Y13" s="82">
        <f>[1]compopeinc!BM5</f>
        <v>9.3807898298731915E-3</v>
      </c>
    </row>
    <row r="14" spans="1:25" ht="15.75">
      <c r="A14" s="129">
        <v>1917</v>
      </c>
      <c r="B14" s="83">
        <f>[1]compopeinc!AP6</f>
        <v>0.16381312135975151</v>
      </c>
      <c r="C14" s="78">
        <f>[1]compopeinc!AQ6</f>
        <v>8.0521025804678042E-2</v>
      </c>
      <c r="D14" s="78">
        <f>[1]compopeinc!AR6</f>
        <v>2.1694991205145314E-2</v>
      </c>
      <c r="E14" s="78">
        <f>[1]compopeinc!AS6</f>
        <v>8.2639458979317394E-3</v>
      </c>
      <c r="F14" s="78">
        <f>[1]compopeinc!AT6</f>
        <v>1.1388484468076998E-2</v>
      </c>
      <c r="G14" s="78">
        <f>[1]compopeinc!AU6</f>
        <v>1.9417533221145712E-5</v>
      </c>
      <c r="H14" s="78">
        <f>[1]compopeinc!AV6</f>
        <v>1.8418982678913943E-2</v>
      </c>
      <c r="I14" s="149">
        <f>[1]compopeinc!AW6</f>
        <v>2.3506273771784304E-2</v>
      </c>
      <c r="J14" s="83">
        <f>[1]compopeinc!AX6</f>
        <v>9.9876321808681376E-2</v>
      </c>
      <c r="K14" s="78">
        <f>[1]compopeinc!AY6</f>
        <v>5.7350102721074686E-2</v>
      </c>
      <c r="L14" s="78">
        <f>[1]compopeinc!AZ6</f>
        <v>1.3497182202952575E-2</v>
      </c>
      <c r="M14" s="78">
        <f>[1]compopeinc!BA6</f>
        <v>3.3015305150878057E-3</v>
      </c>
      <c r="N14" s="78">
        <f>[1]compopeinc!BB6</f>
        <v>5.6164851004374622E-3</v>
      </c>
      <c r="O14" s="78">
        <f>[1]compopeinc!BC6</f>
        <v>-1.1133103306686636E-5</v>
      </c>
      <c r="P14" s="78">
        <f>[1]compopeinc!BD6</f>
        <v>8.4653444076347572E-3</v>
      </c>
      <c r="Q14" s="149">
        <f>[1]compopeinc!BE6</f>
        <v>1.1656809964800795E-2</v>
      </c>
      <c r="R14" s="89">
        <f>[1]compopeinc!BF6</f>
        <v>4.0960811142985006E-2</v>
      </c>
      <c r="S14" s="78">
        <f>[1]compopeinc!BG6</f>
        <v>2.5716464909224256E-2</v>
      </c>
      <c r="T14" s="78">
        <f>[1]compopeinc!BH6</f>
        <v>5.7109636665745181E-3</v>
      </c>
      <c r="U14" s="78">
        <f>[1]compopeinc!BI6</f>
        <v>8.8051494797718947E-4</v>
      </c>
      <c r="V14" s="78">
        <f>[1]compopeinc!BJ6</f>
        <v>2.1642368888262352E-3</v>
      </c>
      <c r="W14" s="78">
        <f>[1]compopeinc!BK6</f>
        <v>-1.088312436949164E-5</v>
      </c>
      <c r="X14" s="78">
        <f>[1]compopeinc!BL6</f>
        <v>1.9770293051368502E-3</v>
      </c>
      <c r="Y14" s="82">
        <f>[1]compopeinc!BM6</f>
        <v>4.522484549615448E-3</v>
      </c>
    </row>
    <row r="15" spans="1:25" ht="15.75">
      <c r="A15" s="129">
        <v>1918</v>
      </c>
      <c r="B15" s="83">
        <f>[1]compopeinc!AP7</f>
        <v>0.15017147945358283</v>
      </c>
      <c r="C15" s="78">
        <f>[1]compopeinc!AQ7</f>
        <v>6.97861867482472E-2</v>
      </c>
      <c r="D15" s="78">
        <f>[1]compopeinc!AR7</f>
        <v>1.8501050095339675E-2</v>
      </c>
      <c r="E15" s="78">
        <f>[1]compopeinc!AS7</f>
        <v>6.8668771756708784E-3</v>
      </c>
      <c r="F15" s="78">
        <f>[1]compopeinc!AT7</f>
        <v>1.1617077329840375E-2</v>
      </c>
      <c r="G15" s="78">
        <f>[1]compopeinc!AU7</f>
        <v>2.0629485716827173E-5</v>
      </c>
      <c r="H15" s="78">
        <f>[1]compopeinc!AV7</f>
        <v>1.9672602243490437E-2</v>
      </c>
      <c r="I15" s="149">
        <f>[1]compopeinc!AW7</f>
        <v>2.3707056375277463E-2</v>
      </c>
      <c r="J15" s="83">
        <f>[1]compopeinc!AX7</f>
        <v>8.53791791368156E-2</v>
      </c>
      <c r="K15" s="78">
        <f>[1]compopeinc!AY7</f>
        <v>4.5373701306983726E-2</v>
      </c>
      <c r="L15" s="78">
        <f>[1]compopeinc!AZ7</f>
        <v>1.0836938740532962E-2</v>
      </c>
      <c r="M15" s="78">
        <f>[1]compopeinc!BA7</f>
        <v>2.4316315213576039E-3</v>
      </c>
      <c r="N15" s="78">
        <f>[1]compopeinc!BB7</f>
        <v>5.9073599864481949E-3</v>
      </c>
      <c r="O15" s="78">
        <f>[1]compopeinc!BC7</f>
        <v>-1.1574995170663901E-5</v>
      </c>
      <c r="P15" s="78">
        <f>[1]compopeinc!BD7</f>
        <v>8.7470157067259247E-3</v>
      </c>
      <c r="Q15" s="149">
        <f>[1]compopeinc!BE7</f>
        <v>1.2094106869937862E-2</v>
      </c>
      <c r="R15" s="89">
        <f>[1]compopeinc!BF7</f>
        <v>3.2095663480556119E-2</v>
      </c>
      <c r="S15" s="78">
        <f>[1]compopeinc!BG7</f>
        <v>1.7994838987982022E-2</v>
      </c>
      <c r="T15" s="78">
        <f>[1]compopeinc!BH7</f>
        <v>4.2238921445937674E-3</v>
      </c>
      <c r="U15" s="78">
        <f>[1]compopeinc!BI7</f>
        <v>5.8768409609338368E-4</v>
      </c>
      <c r="V15" s="78">
        <f>[1]compopeinc!BJ7</f>
        <v>2.4658525910582416E-3</v>
      </c>
      <c r="W15" s="78">
        <f>[1]compopeinc!BK7</f>
        <v>-1.1470020163607568E-5</v>
      </c>
      <c r="X15" s="78">
        <f>[1]compopeinc!BL7</f>
        <v>1.7858209087100669E-3</v>
      </c>
      <c r="Y15" s="82">
        <f>[1]compopeinc!BM7</f>
        <v>5.0490447722822468E-3</v>
      </c>
    </row>
    <row r="16" spans="1:25" ht="15.75">
      <c r="A16" s="151">
        <v>1919</v>
      </c>
      <c r="B16" s="95">
        <f>[1]compopeinc!AP8</f>
        <v>0.16514936993505744</v>
      </c>
      <c r="C16" s="92">
        <f>[1]compopeinc!AQ8</f>
        <v>7.1255037593912884E-2</v>
      </c>
      <c r="D16" s="92">
        <f>[1]compopeinc!AR8</f>
        <v>2.2781332160009635E-2</v>
      </c>
      <c r="E16" s="92">
        <f>[1]compopeinc!AS8</f>
        <v>7.231945249378844E-3</v>
      </c>
      <c r="F16" s="92">
        <f>[1]compopeinc!AT8</f>
        <v>1.5008940068235062E-2</v>
      </c>
      <c r="G16" s="92">
        <f>[1]compopeinc!AU8</f>
        <v>2.2883140352117086E-5</v>
      </c>
      <c r="H16" s="92">
        <f>[1]compopeinc!AV8</f>
        <v>1.8283856309621149E-2</v>
      </c>
      <c r="I16" s="152">
        <f>[1]compopeinc!AW8</f>
        <v>3.0565375413547743E-2</v>
      </c>
      <c r="J16" s="95">
        <f>[1]compopeinc!AX8</f>
        <v>9.1372310929761197E-2</v>
      </c>
      <c r="K16" s="92">
        <f>[1]compopeinc!AY8</f>
        <v>4.4072834997831843E-2</v>
      </c>
      <c r="L16" s="92">
        <f>[1]compopeinc!AZ8</f>
        <v>1.2542485986606696E-2</v>
      </c>
      <c r="M16" s="92">
        <f>[1]compopeinc!BA8</f>
        <v>2.7518453248591272E-3</v>
      </c>
      <c r="N16" s="92">
        <f>[1]compopeinc!BB8</f>
        <v>8.0136862464233599E-3</v>
      </c>
      <c r="O16" s="92">
        <f>[1]compopeinc!BC8</f>
        <v>-1.0491198026671384E-5</v>
      </c>
      <c r="P16" s="92">
        <f>[1]compopeinc!BD8</f>
        <v>7.6668996452753076E-3</v>
      </c>
      <c r="Q16" s="152">
        <f>[1]compopeinc!BE8</f>
        <v>1.6335049926791526E-2</v>
      </c>
      <c r="R16" s="153">
        <f>[1]compopeinc!BF8</f>
        <v>3.2453041953744738E-2</v>
      </c>
      <c r="S16" s="92">
        <f>[1]compopeinc!BG8</f>
        <v>1.6668851977090861E-2</v>
      </c>
      <c r="T16" s="92">
        <f>[1]compopeinc!BH8</f>
        <v>4.3186891055161389E-3</v>
      </c>
      <c r="U16" s="92">
        <f>[1]compopeinc!BI8</f>
        <v>6.5015883491489185E-4</v>
      </c>
      <c r="V16" s="92">
        <f>[1]compopeinc!BJ8</f>
        <v>3.0646344879184575E-3</v>
      </c>
      <c r="W16" s="92">
        <f>[1]compopeinc!BK8</f>
        <v>-1.1104320320664762E-5</v>
      </c>
      <c r="X16" s="92">
        <f>[1]compopeinc!BL8</f>
        <v>1.4748377974671935E-3</v>
      </c>
      <c r="Y16" s="93">
        <f>[1]compopeinc!BM8</f>
        <v>6.2869740711578538E-3</v>
      </c>
    </row>
    <row r="17" spans="1:25" ht="15.75">
      <c r="A17" s="129">
        <v>1920</v>
      </c>
      <c r="B17" s="83">
        <f>[1]compopeinc!AP9</f>
        <v>0.14078884708887177</v>
      </c>
      <c r="C17" s="78">
        <f>[1]compopeinc!AQ9</f>
        <v>6.0107192737488206E-2</v>
      </c>
      <c r="D17" s="78">
        <f>[1]compopeinc!AR9</f>
        <v>1.733888316132735E-2</v>
      </c>
      <c r="E17" s="78">
        <f>[1]compopeinc!AS9</f>
        <v>6.6995575394816582E-3</v>
      </c>
      <c r="F17" s="78">
        <f>[1]compopeinc!AT9</f>
        <v>1.2519309454139232E-2</v>
      </c>
      <c r="G17" s="78">
        <f>[1]compopeinc!AU9</f>
        <v>2.3426759587041248E-5</v>
      </c>
      <c r="H17" s="78">
        <f>[1]compopeinc!AV9</f>
        <v>1.7994010650535422E-2</v>
      </c>
      <c r="I17" s="149">
        <f>[1]compopeinc!AW9</f>
        <v>2.6106466786312871E-2</v>
      </c>
      <c r="J17" s="83">
        <f>[1]compopeinc!AX9</f>
        <v>7.1199360734375938E-2</v>
      </c>
      <c r="K17" s="78">
        <f>[1]compopeinc!AY9</f>
        <v>3.4451672830159687E-2</v>
      </c>
      <c r="L17" s="78">
        <f>[1]compopeinc!AZ9</f>
        <v>8.3879598210419137E-3</v>
      </c>
      <c r="M17" s="78">
        <f>[1]compopeinc!BA9</f>
        <v>2.6484008200154969E-3</v>
      </c>
      <c r="N17" s="78">
        <f>[1]compopeinc!BB9</f>
        <v>6.0512729855843744E-3</v>
      </c>
      <c r="O17" s="78">
        <f>[1]compopeinc!BC9</f>
        <v>-1.1159522985696507E-5</v>
      </c>
      <c r="P17" s="78">
        <f>[1]compopeinc!BD9</f>
        <v>6.9593380304533228E-3</v>
      </c>
      <c r="Q17" s="149">
        <f>[1]compopeinc!BE9</f>
        <v>1.2711875770106847E-2</v>
      </c>
      <c r="R17" s="89">
        <f>[1]compopeinc!BF9</f>
        <v>2.2467005440844273E-2</v>
      </c>
      <c r="S17" s="78">
        <f>[1]compopeinc!BG9</f>
        <v>1.192920040862902E-2</v>
      </c>
      <c r="T17" s="78">
        <f>[1]compopeinc!BH9</f>
        <v>2.1812266593372424E-3</v>
      </c>
      <c r="U17" s="78">
        <f>[1]compopeinc!BI9</f>
        <v>6.3350413665933143E-4</v>
      </c>
      <c r="V17" s="78">
        <f>[1]compopeinc!BJ9</f>
        <v>2.0649337519584275E-3</v>
      </c>
      <c r="W17" s="78">
        <f>[1]compopeinc!BK9</f>
        <v>-1.151059497702789E-5</v>
      </c>
      <c r="X17" s="78">
        <f>[1]compopeinc!BL9</f>
        <v>1.2584718172556084E-3</v>
      </c>
      <c r="Y17" s="82">
        <f>[1]compopeinc!BM9</f>
        <v>4.4111792619816641E-3</v>
      </c>
    </row>
    <row r="18" spans="1:25" ht="15.75">
      <c r="A18" s="129">
        <v>1921</v>
      </c>
      <c r="B18" s="83">
        <f>[1]compopeinc!AP10</f>
        <v>0.13724748983018342</v>
      </c>
      <c r="C18" s="78">
        <f>[1]compopeinc!AQ10</f>
        <v>4.9077598871976047E-2</v>
      </c>
      <c r="D18" s="78">
        <f>[1]compopeinc!AR10</f>
        <v>2.0395805819717162E-2</v>
      </c>
      <c r="E18" s="78">
        <f>[1]compopeinc!AS10</f>
        <v>8.1980159031974833E-3</v>
      </c>
      <c r="F18" s="78">
        <f>[1]compopeinc!AT10</f>
        <v>1.2669574237810687E-2</v>
      </c>
      <c r="G18" s="78">
        <f>[1]compopeinc!AU10</f>
        <v>3.4177820436642365E-5</v>
      </c>
      <c r="H18" s="78">
        <f>[1]compopeinc!AV10</f>
        <v>2.1804160536737623E-2</v>
      </c>
      <c r="I18" s="149">
        <f>[1]compopeinc!AW10</f>
        <v>2.506815664030777E-2</v>
      </c>
      <c r="J18" s="83">
        <f>[1]compopeinc!AX10</f>
        <v>6.8357290899668438E-2</v>
      </c>
      <c r="K18" s="78">
        <f>[1]compopeinc!AY10</f>
        <v>2.9736077422307324E-2</v>
      </c>
      <c r="L18" s="78">
        <f>[1]compopeinc!AZ10</f>
        <v>9.3991961630247884E-3</v>
      </c>
      <c r="M18" s="78">
        <f>[1]compopeinc!BA10</f>
        <v>3.0747949670307854E-3</v>
      </c>
      <c r="N18" s="78">
        <f>[1]compopeinc!BB10</f>
        <v>6.0118003579163618E-3</v>
      </c>
      <c r="O18" s="78">
        <f>[1]compopeinc!BC10</f>
        <v>-7.7363186266766603E-6</v>
      </c>
      <c r="P18" s="78">
        <f>[1]compopeinc!BD10</f>
        <v>8.1430109824818329E-3</v>
      </c>
      <c r="Q18" s="149">
        <f>[1]compopeinc!BE10</f>
        <v>1.2000147325534033E-2</v>
      </c>
      <c r="R18" s="89">
        <f>[1]compopeinc!BF10</f>
        <v>2.0664662961249046E-2</v>
      </c>
      <c r="S18" s="78">
        <f>[1]compopeinc!BG10</f>
        <v>1.0567399933326928E-2</v>
      </c>
      <c r="T18" s="78">
        <f>[1]compopeinc!BH10</f>
        <v>1.9466179450559789E-3</v>
      </c>
      <c r="U18" s="78">
        <f>[1]compopeinc!BI10</f>
        <v>6.565034834424611E-4</v>
      </c>
      <c r="V18" s="78">
        <f>[1]compopeinc!BJ10</f>
        <v>1.9711728943573635E-3</v>
      </c>
      <c r="W18" s="78">
        <f>[1]compopeinc!BK10</f>
        <v>-1.1034850129658674E-5</v>
      </c>
      <c r="X18" s="78">
        <f>[1]compopeinc!BL10</f>
        <v>1.5169760814305235E-3</v>
      </c>
      <c r="Y18" s="82">
        <f>[1]compopeinc!BM10</f>
        <v>4.0170274737654516E-3</v>
      </c>
    </row>
    <row r="19" spans="1:25" ht="15.75">
      <c r="A19" s="129">
        <v>1922</v>
      </c>
      <c r="B19" s="83">
        <f>[1]compopeinc!AP11</f>
        <v>0.13341510860978953</v>
      </c>
      <c r="C19" s="78">
        <f>[1]compopeinc!AQ11</f>
        <v>3.925759358951373E-2</v>
      </c>
      <c r="D19" s="78">
        <f>[1]compopeinc!AR11</f>
        <v>2.3081519952929511E-2</v>
      </c>
      <c r="E19" s="78">
        <f>[1]compopeinc!AS11</f>
        <v>1.225007419923769E-2</v>
      </c>
      <c r="F19" s="78">
        <f>[1]compopeinc!AT11</f>
        <v>1.2504684065891909E-2</v>
      </c>
      <c r="G19" s="78">
        <f>[1]compopeinc!AU11</f>
        <v>3.4481242895825134E-5</v>
      </c>
      <c r="H19" s="78">
        <f>[1]compopeinc!AV11</f>
        <v>2.11368634713907E-2</v>
      </c>
      <c r="I19" s="149">
        <f>[1]compopeinc!AW11</f>
        <v>2.5149892087930201E-2</v>
      </c>
      <c r="J19" s="83">
        <f>[1]compopeinc!AX11</f>
        <v>6.702008602811943E-2</v>
      </c>
      <c r="K19" s="78">
        <f>[1]compopeinc!AY11</f>
        <v>2.4951877378108687E-2</v>
      </c>
      <c r="L19" s="78">
        <f>[1]compopeinc!AZ11</f>
        <v>1.0948185498693041E-2</v>
      </c>
      <c r="M19" s="78">
        <f>[1]compopeinc!BA11</f>
        <v>5.3962160908103424E-3</v>
      </c>
      <c r="N19" s="78">
        <f>[1]compopeinc!BB11</f>
        <v>5.8518173762475726E-3</v>
      </c>
      <c r="O19" s="78">
        <f>[1]compopeinc!BC11</f>
        <v>-7.9267304562999591E-6</v>
      </c>
      <c r="P19" s="78">
        <f>[1]compopeinc!BD11</f>
        <v>7.9927203066426211E-3</v>
      </c>
      <c r="Q19" s="149">
        <f>[1]compopeinc!BE11</f>
        <v>1.1887196108073468E-2</v>
      </c>
      <c r="R19" s="89">
        <f>[1]compopeinc!BF11</f>
        <v>2.175030476623591E-2</v>
      </c>
      <c r="S19" s="78">
        <f>[1]compopeinc!BG11</f>
        <v>1.0037987210952191E-2</v>
      </c>
      <c r="T19" s="78">
        <f>[1]compopeinc!BH11</f>
        <v>2.6588436417061927E-3</v>
      </c>
      <c r="U19" s="78">
        <f>[1]compopeinc!BI11</f>
        <v>1.6415923800891855E-3</v>
      </c>
      <c r="V19" s="78">
        <f>[1]compopeinc!BJ11</f>
        <v>1.9136253512612071E-3</v>
      </c>
      <c r="W19" s="78">
        <f>[1]compopeinc!BK11</f>
        <v>-1.1205660068399402E-5</v>
      </c>
      <c r="X19" s="78">
        <f>[1]compopeinc!BL11</f>
        <v>1.5381176319198605E-3</v>
      </c>
      <c r="Y19" s="82">
        <f>[1]compopeinc!BM11</f>
        <v>3.9713442103756743E-3</v>
      </c>
    </row>
    <row r="20" spans="1:25" ht="15.75">
      <c r="A20" s="129">
        <v>1923</v>
      </c>
      <c r="B20" s="83">
        <f>[1]compopeinc!AP12</f>
        <v>0.13087854439910618</v>
      </c>
      <c r="C20" s="78">
        <f>[1]compopeinc!AQ12</f>
        <v>6.1676770226316124E-2</v>
      </c>
      <c r="D20" s="78">
        <f>[1]compopeinc!AR12</f>
        <v>1.5786625818387426E-2</v>
      </c>
      <c r="E20" s="78">
        <f>[1]compopeinc!AS12</f>
        <v>7.9375336978079556E-3</v>
      </c>
      <c r="F20" s="78">
        <f>[1]compopeinc!AT12</f>
        <v>8.2899322955302876E-3</v>
      </c>
      <c r="G20" s="78">
        <f>[1]compopeinc!AU12</f>
        <v>3.8922970496946767E-5</v>
      </c>
      <c r="H20" s="78">
        <f>[1]compopeinc!AV12</f>
        <v>2.0016593832661123E-2</v>
      </c>
      <c r="I20" s="149">
        <f>[1]compopeinc!AW12</f>
        <v>1.7132165557906271E-2</v>
      </c>
      <c r="J20" s="83">
        <f>[1]compopeinc!AX12</f>
        <v>6.7164608035453544E-2</v>
      </c>
      <c r="K20" s="78">
        <f>[1]compopeinc!AY12</f>
        <v>3.8562942208983382E-2</v>
      </c>
      <c r="L20" s="78">
        <f>[1]compopeinc!AZ12</f>
        <v>7.0405296515408935E-3</v>
      </c>
      <c r="M20" s="78">
        <f>[1]compopeinc!BA12</f>
        <v>3.2372350409903446E-3</v>
      </c>
      <c r="N20" s="78">
        <f>[1]compopeinc!BB12</f>
        <v>3.51024518350028E-3</v>
      </c>
      <c r="O20" s="78">
        <f>[1]compopeinc!BC12</f>
        <v>-6.4515154833931583E-6</v>
      </c>
      <c r="P20" s="78">
        <f>[1]compopeinc!BD12</f>
        <v>7.4041534778271929E-3</v>
      </c>
      <c r="Q20" s="149">
        <f>[1]compopeinc!BE12</f>
        <v>7.4159539880948632E-3</v>
      </c>
      <c r="R20" s="89">
        <f>[1]compopeinc!BF12</f>
        <v>2.250687840667279E-2</v>
      </c>
      <c r="S20" s="78">
        <f>[1]compopeinc!BG12</f>
        <v>1.5376937461616599E-2</v>
      </c>
      <c r="T20" s="78">
        <f>[1]compopeinc!BH12</f>
        <v>1.5315882710619625E-3</v>
      </c>
      <c r="U20" s="78">
        <f>[1]compopeinc!BI12</f>
        <v>8.670798676007022E-4</v>
      </c>
      <c r="V20" s="78">
        <f>[1]compopeinc!BJ12</f>
        <v>9.9821245489710572E-4</v>
      </c>
      <c r="W20" s="78">
        <f>[1]compopeinc!BK12</f>
        <v>-1.0791161394958832E-5</v>
      </c>
      <c r="X20" s="78">
        <f>[1]compopeinc!BL12</f>
        <v>1.5283123064381969E-3</v>
      </c>
      <c r="Y20" s="82">
        <f>[1]compopeinc!BM12</f>
        <v>2.2155392064531834E-3</v>
      </c>
    </row>
    <row r="21" spans="1:25" ht="15.75">
      <c r="A21" s="129">
        <v>1924</v>
      </c>
      <c r="B21" s="83">
        <f>[1]compopeinc!AP13</f>
        <v>0.13586276952392895</v>
      </c>
      <c r="C21" s="78">
        <f>[1]compopeinc!AQ13</f>
        <v>5.8370373317277222E-2</v>
      </c>
      <c r="D21" s="78">
        <f>[1]compopeinc!AR13</f>
        <v>1.7882147094385261E-2</v>
      </c>
      <c r="E21" s="78">
        <f>[1]compopeinc!AS13</f>
        <v>8.2275563654529947E-3</v>
      </c>
      <c r="F21" s="78">
        <f>[1]compopeinc!AT13</f>
        <v>9.5613550949820245E-3</v>
      </c>
      <c r="G21" s="78">
        <f>[1]compopeinc!AU13</f>
        <v>5.7729157109476222E-5</v>
      </c>
      <c r="H21" s="78">
        <f>[1]compopeinc!AV13</f>
        <v>2.2158776155698601E-2</v>
      </c>
      <c r="I21" s="149">
        <f>[1]compopeinc!AW13</f>
        <v>1.9604832339023381E-2</v>
      </c>
      <c r="J21" s="83">
        <f>[1]compopeinc!AX13</f>
        <v>6.9530924902594896E-2</v>
      </c>
      <c r="K21" s="78">
        <f>[1]compopeinc!AY13</f>
        <v>3.7300322792767814E-2</v>
      </c>
      <c r="L21" s="78">
        <f>[1]compopeinc!AZ13</f>
        <v>8.3401259141031251E-3</v>
      </c>
      <c r="M21" s="78">
        <f>[1]compopeinc!BA13</f>
        <v>3.3242599576378731E-3</v>
      </c>
      <c r="N21" s="78">
        <f>[1]compopeinc!BB13</f>
        <v>3.8982240758778045E-3</v>
      </c>
      <c r="O21" s="78">
        <f>[1]compopeinc!BC13</f>
        <v>7.8162464294727558E-7</v>
      </c>
      <c r="P21" s="78">
        <f>[1]compopeinc!BD13</f>
        <v>8.4734398697402548E-3</v>
      </c>
      <c r="Q21" s="149">
        <f>[1]compopeinc!BE13</f>
        <v>8.1937706678250882E-3</v>
      </c>
      <c r="R21" s="89">
        <f>[1]compopeinc!BF13</f>
        <v>2.3239512203965591E-2</v>
      </c>
      <c r="S21" s="78">
        <f>[1]compopeinc!BG13</f>
        <v>1.4777865139308056E-2</v>
      </c>
      <c r="T21" s="78">
        <f>[1]compopeinc!BH13</f>
        <v>2.0306440395414676E-3</v>
      </c>
      <c r="U21" s="78">
        <f>[1]compopeinc!BI13</f>
        <v>9.125770720177787E-4</v>
      </c>
      <c r="V21" s="78">
        <f>[1]compopeinc!BJ13</f>
        <v>1.1581180538283401E-3</v>
      </c>
      <c r="W21" s="78">
        <f>[1]compopeinc!BK13</f>
        <v>-9.2416677251808251E-6</v>
      </c>
      <c r="X21" s="78">
        <f>[1]compopeinc!BL13</f>
        <v>1.8347371792229437E-3</v>
      </c>
      <c r="Y21" s="82">
        <f>[1]compopeinc!BM13</f>
        <v>2.5348123877721902E-3</v>
      </c>
    </row>
    <row r="22" spans="1:25" ht="15.75">
      <c r="A22" s="129">
        <v>1925</v>
      </c>
      <c r="B22" s="83">
        <f>[1]compopeinc!AP14</f>
        <v>0.15481667717345793</v>
      </c>
      <c r="C22" s="78">
        <f>[1]compopeinc!AQ14</f>
        <v>6.8200068446276449E-2</v>
      </c>
      <c r="D22" s="78">
        <f>[1]compopeinc!AR14</f>
        <v>1.9732518846264008E-2</v>
      </c>
      <c r="E22" s="78">
        <f>[1]compopeinc!AS14</f>
        <v>9.3073378477582999E-3</v>
      </c>
      <c r="F22" s="78">
        <f>[1]compopeinc!AT14</f>
        <v>1.1765187244077671E-2</v>
      </c>
      <c r="G22" s="78">
        <f>[1]compopeinc!AU14</f>
        <v>7.0589767722543752E-5</v>
      </c>
      <c r="H22" s="78">
        <f>[1]compopeinc!AV14</f>
        <v>2.1876214693111455E-2</v>
      </c>
      <c r="I22" s="149">
        <f>[1]compopeinc!AW14</f>
        <v>2.3864760328247494E-2</v>
      </c>
      <c r="J22" s="83">
        <f>[1]compopeinc!AX14</f>
        <v>8.1763893748902111E-2</v>
      </c>
      <c r="K22" s="78">
        <f>[1]compopeinc!AY14</f>
        <v>4.4342527939575604E-2</v>
      </c>
      <c r="L22" s="78">
        <f>[1]compopeinc!AZ14</f>
        <v>8.9314126115658445E-3</v>
      </c>
      <c r="M22" s="78">
        <f>[1]compopeinc!BA14</f>
        <v>3.7351670797711282E-3</v>
      </c>
      <c r="N22" s="78">
        <f>[1]compopeinc!BB14</f>
        <v>5.3517059265164573E-3</v>
      </c>
      <c r="O22" s="78">
        <f>[1]compopeinc!BC14</f>
        <v>5.718456316796681E-6</v>
      </c>
      <c r="P22" s="78">
        <f>[1]compopeinc!BD14</f>
        <v>8.4092855975071192E-3</v>
      </c>
      <c r="Q22" s="149">
        <f>[1]compopeinc!BE14</f>
        <v>1.0988076137649173E-2</v>
      </c>
      <c r="R22" s="89">
        <f>[1]compopeinc!BF14</f>
        <v>3.0181895388749616E-2</v>
      </c>
      <c r="S22" s="78">
        <f>[1]compopeinc!BG14</f>
        <v>1.9307108796933981E-2</v>
      </c>
      <c r="T22" s="78">
        <f>[1]compopeinc!BH14</f>
        <v>2.2264883409594278E-3</v>
      </c>
      <c r="U22" s="78">
        <f>[1]compopeinc!BI14</f>
        <v>8.7702558980478859E-4</v>
      </c>
      <c r="V22" s="78">
        <f>[1]compopeinc!BJ14</f>
        <v>1.9441211162589452E-3</v>
      </c>
      <c r="W22" s="78">
        <f>[1]compopeinc!BK14</f>
        <v>-8.2496216359673942E-6</v>
      </c>
      <c r="X22" s="78">
        <f>[1]compopeinc!BL14</f>
        <v>1.7972230676832034E-3</v>
      </c>
      <c r="Y22" s="82">
        <f>[1]compopeinc!BM14</f>
        <v>4.0381780987452445E-3</v>
      </c>
    </row>
    <row r="23" spans="1:25" ht="15.75">
      <c r="A23" s="129">
        <v>1926</v>
      </c>
      <c r="B23" s="83">
        <f>[1]compopeinc!AP15</f>
        <v>0.16696785444788628</v>
      </c>
      <c r="C23" s="78">
        <f>[1]compopeinc!AQ15</f>
        <v>8.5064330075895894E-2</v>
      </c>
      <c r="D23" s="78">
        <f>[1]compopeinc!AR15</f>
        <v>1.9378225103945133E-2</v>
      </c>
      <c r="E23" s="78">
        <f>[1]compopeinc!AS15</f>
        <v>8.6253960506737486E-3</v>
      </c>
      <c r="F23" s="78">
        <f>[1]compopeinc!AT15</f>
        <v>1.0233024373086565E-2</v>
      </c>
      <c r="G23" s="78">
        <f>[1]compopeinc!AU15</f>
        <v>8.0735240603895564E-5</v>
      </c>
      <c r="H23" s="78">
        <f>[1]compopeinc!AV15</f>
        <v>2.2338223223031192E-2</v>
      </c>
      <c r="I23" s="149">
        <f>[1]compopeinc!AW15</f>
        <v>2.1247920380649862E-2</v>
      </c>
      <c r="J23" s="83">
        <f>[1]compopeinc!AX15</f>
        <v>9.1777574719922692E-2</v>
      </c>
      <c r="K23" s="78">
        <f>[1]compopeinc!AY15</f>
        <v>5.7206061393670855E-2</v>
      </c>
      <c r="L23" s="78">
        <f>[1]compopeinc!AZ15</f>
        <v>8.9034667806230094E-3</v>
      </c>
      <c r="M23" s="78">
        <f>[1]compopeinc!BA15</f>
        <v>3.4873675667447903E-3</v>
      </c>
      <c r="N23" s="78">
        <f>[1]compopeinc!BB15</f>
        <v>4.3627476348183656E-3</v>
      </c>
      <c r="O23" s="78">
        <f>[1]compopeinc!BC15</f>
        <v>9.4337397892473745E-6</v>
      </c>
      <c r="P23" s="78">
        <f>[1]compopeinc!BD15</f>
        <v>8.5843765614173149E-3</v>
      </c>
      <c r="Q23" s="149">
        <f>[1]compopeinc!BE15</f>
        <v>9.2241210428590948E-3</v>
      </c>
      <c r="R23" s="89">
        <f>[1]compopeinc!BF15</f>
        <v>3.5607563084478662E-2</v>
      </c>
      <c r="S23" s="78">
        <f>[1]compopeinc!BG15</f>
        <v>2.6081497982068384E-2</v>
      </c>
      <c r="T23" s="78">
        <f>[1]compopeinc!BH15</f>
        <v>2.1161890382659226E-3</v>
      </c>
      <c r="U23" s="78">
        <f>[1]compopeinc!BI15</f>
        <v>7.9378906358826414E-4</v>
      </c>
      <c r="V23" s="78">
        <f>[1]compopeinc!BJ15</f>
        <v>1.4293578107213135E-3</v>
      </c>
      <c r="W23" s="78">
        <f>[1]compopeinc!BK15</f>
        <v>-6.8783755916369071E-6</v>
      </c>
      <c r="X23" s="78">
        <f>[1]compopeinc!BL15</f>
        <v>2.1009616618865821E-3</v>
      </c>
      <c r="Y23" s="82">
        <f>[1]compopeinc!BM15</f>
        <v>3.0926459035398399E-3</v>
      </c>
    </row>
    <row r="24" spans="1:25" ht="15.75">
      <c r="A24" s="129">
        <v>1927</v>
      </c>
      <c r="B24" s="83">
        <f>[1]compopeinc!AP16</f>
        <v>0.15861292654121512</v>
      </c>
      <c r="C24" s="78">
        <f>[1]compopeinc!AQ16</f>
        <v>6.965754964113284E-2</v>
      </c>
      <c r="D24" s="78">
        <f>[1]compopeinc!AR16</f>
        <v>2.1342211287600599E-2</v>
      </c>
      <c r="E24" s="78">
        <f>[1]compopeinc!AS16</f>
        <v>9.7487743967225437E-3</v>
      </c>
      <c r="F24" s="78">
        <f>[1]compopeinc!AT16</f>
        <v>1.1003662444849261E-2</v>
      </c>
      <c r="G24" s="78">
        <f>[1]compopeinc!AU16</f>
        <v>9.7831708896739682E-5</v>
      </c>
      <c r="H24" s="78">
        <f>[1]compopeinc!AV16</f>
        <v>2.3642030560639564E-2</v>
      </c>
      <c r="I24" s="149">
        <f>[1]compopeinc!AW16</f>
        <v>2.3120866501373554E-2</v>
      </c>
      <c r="J24" s="83">
        <f>[1]compopeinc!AX16</f>
        <v>8.5840291128576121E-2</v>
      </c>
      <c r="K24" s="78">
        <f>[1]compopeinc!AY16</f>
        <v>4.7258519347885497E-2</v>
      </c>
      <c r="L24" s="78">
        <f>[1]compopeinc!AZ16</f>
        <v>9.7133837316369757E-3</v>
      </c>
      <c r="M24" s="78">
        <f>[1]compopeinc!BA16</f>
        <v>3.9763682529262104E-3</v>
      </c>
      <c r="N24" s="78">
        <f>[1]compopeinc!BB16</f>
        <v>5.0659278417048096E-3</v>
      </c>
      <c r="O24" s="78">
        <f>[1]compopeinc!BC16</f>
        <v>1.4955865980634242E-5</v>
      </c>
      <c r="P24" s="78">
        <f>[1]compopeinc!BD16</f>
        <v>9.0472390299345326E-3</v>
      </c>
      <c r="Q24" s="149">
        <f>[1]compopeinc!BE16</f>
        <v>1.0763897058507461E-2</v>
      </c>
      <c r="R24" s="89">
        <f>[1]compopeinc!BF16</f>
        <v>3.2997614718722167E-2</v>
      </c>
      <c r="S24" s="78">
        <f>[1]compopeinc!BG16</f>
        <v>2.1344779437100697E-2</v>
      </c>
      <c r="T24" s="78">
        <f>[1]compopeinc!BH16</f>
        <v>2.4950211406400309E-3</v>
      </c>
      <c r="U24" s="78">
        <f>[1]compopeinc!BI16</f>
        <v>8.7504897832729506E-4</v>
      </c>
      <c r="V24" s="78">
        <f>[1]compopeinc!BJ16</f>
        <v>1.9749738746602601E-3</v>
      </c>
      <c r="W24" s="78">
        <f>[1]compopeinc!BK16</f>
        <v>-6.2956676977537345E-6</v>
      </c>
      <c r="X24" s="78">
        <f>[1]compopeinc!BL16</f>
        <v>2.0944010286528432E-3</v>
      </c>
      <c r="Y24" s="82">
        <f>[1]compopeinc!BM16</f>
        <v>4.2196859270388024E-3</v>
      </c>
    </row>
    <row r="25" spans="1:25" ht="15.75">
      <c r="A25" s="129">
        <v>1928</v>
      </c>
      <c r="B25" s="83">
        <f>[1]compopeinc!AP17</f>
        <v>0.16830676644313078</v>
      </c>
      <c r="C25" s="78">
        <f>[1]compopeinc!AQ17</f>
        <v>7.1180477451964028E-2</v>
      </c>
      <c r="D25" s="78">
        <f>[1]compopeinc!AR17</f>
        <v>2.3626959763192609E-2</v>
      </c>
      <c r="E25" s="78">
        <f>[1]compopeinc!AS17</f>
        <v>1.0512135207442409E-2</v>
      </c>
      <c r="F25" s="78">
        <f>[1]compopeinc!AT17</f>
        <v>1.2377409378569022E-2</v>
      </c>
      <c r="G25" s="78">
        <f>[1]compopeinc!AU17</f>
        <v>1.1375807954722469E-4</v>
      </c>
      <c r="H25" s="78">
        <f>[1]compopeinc!AV17</f>
        <v>2.4540971517165826E-2</v>
      </c>
      <c r="I25" s="149">
        <f>[1]compopeinc!AW17</f>
        <v>2.5955055045249673E-2</v>
      </c>
      <c r="J25" s="83">
        <f>[1]compopeinc!AX17</f>
        <v>9.5099843898266853E-2</v>
      </c>
      <c r="K25" s="78">
        <f>[1]compopeinc!AY17</f>
        <v>4.9163521102414669E-2</v>
      </c>
      <c r="L25" s="78">
        <f>[1]compopeinc!AZ17</f>
        <v>1.1318574393648018E-2</v>
      </c>
      <c r="M25" s="78">
        <f>[1]compopeinc!BA17</f>
        <v>4.1663810534338435E-3</v>
      </c>
      <c r="N25" s="78">
        <f>[1]compopeinc!BB17</f>
        <v>6.7776419272547045E-3</v>
      </c>
      <c r="O25" s="78">
        <f>[1]compopeinc!BC17</f>
        <v>2.0943370891087434E-5</v>
      </c>
      <c r="P25" s="78">
        <f>[1]compopeinc!BD17</f>
        <v>9.4507748796914086E-3</v>
      </c>
      <c r="Q25" s="149">
        <f>[1]compopeinc!BE17</f>
        <v>1.4202007170933104E-2</v>
      </c>
      <c r="R25" s="89">
        <f>[1]compopeinc!BF17</f>
        <v>3.9201938827044348E-2</v>
      </c>
      <c r="S25" s="78">
        <f>[1]compopeinc!BG17</f>
        <v>2.2131272412138019E-2</v>
      </c>
      <c r="T25" s="78">
        <f>[1]compopeinc!BH17</f>
        <v>3.6020093934678683E-3</v>
      </c>
      <c r="U25" s="78">
        <f>[1]compopeinc!BI17</f>
        <v>8.2270219912727839E-4</v>
      </c>
      <c r="V25" s="78">
        <f>[1]compopeinc!BJ17</f>
        <v>3.3763043671880726E-3</v>
      </c>
      <c r="W25" s="78">
        <f>[1]compopeinc!BK17</f>
        <v>-4.827453680008403E-6</v>
      </c>
      <c r="X25" s="78">
        <f>[1]compopeinc!BL17</f>
        <v>2.2584900408601201E-3</v>
      </c>
      <c r="Y25" s="82">
        <f>[1]compopeinc!BM17</f>
        <v>7.0159878679429966E-3</v>
      </c>
    </row>
    <row r="26" spans="1:25" ht="15.75">
      <c r="A26" s="129">
        <v>1929</v>
      </c>
      <c r="B26" s="83">
        <f>[1]compopeinc!AP18</f>
        <v>0.1671892722845072</v>
      </c>
      <c r="C26" s="78">
        <f>[1]compopeinc!AQ18</f>
        <v>7.7425217221545536E-2</v>
      </c>
      <c r="D26" s="78">
        <f>[1]compopeinc!AR18</f>
        <v>2.3812678388443774E-2</v>
      </c>
      <c r="E26" s="78">
        <f>[1]compopeinc!AS18</f>
        <v>1.0054160676849916E-2</v>
      </c>
      <c r="F26" s="78">
        <f>[1]compopeinc!AT18</f>
        <v>1.0805304095454603E-2</v>
      </c>
      <c r="G26" s="78">
        <f>[1]compopeinc!AU18</f>
        <v>1.146530666352778E-4</v>
      </c>
      <c r="H26" s="78">
        <f>[1]compopeinc!AV18</f>
        <v>2.169540184504597E-2</v>
      </c>
      <c r="I26" s="149">
        <f>[1]compopeinc!AW18</f>
        <v>2.3281856990532108E-2</v>
      </c>
      <c r="J26" s="83">
        <f>[1]compopeinc!AX18</f>
        <v>9.6794002823267292E-2</v>
      </c>
      <c r="K26" s="78">
        <f>[1]compopeinc!AY18</f>
        <v>5.5109963592309845E-2</v>
      </c>
      <c r="L26" s="78">
        <f>[1]compopeinc!AZ18</f>
        <v>1.1857581094072462E-2</v>
      </c>
      <c r="M26" s="78">
        <f>[1]compopeinc!BA18</f>
        <v>4.1573912227948337E-3</v>
      </c>
      <c r="N26" s="78">
        <f>[1]compopeinc!BB18</f>
        <v>5.5546126838255834E-3</v>
      </c>
      <c r="O26" s="78">
        <f>[1]compopeinc!BC18</f>
        <v>1.8094647877294253E-5</v>
      </c>
      <c r="P26" s="78">
        <f>[1]compopeinc!BD18</f>
        <v>8.0942021824456437E-3</v>
      </c>
      <c r="Q26" s="149">
        <f>[1]compopeinc!BE18</f>
        <v>1.2002157399941628E-2</v>
      </c>
      <c r="R26" s="89">
        <f>[1]compopeinc!BF18</f>
        <v>4.1935008364006925E-2</v>
      </c>
      <c r="S26" s="78">
        <f>[1]compopeinc!BG18</f>
        <v>2.6620046182077663E-2</v>
      </c>
      <c r="T26" s="78">
        <f>[1]compopeinc!BH18</f>
        <v>4.0020492575934263E-3</v>
      </c>
      <c r="U26" s="78">
        <f>[1]compopeinc!BI18</f>
        <v>8.852413462537539E-4</v>
      </c>
      <c r="V26" s="78">
        <f>[1]compopeinc!BJ18</f>
        <v>2.7120967825940323E-3</v>
      </c>
      <c r="W26" s="78">
        <f>[1]compopeinc!BK18</f>
        <v>-6.5287187781299289E-6</v>
      </c>
      <c r="X26" s="78">
        <f>[1]compopeinc!BL18</f>
        <v>1.9166711414679211E-3</v>
      </c>
      <c r="Y26" s="82">
        <f>[1]compopeinc!BM18</f>
        <v>5.805432372798249E-3</v>
      </c>
    </row>
    <row r="27" spans="1:25" ht="15.75">
      <c r="A27" s="133">
        <v>1930</v>
      </c>
      <c r="B27" s="101">
        <f>[1]compopeinc!AP19</f>
        <v>0.13873209208073198</v>
      </c>
      <c r="C27" s="98">
        <f>[1]compopeinc!AQ19</f>
        <v>6.296781567075288E-2</v>
      </c>
      <c r="D27" s="98">
        <f>[1]compopeinc!AR19</f>
        <v>2.0056418059335075E-2</v>
      </c>
      <c r="E27" s="98">
        <f>[1]compopeinc!AS19</f>
        <v>1.0101961784353498E-2</v>
      </c>
      <c r="F27" s="98">
        <f>[1]compopeinc!AT19</f>
        <v>7.6112847989908408E-3</v>
      </c>
      <c r="G27" s="98">
        <f>[1]compopeinc!AU19</f>
        <v>1.3933290959068116E-4</v>
      </c>
      <c r="H27" s="98">
        <f>[1]compopeinc!AV19</f>
        <v>2.178673099466108E-2</v>
      </c>
      <c r="I27" s="154">
        <f>[1]compopeinc!AW19</f>
        <v>1.6068547863047882E-2</v>
      </c>
      <c r="J27" s="101">
        <f>[1]compopeinc!AX19</f>
        <v>7.3012631932207472E-2</v>
      </c>
      <c r="K27" s="98">
        <f>[1]compopeinc!AY19</f>
        <v>4.2017090588381829E-2</v>
      </c>
      <c r="L27" s="98">
        <f>[1]compopeinc!AZ19</f>
        <v>9.0383621973189627E-3</v>
      </c>
      <c r="M27" s="98">
        <f>[1]compopeinc!BA19</f>
        <v>4.3201422542457476E-3</v>
      </c>
      <c r="N27" s="98">
        <f>[1]compopeinc!BB19</f>
        <v>2.9666445278183099E-3</v>
      </c>
      <c r="O27" s="98">
        <f>[1]compopeinc!BC19</f>
        <v>2.4864453162737967E-5</v>
      </c>
      <c r="P27" s="98">
        <f>[1]compopeinc!BD19</f>
        <v>8.184361497656896E-3</v>
      </c>
      <c r="Q27" s="154">
        <f>[1]compopeinc!BE19</f>
        <v>6.4611664136229926E-3</v>
      </c>
      <c r="R27" s="155">
        <f>[1]compopeinc!BF19</f>
        <v>2.7401695909894774E-2</v>
      </c>
      <c r="S27" s="98">
        <f>[1]compopeinc!BG19</f>
        <v>1.9756606799489717E-2</v>
      </c>
      <c r="T27" s="98">
        <f>[1]compopeinc!BH19</f>
        <v>1.9639210989497368E-3</v>
      </c>
      <c r="U27" s="98">
        <f>[1]compopeinc!BI19</f>
        <v>8.4516518716589318E-4</v>
      </c>
      <c r="V27" s="98">
        <f>[1]compopeinc!BJ19</f>
        <v>8.1773316265371142E-4</v>
      </c>
      <c r="W27" s="98">
        <f>[1]compopeinc!BK19</f>
        <v>-5.2337649198958382E-6</v>
      </c>
      <c r="X27" s="98">
        <f>[1]compopeinc!BL19</f>
        <v>2.1400718612450422E-3</v>
      </c>
      <c r="Y27" s="99">
        <f>[1]compopeinc!BM19</f>
        <v>1.8834315653105723E-3</v>
      </c>
    </row>
    <row r="28" spans="1:25" ht="15.75">
      <c r="A28" s="129">
        <v>1931</v>
      </c>
      <c r="B28" s="83">
        <f>[1]compopeinc!AP20</f>
        <v>0.11570593199811469</v>
      </c>
      <c r="C28" s="78">
        <f>[1]compopeinc!AQ20</f>
        <v>3.7153345637495179E-2</v>
      </c>
      <c r="D28" s="78">
        <f>[1]compopeinc!AR20</f>
        <v>2.1744519701795941E-2</v>
      </c>
      <c r="E28" s="78">
        <f>[1]compopeinc!AS20</f>
        <v>1.0697786857873082E-2</v>
      </c>
      <c r="F28" s="78">
        <f>[1]compopeinc!AT20</f>
        <v>7.4696327330953556E-3</v>
      </c>
      <c r="G28" s="78">
        <f>[1]compopeinc!AU20</f>
        <v>2.0726995369795885E-4</v>
      </c>
      <c r="H28" s="78">
        <f>[1]compopeinc!AV20</f>
        <v>2.3466270689243483E-2</v>
      </c>
      <c r="I28" s="149">
        <f>[1]compopeinc!AW20</f>
        <v>1.4967106424913697E-2</v>
      </c>
      <c r="J28" s="83">
        <f>[1]compopeinc!AX20</f>
        <v>5.3743249113459644E-2</v>
      </c>
      <c r="K28" s="78">
        <f>[1]compopeinc!AY20</f>
        <v>2.2006533153339735E-2</v>
      </c>
      <c r="L28" s="78">
        <f>[1]compopeinc!AZ20</f>
        <v>9.5702139491284244E-3</v>
      </c>
      <c r="M28" s="78">
        <f>[1]compopeinc!BA20</f>
        <v>4.7451672370163612E-3</v>
      </c>
      <c r="N28" s="78">
        <f>[1]compopeinc!BB20</f>
        <v>2.8767976483303941E-3</v>
      </c>
      <c r="O28" s="78">
        <f>[1]compopeinc!BC20</f>
        <v>4.2013687690659991E-5</v>
      </c>
      <c r="P28" s="78">
        <f>[1]compopeinc!BD20</f>
        <v>8.5414907231858746E-3</v>
      </c>
      <c r="Q28" s="149">
        <f>[1]compopeinc!BE20</f>
        <v>5.9610327147681932E-3</v>
      </c>
      <c r="R28" s="89">
        <f>[1]compopeinc!BF20</f>
        <v>1.6629575263668993E-2</v>
      </c>
      <c r="S28" s="78">
        <f>[1]compopeinc!BG20</f>
        <v>9.0092970402036142E-3</v>
      </c>
      <c r="T28" s="78">
        <f>[1]compopeinc!BH20</f>
        <v>2.205942402851168E-3</v>
      </c>
      <c r="U28" s="78">
        <f>[1]compopeinc!BI20</f>
        <v>9.0380681604542942E-4</v>
      </c>
      <c r="V28" s="78">
        <f>[1]compopeinc!BJ20</f>
        <v>7.8688079586630819E-4</v>
      </c>
      <c r="W28" s="78">
        <f>[1]compopeinc!BK20</f>
        <v>-5.1304657625652398E-6</v>
      </c>
      <c r="X28" s="78">
        <f>[1]compopeinc!BL20</f>
        <v>1.9984026845356198E-3</v>
      </c>
      <c r="Y28" s="82">
        <f>[1]compopeinc!BM20</f>
        <v>1.7303759899294229E-3</v>
      </c>
    </row>
    <row r="29" spans="1:25" ht="15.75">
      <c r="A29" s="129">
        <v>1932</v>
      </c>
      <c r="B29" s="83">
        <f>[1]compopeinc!AP21</f>
        <v>0.11703110075016564</v>
      </c>
      <c r="C29" s="78">
        <f>[1]compopeinc!AQ21</f>
        <v>1.9002233664114528E-2</v>
      </c>
      <c r="D29" s="78">
        <f>[1]compopeinc!AR21</f>
        <v>2.9787674291981724E-2</v>
      </c>
      <c r="E29" s="78">
        <f>[1]compopeinc!AS21</f>
        <v>1.4978363015058676E-2</v>
      </c>
      <c r="F29" s="78">
        <f>[1]compopeinc!AT21</f>
        <v>8.9754181332185792E-3</v>
      </c>
      <c r="G29" s="78">
        <f>[1]compopeinc!AU21</f>
        <v>3.3250629933553459E-4</v>
      </c>
      <c r="H29" s="78">
        <f>[1]compopeinc!AV21</f>
        <v>2.8657409180760901E-2</v>
      </c>
      <c r="I29" s="149">
        <f>[1]compopeinc!AW21</f>
        <v>1.5297496165695699E-2</v>
      </c>
      <c r="J29" s="83">
        <f>[1]compopeinc!AX21</f>
        <v>5.4885470311996455E-2</v>
      </c>
      <c r="K29" s="78">
        <f>[1]compopeinc!AY21</f>
        <v>1.1782707670905751E-2</v>
      </c>
      <c r="L29" s="78">
        <f>[1]compopeinc!AZ21</f>
        <v>1.4380028055067639E-2</v>
      </c>
      <c r="M29" s="78">
        <f>[1]compopeinc!BA21</f>
        <v>7.2630345865378823E-3</v>
      </c>
      <c r="N29" s="78">
        <f>[1]compopeinc!BB21</f>
        <v>3.8850375305063134E-3</v>
      </c>
      <c r="O29" s="78">
        <f>[1]compopeinc!BC21</f>
        <v>8.3818835554385626E-5</v>
      </c>
      <c r="P29" s="78">
        <f>[1]compopeinc!BD21</f>
        <v>1.0749157836632776E-2</v>
      </c>
      <c r="Q29" s="149">
        <f>[1]compopeinc!BE21</f>
        <v>6.7416857967917097E-3</v>
      </c>
      <c r="R29" s="89">
        <f>[1]compopeinc!BF21</f>
        <v>1.3651706581803784E-2</v>
      </c>
      <c r="S29" s="78">
        <f>[1]compopeinc!BG21</f>
        <v>4.4179254716165718E-3</v>
      </c>
      <c r="T29" s="78">
        <f>[1]compopeinc!BH21</f>
        <v>2.9482869597698838E-3</v>
      </c>
      <c r="U29" s="78">
        <f>[1]compopeinc!BI21</f>
        <v>1.2718561329372652E-3</v>
      </c>
      <c r="V29" s="78">
        <f>[1]compopeinc!BJ21</f>
        <v>9.6364083492064031E-4</v>
      </c>
      <c r="W29" s="78">
        <f>[1]compopeinc!BK21</f>
        <v>-1.5526770307186934E-7</v>
      </c>
      <c r="X29" s="78">
        <f>[1]compopeinc!BL21</f>
        <v>2.2717656020559505E-3</v>
      </c>
      <c r="Y29" s="82">
        <f>[1]compopeinc!BM21</f>
        <v>1.7783868482065402E-3</v>
      </c>
    </row>
    <row r="30" spans="1:25" ht="15.75">
      <c r="A30" s="129">
        <v>1933</v>
      </c>
      <c r="B30" s="83">
        <f>[1]compopeinc!AP22</f>
        <v>0.12962009490104484</v>
      </c>
      <c r="C30" s="78">
        <f>[1]compopeinc!AQ22</f>
        <v>2.3288859425308388E-2</v>
      </c>
      <c r="D30" s="78">
        <f>[1]compopeinc!AR22</f>
        <v>2.9930429444692097E-2</v>
      </c>
      <c r="E30" s="78">
        <f>[1]compopeinc!AS22</f>
        <v>1.383871887261226E-2</v>
      </c>
      <c r="F30" s="78">
        <f>[1]compopeinc!AT22</f>
        <v>1.1496797777630675E-2</v>
      </c>
      <c r="G30" s="78">
        <f>[1]compopeinc!AU22</f>
        <v>3.7273632483283948E-4</v>
      </c>
      <c r="H30" s="78">
        <f>[1]compopeinc!AV22</f>
        <v>3.0454148298117406E-2</v>
      </c>
      <c r="I30" s="149">
        <f>[1]compopeinc!AW22</f>
        <v>2.023840475785119E-2</v>
      </c>
      <c r="J30" s="83">
        <f>[1]compopeinc!AX22</f>
        <v>6.3918391882937506E-2</v>
      </c>
      <c r="K30" s="78">
        <f>[1]compopeinc!AY22</f>
        <v>1.5313302733759374E-2</v>
      </c>
      <c r="L30" s="78">
        <f>[1]compopeinc!AZ22</f>
        <v>1.4439412009252535E-2</v>
      </c>
      <c r="M30" s="78">
        <f>[1]compopeinc!BA22</f>
        <v>6.5106996344636353E-3</v>
      </c>
      <c r="N30" s="78">
        <f>[1]compopeinc!BB22</f>
        <v>5.7049914826832809E-3</v>
      </c>
      <c r="O30" s="78">
        <f>[1]compopeinc!BC22</f>
        <v>1.0490209212740445E-4</v>
      </c>
      <c r="P30" s="78">
        <f>[1]compopeinc!BD22</f>
        <v>1.1745176911381319E-2</v>
      </c>
      <c r="Q30" s="149">
        <f>[1]compopeinc!BE22</f>
        <v>1.0099907019269954E-2</v>
      </c>
      <c r="R30" s="89">
        <f>[1]compopeinc!BF22</f>
        <v>1.8341258361444041E-2</v>
      </c>
      <c r="S30" s="78">
        <f>[1]compopeinc!BG22</f>
        <v>6.4244248338396108E-3</v>
      </c>
      <c r="T30" s="78">
        <f>[1]compopeinc!BH22</f>
        <v>3.1950644962760034E-3</v>
      </c>
      <c r="U30" s="78">
        <f>[1]compopeinc!BI22</f>
        <v>1.1314441607795014E-3</v>
      </c>
      <c r="V30" s="78">
        <f>[1]compopeinc!BJ22</f>
        <v>1.8393599132236602E-3</v>
      </c>
      <c r="W30" s="78">
        <f>[1]compopeinc!BK22</f>
        <v>5.6274769863592191E-6</v>
      </c>
      <c r="X30" s="78">
        <f>[1]compopeinc!BL22</f>
        <v>2.4225884944409329E-3</v>
      </c>
      <c r="Y30" s="82">
        <f>[1]compopeinc!BM22</f>
        <v>3.322748985897973E-3</v>
      </c>
    </row>
    <row r="31" spans="1:25" ht="15.75">
      <c r="A31" s="129">
        <v>1934</v>
      </c>
      <c r="B31" s="83">
        <f>[1]compopeinc!AP23</f>
        <v>0.13197517208881179</v>
      </c>
      <c r="C31" s="78">
        <f>[1]compopeinc!AQ23</f>
        <v>3.5681083823520615E-2</v>
      </c>
      <c r="D31" s="78">
        <f>[1]compopeinc!AR23</f>
        <v>2.7706019780337238E-2</v>
      </c>
      <c r="E31" s="78">
        <f>[1]compopeinc!AS23</f>
        <v>1.0462414118859103E-2</v>
      </c>
      <c r="F31" s="78">
        <f>[1]compopeinc!AT23</f>
        <v>9.8153476939194361E-3</v>
      </c>
      <c r="G31" s="78">
        <f>[1]compopeinc!AU23</f>
        <v>3.5127472461939086E-4</v>
      </c>
      <c r="H31" s="78">
        <f>[1]compopeinc!AV23</f>
        <v>2.8470834456828676E-2</v>
      </c>
      <c r="I31" s="149">
        <f>[1]compopeinc!AW23</f>
        <v>1.9488197490727339E-2</v>
      </c>
      <c r="J31" s="83">
        <f>[1]compopeinc!AX23</f>
        <v>6.3630295169589166E-2</v>
      </c>
      <c r="K31" s="78">
        <f>[1]compopeinc!AY23</f>
        <v>2.450902112229815E-2</v>
      </c>
      <c r="L31" s="78">
        <f>[1]compopeinc!AZ23</f>
        <v>1.2111639388574874E-2</v>
      </c>
      <c r="M31" s="78">
        <f>[1]compopeinc!BA23</f>
        <v>4.6412540199749948E-3</v>
      </c>
      <c r="N31" s="78">
        <f>[1]compopeinc!BB23</f>
        <v>3.8566735842242845E-3</v>
      </c>
      <c r="O31" s="78">
        <f>[1]compopeinc!BC23</f>
        <v>9.4003269934695149E-5</v>
      </c>
      <c r="P31" s="78">
        <f>[1]compopeinc!BD23</f>
        <v>1.0560386588547341E-2</v>
      </c>
      <c r="Q31" s="149">
        <f>[1]compopeinc!BE23</f>
        <v>7.8573171960348298E-3</v>
      </c>
      <c r="R31" s="89">
        <f>[1]compopeinc!BF23</f>
        <v>1.9193562505345194E-2</v>
      </c>
      <c r="S31" s="78">
        <f>[1]compopeinc!BG23</f>
        <v>1.0930710138014433E-2</v>
      </c>
      <c r="T31" s="78">
        <f>[1]compopeinc!BH23</f>
        <v>2.096524406894497E-3</v>
      </c>
      <c r="U31" s="78">
        <f>[1]compopeinc!BI23</f>
        <v>8.3267951988405162E-4</v>
      </c>
      <c r="V31" s="78">
        <f>[1]compopeinc!BJ23</f>
        <v>9.8324957333342311E-4</v>
      </c>
      <c r="W31" s="78">
        <f>[1]compopeinc!BK23</f>
        <v>4.0268965379597688E-6</v>
      </c>
      <c r="X31" s="78">
        <f>[1]compopeinc!BL23</f>
        <v>2.2265957342087546E-3</v>
      </c>
      <c r="Y31" s="82">
        <f>[1]compopeinc!BM23</f>
        <v>2.1197762364720809E-3</v>
      </c>
    </row>
    <row r="32" spans="1:25" ht="15.75">
      <c r="A32" s="129">
        <v>1935</v>
      </c>
      <c r="B32" s="83">
        <f>[1]compopeinc!AP24</f>
        <v>0.13701940568680263</v>
      </c>
      <c r="C32" s="78">
        <f>[1]compopeinc!AQ24</f>
        <v>4.6613033716907441E-2</v>
      </c>
      <c r="D32" s="78">
        <f>[1]compopeinc!AR24</f>
        <v>2.3371624151302371E-2</v>
      </c>
      <c r="E32" s="78">
        <f>[1]compopeinc!AS24</f>
        <v>9.4379883359846494E-3</v>
      </c>
      <c r="F32" s="78">
        <f>[1]compopeinc!AT24</f>
        <v>9.7493500898204622E-3</v>
      </c>
      <c r="G32" s="78">
        <f>[1]compopeinc!AU24</f>
        <v>3.4613706563667383E-4</v>
      </c>
      <c r="H32" s="78">
        <f>[1]compopeinc!AV24</f>
        <v>2.6695326520177233E-2</v>
      </c>
      <c r="I32" s="149">
        <f>[1]compopeinc!AW24</f>
        <v>2.0805945806973768E-2</v>
      </c>
      <c r="J32" s="83">
        <f>[1]compopeinc!AX24</f>
        <v>6.8514965170560993E-2</v>
      </c>
      <c r="K32" s="78">
        <f>[1]compopeinc!AY24</f>
        <v>3.1515139024663859E-2</v>
      </c>
      <c r="L32" s="78">
        <f>[1]compopeinc!AZ24</f>
        <v>9.9367403232591411E-3</v>
      </c>
      <c r="M32" s="78">
        <f>[1]compopeinc!BA24</f>
        <v>4.180709209360145E-3</v>
      </c>
      <c r="N32" s="78">
        <f>[1]compopeinc!BB24</f>
        <v>4.0724670065028293E-3</v>
      </c>
      <c r="O32" s="78">
        <f>[1]compopeinc!BC24</f>
        <v>9.4933559265129115E-5</v>
      </c>
      <c r="P32" s="78">
        <f>[1]compopeinc!BD24</f>
        <v>9.836992939468131E-3</v>
      </c>
      <c r="Q32" s="149">
        <f>[1]compopeinc!BE24</f>
        <v>8.8779831080417586E-3</v>
      </c>
      <c r="R32" s="89">
        <f>[1]compopeinc!BF24</f>
        <v>2.1939427471650962E-2</v>
      </c>
      <c r="S32" s="78">
        <f>[1]compopeinc!BG24</f>
        <v>1.3780586551642798E-2</v>
      </c>
      <c r="T32" s="78">
        <f>[1]compopeinc!BH24</f>
        <v>1.4614573517230641E-3</v>
      </c>
      <c r="U32" s="78">
        <f>[1]compopeinc!BI24</f>
        <v>8.0933206126217129E-4</v>
      </c>
      <c r="V32" s="78">
        <f>[1]compopeinc!BJ24</f>
        <v>1.1989988589978062E-3</v>
      </c>
      <c r="W32" s="78">
        <f>[1]compopeinc!BK24</f>
        <v>4.8511694313757201E-6</v>
      </c>
      <c r="X32" s="78">
        <f>[1]compopeinc!BL24</f>
        <v>1.9673487737570236E-3</v>
      </c>
      <c r="Y32" s="82">
        <f>[1]compopeinc!BM24</f>
        <v>2.7168527048367203E-3</v>
      </c>
    </row>
    <row r="33" spans="1:25" ht="15.75">
      <c r="A33" s="129">
        <v>1936</v>
      </c>
      <c r="B33" s="83">
        <f>[1]compopeinc!AP25</f>
        <v>0.15328482139049551</v>
      </c>
      <c r="C33" s="78">
        <f>[1]compopeinc!AQ25</f>
        <v>6.5907276186883926E-2</v>
      </c>
      <c r="D33" s="78">
        <f>[1]compopeinc!AR25</f>
        <v>1.9021961663653095E-2</v>
      </c>
      <c r="E33" s="78">
        <f>[1]compopeinc!AS25</f>
        <v>8.3720538812569155E-3</v>
      </c>
      <c r="F33" s="78">
        <f>[1]compopeinc!AT25</f>
        <v>1.0630181697896385E-2</v>
      </c>
      <c r="G33" s="78">
        <f>[1]compopeinc!AU25</f>
        <v>3.1253094044053831E-4</v>
      </c>
      <c r="H33" s="78">
        <f>[1]compopeinc!AV25</f>
        <v>2.710963330275069E-2</v>
      </c>
      <c r="I33" s="149">
        <f>[1]compopeinc!AW25</f>
        <v>2.1931183717613947E-2</v>
      </c>
      <c r="J33" s="83">
        <f>[1]compopeinc!AX25</f>
        <v>7.7012127864733868E-2</v>
      </c>
      <c r="K33" s="78">
        <f>[1]compopeinc!AY25</f>
        <v>4.2775665258681365E-2</v>
      </c>
      <c r="L33" s="78">
        <f>[1]compopeinc!AZ25</f>
        <v>7.4378237011902418E-3</v>
      </c>
      <c r="M33" s="78">
        <f>[1]compopeinc!BA25</f>
        <v>3.6107111468053972E-3</v>
      </c>
      <c r="N33" s="78">
        <f>[1]compopeinc!BB25</f>
        <v>4.3118652629220043E-3</v>
      </c>
      <c r="O33" s="78">
        <f>[1]compopeinc!BC25</f>
        <v>6.9702952613269196E-5</v>
      </c>
      <c r="P33" s="78">
        <f>[1]compopeinc!BD25</f>
        <v>9.7136951453849797E-3</v>
      </c>
      <c r="Q33" s="149">
        <f>[1]compopeinc!BE25</f>
        <v>9.0926643971366086E-3</v>
      </c>
      <c r="R33" s="89">
        <f>[1]compopeinc!BF25</f>
        <v>2.4485245422934638E-2</v>
      </c>
      <c r="S33" s="78">
        <f>[1]compopeinc!BG25</f>
        <v>1.7108114271075957E-2</v>
      </c>
      <c r="T33" s="78">
        <f>[1]compopeinc!BH25</f>
        <v>9.3543098420236989E-4</v>
      </c>
      <c r="U33" s="78">
        <f>[1]compopeinc!BI25</f>
        <v>7.0727896186886894E-4</v>
      </c>
      <c r="V33" s="78">
        <f>[1]compopeinc!BJ25</f>
        <v>1.2575146943927258E-3</v>
      </c>
      <c r="W33" s="78">
        <f>[1]compopeinc!BK25</f>
        <v>-7.0756039219012191E-6</v>
      </c>
      <c r="X33" s="78">
        <f>[1]compopeinc!BL25</f>
        <v>1.7360437980675036E-3</v>
      </c>
      <c r="Y33" s="82">
        <f>[1]compopeinc!BM25</f>
        <v>2.7479383172491121E-3</v>
      </c>
    </row>
    <row r="34" spans="1:25" ht="15.75">
      <c r="A34" s="129">
        <v>1937</v>
      </c>
      <c r="B34" s="83">
        <f>[1]compopeinc!AP26</f>
        <v>0.14951226620347466</v>
      </c>
      <c r="C34" s="78">
        <f>[1]compopeinc!AQ26</f>
        <v>6.7560221964283448E-2</v>
      </c>
      <c r="D34" s="78">
        <f>[1]compopeinc!AR26</f>
        <v>1.8719298679084749E-2</v>
      </c>
      <c r="E34" s="78">
        <f>[1]compopeinc!AS26</f>
        <v>7.9040770221976905E-3</v>
      </c>
      <c r="F34" s="78">
        <f>[1]compopeinc!AT26</f>
        <v>9.4748063591776968E-3</v>
      </c>
      <c r="G34" s="78">
        <f>[1]compopeinc!AU26</f>
        <v>2.8830335898152203E-4</v>
      </c>
      <c r="H34" s="78">
        <f>[1]compopeinc!AV26</f>
        <v>2.5378603525548046E-2</v>
      </c>
      <c r="I34" s="149">
        <f>[1]compopeinc!AW26</f>
        <v>2.0186955294201548E-2</v>
      </c>
      <c r="J34" s="83">
        <f>[1]compopeinc!AX26</f>
        <v>7.5378074935742098E-2</v>
      </c>
      <c r="K34" s="78">
        <f>[1]compopeinc!AY26</f>
        <v>4.4522179885818663E-2</v>
      </c>
      <c r="L34" s="78">
        <f>[1]compopeinc!AZ26</f>
        <v>6.9921250761738624E-3</v>
      </c>
      <c r="M34" s="78">
        <f>[1]compopeinc!BA26</f>
        <v>3.4502524023572157E-3</v>
      </c>
      <c r="N34" s="78">
        <f>[1]compopeinc!BB26</f>
        <v>3.3995970288047211E-3</v>
      </c>
      <c r="O34" s="78">
        <f>[1]compopeinc!BC26</f>
        <v>2.784031609531208E-5</v>
      </c>
      <c r="P34" s="78">
        <f>[1]compopeinc!BD26</f>
        <v>9.464240512522001E-3</v>
      </c>
      <c r="Q34" s="149">
        <f>[1]compopeinc!BE26</f>
        <v>7.5218397139703184E-3</v>
      </c>
      <c r="R34" s="89">
        <f>[1]compopeinc!BF26</f>
        <v>2.4488152018858105E-2</v>
      </c>
      <c r="S34" s="78">
        <f>[1]compopeinc!BG26</f>
        <v>1.8650745110295647E-2</v>
      </c>
      <c r="T34" s="78">
        <f>[1]compopeinc!BH26</f>
        <v>7.6106413655546495E-4</v>
      </c>
      <c r="U34" s="78">
        <f>[1]compopeinc!BI26</f>
        <v>7.1983859074607759E-4</v>
      </c>
      <c r="V34" s="78">
        <f>[1]compopeinc!BJ26</f>
        <v>7.5565577186227694E-4</v>
      </c>
      <c r="W34" s="78">
        <f>[1]compopeinc!BK26</f>
        <v>-3.1791769252849199E-5</v>
      </c>
      <c r="X34" s="78">
        <f>[1]compopeinc!BL26</f>
        <v>1.8032991445247617E-3</v>
      </c>
      <c r="Y34" s="82">
        <f>[1]compopeinc!BM26</f>
        <v>1.8293410341267277E-3</v>
      </c>
    </row>
    <row r="35" spans="1:25" ht="15.75">
      <c r="A35" s="129">
        <v>1938</v>
      </c>
      <c r="B35" s="83">
        <f>[1]compopeinc!AP27</f>
        <v>0.13110757157256109</v>
      </c>
      <c r="C35" s="78">
        <f>[1]compopeinc!AQ27</f>
        <v>4.8924279183638106E-2</v>
      </c>
      <c r="D35" s="78">
        <f>[1]compopeinc!AR27</f>
        <v>1.8292432825145286E-2</v>
      </c>
      <c r="E35" s="78">
        <f>[1]compopeinc!AS27</f>
        <v>8.3067228528807269E-3</v>
      </c>
      <c r="F35" s="78">
        <f>[1]compopeinc!AT27</f>
        <v>9.3336334212974666E-3</v>
      </c>
      <c r="G35" s="78">
        <f>[1]compopeinc!AU27</f>
        <v>4.5600219091415282E-4</v>
      </c>
      <c r="H35" s="78">
        <f>[1]compopeinc!AV27</f>
        <v>2.6403011481458391E-2</v>
      </c>
      <c r="I35" s="149">
        <f>[1]compopeinc!AW27</f>
        <v>1.9391489617226962E-2</v>
      </c>
      <c r="J35" s="83">
        <f>[1]compopeinc!AX27</f>
        <v>6.4612036258413774E-2</v>
      </c>
      <c r="K35" s="78">
        <f>[1]compopeinc!AY27</f>
        <v>3.3011902113383854E-2</v>
      </c>
      <c r="L35" s="78">
        <f>[1]compopeinc!AZ27</f>
        <v>6.5942519744363569E-3</v>
      </c>
      <c r="M35" s="78">
        <f>[1]compopeinc!BA27</f>
        <v>3.3717847640217257E-3</v>
      </c>
      <c r="N35" s="78">
        <f>[1]compopeinc!BB27</f>
        <v>3.5653131863668365E-3</v>
      </c>
      <c r="O35" s="78">
        <f>[1]compopeinc!BC27</f>
        <v>9.1450953634431405E-5</v>
      </c>
      <c r="P35" s="78">
        <f>[1]compopeinc!BD27</f>
        <v>1.0337658826415881E-2</v>
      </c>
      <c r="Q35" s="149">
        <f>[1]compopeinc!BE27</f>
        <v>7.6396744401546705E-3</v>
      </c>
      <c r="R35" s="89">
        <f>[1]compopeinc!BF27</f>
        <v>2.2494326216907581E-2</v>
      </c>
      <c r="S35" s="78">
        <f>[1]compopeinc!BG27</f>
        <v>1.6316910357176709E-2</v>
      </c>
      <c r="T35" s="78">
        <f>[1]compopeinc!BH27</f>
        <v>5.0332313886503207E-4</v>
      </c>
      <c r="U35" s="78">
        <f>[1]compopeinc!BI27</f>
        <v>6.7837424228263951E-4</v>
      </c>
      <c r="V35" s="78">
        <f>[1]compopeinc!BJ27</f>
        <v>8.1364893901075244E-4</v>
      </c>
      <c r="W35" s="78">
        <f>[1]compopeinc!BK27</f>
        <v>-1.4932615397643731E-5</v>
      </c>
      <c r="X35" s="78">
        <f>[1]compopeinc!BL27</f>
        <v>2.3078221776793822E-3</v>
      </c>
      <c r="Y35" s="82">
        <f>[1]compopeinc!BM27</f>
        <v>1.8891799772907019E-3</v>
      </c>
    </row>
    <row r="36" spans="1:25" ht="15.75">
      <c r="A36" s="132">
        <v>1939</v>
      </c>
      <c r="B36" s="95">
        <f>[1]compopeinc!AP28</f>
        <v>0.14192762982667612</v>
      </c>
      <c r="C36" s="92">
        <f>[1]compopeinc!AQ28</f>
        <v>5.8298180039982696E-2</v>
      </c>
      <c r="D36" s="92">
        <f>[1]compopeinc!AR28</f>
        <v>1.846995124998076E-2</v>
      </c>
      <c r="E36" s="92">
        <f>[1]compopeinc!AS28</f>
        <v>8.3368763713312297E-3</v>
      </c>
      <c r="F36" s="92">
        <f>[1]compopeinc!AT28</f>
        <v>9.8271218565958371E-3</v>
      </c>
      <c r="G36" s="92">
        <f>[1]compopeinc!AU28</f>
        <v>4.6288680661650918E-4</v>
      </c>
      <c r="H36" s="92">
        <f>[1]compopeinc!AV28</f>
        <v>2.5640014162967264E-2</v>
      </c>
      <c r="I36" s="152">
        <f>[1]compopeinc!AW28</f>
        <v>2.0892599339201869E-2</v>
      </c>
      <c r="J36" s="95">
        <f>[1]compopeinc!AX28</f>
        <v>6.9978983146145687E-2</v>
      </c>
      <c r="K36" s="92">
        <f>[1]compopeinc!AY28</f>
        <v>3.8355812701554366E-2</v>
      </c>
      <c r="L36" s="92">
        <f>[1]compopeinc!AZ28</f>
        <v>6.8970757507790673E-3</v>
      </c>
      <c r="M36" s="92">
        <f>[1]compopeinc!BA28</f>
        <v>3.5154778347131093E-3</v>
      </c>
      <c r="N36" s="92">
        <f>[1]compopeinc!BB28</f>
        <v>3.5174624210065788E-3</v>
      </c>
      <c r="O36" s="92">
        <f>[1]compopeinc!BC28</f>
        <v>9.5375195285746179E-5</v>
      </c>
      <c r="P36" s="92">
        <f>[1]compopeinc!BD28</f>
        <v>9.852416416591691E-3</v>
      </c>
      <c r="Q36" s="152">
        <f>[1]compopeinc!BE28</f>
        <v>7.7453628262151115E-3</v>
      </c>
      <c r="R36" s="153">
        <f>[1]compopeinc!BF28</f>
        <v>2.2671520805188607E-2</v>
      </c>
      <c r="S36" s="92">
        <f>[1]compopeinc!BG28</f>
        <v>1.6765183732478348E-2</v>
      </c>
      <c r="T36" s="92">
        <f>[1]compopeinc!BH28</f>
        <v>7.5571301574439546E-4</v>
      </c>
      <c r="U36" s="92">
        <f>[1]compopeinc!BI28</f>
        <v>7.1141840243047795E-4</v>
      </c>
      <c r="V36" s="92">
        <f>[1]compopeinc!BJ28</f>
        <v>6.9478141779409674E-4</v>
      </c>
      <c r="W36" s="92">
        <f>[1]compopeinc!BK28</f>
        <v>-1.3873261403179234E-5</v>
      </c>
      <c r="X36" s="92">
        <f>[1]compopeinc!BL28</f>
        <v>2.062953912254497E-3</v>
      </c>
      <c r="Y36" s="93">
        <f>[1]compopeinc!BM28</f>
        <v>1.6953435858899652E-3</v>
      </c>
    </row>
    <row r="37" spans="1:25" ht="15.75">
      <c r="A37" s="129">
        <v>1940</v>
      </c>
      <c r="B37" s="83">
        <f>[1]compopeinc!AP29</f>
        <v>0.15478922398207032</v>
      </c>
      <c r="C37" s="78">
        <f>[1]compopeinc!AQ29</f>
        <v>7.7654386390489979E-2</v>
      </c>
      <c r="D37" s="78">
        <f>[1]compopeinc!AR29</f>
        <v>1.1598974678574649E-2</v>
      </c>
      <c r="E37" s="78">
        <f>[1]compopeinc!AS29</f>
        <v>6.2612193547974598E-3</v>
      </c>
      <c r="F37" s="78">
        <f>[1]compopeinc!AT29</f>
        <v>1.0344574619722829E-2</v>
      </c>
      <c r="G37" s="78">
        <f>[1]compopeinc!AU29</f>
        <v>4.8959943572824847E-4</v>
      </c>
      <c r="H37" s="78">
        <f>[1]compopeinc!AV29</f>
        <v>2.6663537750065851E-2</v>
      </c>
      <c r="I37" s="149">
        <f>[1]compopeinc!AW29</f>
        <v>2.177693175269128E-2</v>
      </c>
      <c r="J37" s="83">
        <f>[1]compopeinc!AX29</f>
        <v>7.9861138977664045E-2</v>
      </c>
      <c r="K37" s="78">
        <f>[1]compopeinc!AY29</f>
        <v>5.108656534231977E-2</v>
      </c>
      <c r="L37" s="78">
        <f>[1]compopeinc!AZ29</f>
        <v>3.731185875378512E-3</v>
      </c>
      <c r="M37" s="78">
        <f>[1]compopeinc!BA29</f>
        <v>2.5976719640995916E-3</v>
      </c>
      <c r="N37" s="78">
        <f>[1]compopeinc!BB29</f>
        <v>3.7750890572247247E-3</v>
      </c>
      <c r="O37" s="78">
        <f>[1]compopeinc!BC29</f>
        <v>1.132531689167731E-4</v>
      </c>
      <c r="P37" s="78">
        <f>[1]compopeinc!BD29</f>
        <v>1.0355409972357968E-2</v>
      </c>
      <c r="Q37" s="149">
        <f>[1]compopeinc!BE29</f>
        <v>8.2019635973667165E-3</v>
      </c>
      <c r="R37" s="89">
        <f>[1]compopeinc!BF29</f>
        <v>2.8171366717411377E-2</v>
      </c>
      <c r="S37" s="78">
        <f>[1]compopeinc!BG29</f>
        <v>2.3001029824673624E-2</v>
      </c>
      <c r="T37" s="78">
        <f>[1]compopeinc!BH29</f>
        <v>-8.0401734662130736E-5</v>
      </c>
      <c r="U37" s="78">
        <f>[1]compopeinc!BI29</f>
        <v>5.0453496410709619E-4</v>
      </c>
      <c r="V37" s="78">
        <f>[1]compopeinc!BJ29</f>
        <v>7.9008584363759289E-4</v>
      </c>
      <c r="W37" s="78">
        <f>[1]compopeinc!BK29</f>
        <v>-7.5174275081951306E-6</v>
      </c>
      <c r="X37" s="78">
        <f>[1]compopeinc!BL29</f>
        <v>2.0932457334123791E-3</v>
      </c>
      <c r="Y37" s="82">
        <f>[1]compopeinc!BM29</f>
        <v>1.8703895137510197E-3</v>
      </c>
    </row>
    <row r="38" spans="1:25" ht="15.75">
      <c r="A38" s="129">
        <v>1941</v>
      </c>
      <c r="B38" s="83">
        <f>[1]compopeinc!AP30</f>
        <v>0.16502789337976922</v>
      </c>
      <c r="C38" s="78">
        <f>[1]compopeinc!AQ30</f>
        <v>8.8158835051150658E-2</v>
      </c>
      <c r="D38" s="78">
        <f>[1]compopeinc!AR30</f>
        <v>6.5509709032701684E-3</v>
      </c>
      <c r="E38" s="78">
        <f>[1]compopeinc!AS30</f>
        <v>3.9133570156666842E-3</v>
      </c>
      <c r="F38" s="78">
        <f>[1]compopeinc!AT30</f>
        <v>1.3653036952422339E-2</v>
      </c>
      <c r="G38" s="78">
        <f>[1]compopeinc!AU30</f>
        <v>3.6995355149063448E-4</v>
      </c>
      <c r="H38" s="78">
        <f>[1]compopeinc!AV30</f>
        <v>2.4238176113420239E-2</v>
      </c>
      <c r="I38" s="149">
        <f>[1]compopeinc!AW30</f>
        <v>2.8143563792348537E-2</v>
      </c>
      <c r="J38" s="83">
        <f>[1]compopeinc!AX30</f>
        <v>8.7728590226057182E-2</v>
      </c>
      <c r="K38" s="78">
        <f>[1]compopeinc!AY30</f>
        <v>5.7059730907925786E-2</v>
      </c>
      <c r="L38" s="78">
        <f>[1]compopeinc!AZ30</f>
        <v>1.5601069212370002E-3</v>
      </c>
      <c r="M38" s="78">
        <f>[1]compopeinc!BA30</f>
        <v>1.5748304792056354E-3</v>
      </c>
      <c r="N38" s="78">
        <f>[1]compopeinc!BB30</f>
        <v>5.7207537384067102E-3</v>
      </c>
      <c r="O38" s="78">
        <f>[1]compopeinc!BC30</f>
        <v>6.9098962276292227E-5</v>
      </c>
      <c r="P38" s="78">
        <f>[1]compopeinc!BD30</f>
        <v>9.749762833382792E-3</v>
      </c>
      <c r="Q38" s="149">
        <f>[1]compopeinc!BE30</f>
        <v>1.1994306383622972E-2</v>
      </c>
      <c r="R38" s="89">
        <f>[1]compopeinc!BF30</f>
        <v>3.2419756715190401E-2</v>
      </c>
      <c r="S38" s="78">
        <f>[1]compopeinc!BG30</f>
        <v>2.5979433523622815E-2</v>
      </c>
      <c r="T38" s="78">
        <f>[1]compopeinc!BH30</f>
        <v>-4.6633900165670632E-4</v>
      </c>
      <c r="U38" s="78">
        <f>[1]compopeinc!BI30</f>
        <v>3.0124687964151785E-4</v>
      </c>
      <c r="V38" s="78">
        <f>[1]compopeinc!BJ30</f>
        <v>1.4858174981149201E-3</v>
      </c>
      <c r="W38" s="78">
        <f>[1]compopeinc!BK30</f>
        <v>-1.9288981320331515E-5</v>
      </c>
      <c r="X38" s="78">
        <f>[1]compopeinc!BL30</f>
        <v>1.8994430960408394E-3</v>
      </c>
      <c r="Y38" s="82">
        <f>[1]compopeinc!BM30</f>
        <v>3.2394437007473493E-3</v>
      </c>
    </row>
    <row r="39" spans="1:25" ht="15.75">
      <c r="A39" s="129">
        <v>1942</v>
      </c>
      <c r="B39" s="83">
        <f>[1]compopeinc!AP31</f>
        <v>0.16091298641682242</v>
      </c>
      <c r="C39" s="78">
        <f>[1]compopeinc!AQ31</f>
        <v>8.9794732916002887E-2</v>
      </c>
      <c r="D39" s="78">
        <f>[1]compopeinc!AR31</f>
        <v>4.3257099718576261E-3</v>
      </c>
      <c r="E39" s="78">
        <f>[1]compopeinc!AS31</f>
        <v>2.9004704619417787E-3</v>
      </c>
      <c r="F39" s="78">
        <f>[1]compopeinc!AT31</f>
        <v>1.4639979218208482E-2</v>
      </c>
      <c r="G39" s="78">
        <f>[1]compopeinc!AU31</f>
        <v>2.4691686684153851E-4</v>
      </c>
      <c r="H39" s="78">
        <f>[1]compopeinc!AV31</f>
        <v>1.7762495942556859E-2</v>
      </c>
      <c r="I39" s="149">
        <f>[1]compopeinc!AW31</f>
        <v>3.1242681039413252E-2</v>
      </c>
      <c r="J39" s="83">
        <f>[1]compopeinc!AX31</f>
        <v>8.6105920204357936E-2</v>
      </c>
      <c r="K39" s="78">
        <f>[1]compopeinc!AY31</f>
        <v>5.506968047992343E-2</v>
      </c>
      <c r="L39" s="78">
        <f>[1]compopeinc!AZ31</f>
        <v>8.2783941074336415E-4</v>
      </c>
      <c r="M39" s="78">
        <f>[1]compopeinc!BA31</f>
        <v>1.0396580414938387E-3</v>
      </c>
      <c r="N39" s="78">
        <f>[1]compopeinc!BB31</f>
        <v>7.0454832677903732E-3</v>
      </c>
      <c r="O39" s="78">
        <f>[1]compopeinc!BC31</f>
        <v>2.7856793250037948E-5</v>
      </c>
      <c r="P39" s="78">
        <f>[1]compopeinc!BD31</f>
        <v>6.9347993987063849E-3</v>
      </c>
      <c r="Q39" s="149">
        <f>[1]compopeinc!BE31</f>
        <v>1.5160602812450493E-2</v>
      </c>
      <c r="R39" s="89">
        <f>[1]compopeinc!BF31</f>
        <v>3.064475064525286E-2</v>
      </c>
      <c r="S39" s="78">
        <f>[1]compopeinc!BG31</f>
        <v>2.2227663896701284E-2</v>
      </c>
      <c r="T39" s="78">
        <f>[1]compopeinc!BH31</f>
        <v>-4.134996047445562E-4</v>
      </c>
      <c r="U39" s="78">
        <f>[1]compopeinc!BI31</f>
        <v>1.4430903161245966E-4</v>
      </c>
      <c r="V39" s="78">
        <f>[1]compopeinc!BJ31</f>
        <v>2.3847815715182241E-3</v>
      </c>
      <c r="W39" s="78">
        <f>[1]compopeinc!BK31</f>
        <v>-2.5311989342126535E-5</v>
      </c>
      <c r="X39" s="78">
        <f>[1]compopeinc!BL31</f>
        <v>1.1232798644672662E-3</v>
      </c>
      <c r="Y39" s="82">
        <f>[1]compopeinc!BM31</f>
        <v>5.2035278750403044E-3</v>
      </c>
    </row>
    <row r="40" spans="1:25" ht="15.75">
      <c r="A40" s="129">
        <v>1943</v>
      </c>
      <c r="B40" s="83">
        <f>[1]compopeinc!AP32</f>
        <v>0.14632832886358807</v>
      </c>
      <c r="C40" s="78">
        <f>[1]compopeinc!AQ32</f>
        <v>8.1956183455286796E-2</v>
      </c>
      <c r="D40" s="78">
        <f>[1]compopeinc!AR32</f>
        <v>3.8806406439203722E-3</v>
      </c>
      <c r="E40" s="78">
        <f>[1]compopeinc!AS32</f>
        <v>2.2508493612871179E-3</v>
      </c>
      <c r="F40" s="78">
        <f>[1]compopeinc!AT32</f>
        <v>1.4789146572934477E-2</v>
      </c>
      <c r="G40" s="78">
        <f>[1]compopeinc!AU32</f>
        <v>1.2885144652878685E-4</v>
      </c>
      <c r="H40" s="78">
        <f>[1]compopeinc!AV32</f>
        <v>1.1298711316837127E-2</v>
      </c>
      <c r="I40" s="149">
        <f>[1]compopeinc!AW32</f>
        <v>3.2023946066793381E-2</v>
      </c>
      <c r="J40" s="83">
        <f>[1]compopeinc!AX32</f>
        <v>7.6082957958244185E-2</v>
      </c>
      <c r="K40" s="78">
        <f>[1]compopeinc!AY32</f>
        <v>4.8882289665892711E-2</v>
      </c>
      <c r="L40" s="78">
        <f>[1]compopeinc!AZ32</f>
        <v>1.0815614161113454E-3</v>
      </c>
      <c r="M40" s="78">
        <f>[1]compopeinc!BA32</f>
        <v>8.0704090451052949E-4</v>
      </c>
      <c r="N40" s="78">
        <f>[1]compopeinc!BB32</f>
        <v>6.5531046369028253E-3</v>
      </c>
      <c r="O40" s="78">
        <f>[1]compopeinc!BC32</f>
        <v>-2.4795932408846248E-5</v>
      </c>
      <c r="P40" s="78">
        <f>[1]compopeinc!BD32</f>
        <v>4.4103999604881636E-3</v>
      </c>
      <c r="Q40" s="149">
        <f>[1]compopeinc!BE32</f>
        <v>1.4373357306747481E-2</v>
      </c>
      <c r="R40" s="89">
        <f>[1]compopeinc!BF32</f>
        <v>2.4754681877152383E-2</v>
      </c>
      <c r="S40" s="78">
        <f>[1]compopeinc!BG32</f>
        <v>1.8499107839975926E-2</v>
      </c>
      <c r="T40" s="78">
        <f>[1]compopeinc!BH32</f>
        <v>-8.175711872738503E-5</v>
      </c>
      <c r="U40" s="78">
        <f>[1]compopeinc!BI32</f>
        <v>9.7249339663728774E-5</v>
      </c>
      <c r="V40" s="78">
        <f>[1]compopeinc!BJ32</f>
        <v>1.7287287832528108E-3</v>
      </c>
      <c r="W40" s="78">
        <f>[1]compopeinc!BK32</f>
        <v>-3.9990462866715119E-5</v>
      </c>
      <c r="X40" s="78">
        <f>[1]compopeinc!BL32</f>
        <v>6.3517233639687925E-4</v>
      </c>
      <c r="Y40" s="82">
        <f>[1]compopeinc!BM32</f>
        <v>3.9161711594571406E-3</v>
      </c>
    </row>
    <row r="41" spans="1:25" ht="15.75">
      <c r="A41" s="129">
        <v>1944</v>
      </c>
      <c r="B41" s="83">
        <f>[1]compopeinc!AP33</f>
        <v>0.12103951097361244</v>
      </c>
      <c r="C41" s="78">
        <f>[1]compopeinc!AQ33</f>
        <v>7.0392729912328783E-2</v>
      </c>
      <c r="D41" s="78">
        <f>[1]compopeinc!AR33</f>
        <v>4.3414240120071296E-3</v>
      </c>
      <c r="E41" s="78">
        <f>[1]compopeinc!AS33</f>
        <v>2.020563529329185E-3</v>
      </c>
      <c r="F41" s="78">
        <f>[1]compopeinc!AT33</f>
        <v>1.0179882358934366E-2</v>
      </c>
      <c r="G41" s="78">
        <f>[1]compopeinc!AU33</f>
        <v>1.0993648185905541E-4</v>
      </c>
      <c r="H41" s="78">
        <f>[1]compopeinc!AV33</f>
        <v>1.0946770877593276E-2</v>
      </c>
      <c r="I41" s="149">
        <f>[1]compopeinc!AW33</f>
        <v>2.3048203801560654E-2</v>
      </c>
      <c r="J41" s="83">
        <f>[1]compopeinc!AX33</f>
        <v>6.1998515208041949E-2</v>
      </c>
      <c r="K41" s="78">
        <f>[1]compopeinc!AY33</f>
        <v>4.1469664321713784E-2</v>
      </c>
      <c r="L41" s="78">
        <f>[1]compopeinc!AZ33</f>
        <v>1.4486372503714467E-3</v>
      </c>
      <c r="M41" s="78">
        <f>[1]compopeinc!BA33</f>
        <v>7.1300380084491841E-4</v>
      </c>
      <c r="N41" s="78">
        <f>[1]compopeinc!BB33</f>
        <v>4.2889403422760692E-3</v>
      </c>
      <c r="O41" s="78">
        <f>[1]compopeinc!BC33</f>
        <v>-4.0615061447451433E-5</v>
      </c>
      <c r="P41" s="78">
        <f>[1]compopeinc!BD33</f>
        <v>4.2249730491733554E-3</v>
      </c>
      <c r="Q41" s="149">
        <f>[1]compopeinc!BE33</f>
        <v>9.8939115051098342E-3</v>
      </c>
      <c r="R41" s="89">
        <f>[1]compopeinc!BF33</f>
        <v>2.2372553408698981E-2</v>
      </c>
      <c r="S41" s="78">
        <f>[1]compopeinc!BG33</f>
        <v>1.7595752036767814E-2</v>
      </c>
      <c r="T41" s="78">
        <f>[1]compopeinc!BH33</f>
        <v>9.531544166400301E-5</v>
      </c>
      <c r="U41" s="78">
        <f>[1]compopeinc!BI33</f>
        <v>1.1179790522995138E-4</v>
      </c>
      <c r="V41" s="78">
        <f>[1]compopeinc!BJ33</f>
        <v>1.1429648394283391E-3</v>
      </c>
      <c r="W41" s="78">
        <f>[1]compopeinc!BK33</f>
        <v>-4.6446834484199151E-5</v>
      </c>
      <c r="X41" s="78">
        <f>[1]compopeinc!BL33</f>
        <v>7.2263757442049407E-4</v>
      </c>
      <c r="Y41" s="82">
        <f>[1]compopeinc!BM33</f>
        <v>2.7505324456725795E-3</v>
      </c>
    </row>
    <row r="42" spans="1:25" ht="15.75">
      <c r="A42" s="129">
        <v>1945</v>
      </c>
      <c r="B42" s="83">
        <f>[1]compopeinc!AP34</f>
        <v>0.11028812761819394</v>
      </c>
      <c r="C42" s="78">
        <f>[1]compopeinc!AQ34</f>
        <v>5.4764741139975252E-2</v>
      </c>
      <c r="D42" s="78">
        <f>[1]compopeinc!AR34</f>
        <v>5.5379878499908185E-3</v>
      </c>
      <c r="E42" s="78">
        <f>[1]compopeinc!AS34</f>
        <v>2.0884537472295557E-3</v>
      </c>
      <c r="F42" s="78">
        <f>[1]compopeinc!AT34</f>
        <v>1.1068017379525006E-2</v>
      </c>
      <c r="G42" s="78">
        <f>[1]compopeinc!AU34</f>
        <v>1.7539335646148653E-4</v>
      </c>
      <c r="H42" s="78">
        <f>[1]compopeinc!AV34</f>
        <v>1.1399359548869996E-2</v>
      </c>
      <c r="I42" s="149">
        <f>[1]compopeinc!AW34</f>
        <v>2.5254174596141828E-2</v>
      </c>
      <c r="J42" s="83">
        <f>[1]compopeinc!AX34</f>
        <v>5.3528430803207627E-2</v>
      </c>
      <c r="K42" s="78">
        <f>[1]compopeinc!AY34</f>
        <v>3.1899106956319395E-2</v>
      </c>
      <c r="L42" s="78">
        <f>[1]compopeinc!AZ34</f>
        <v>2.1930854013009638E-3</v>
      </c>
      <c r="M42" s="78">
        <f>[1]compopeinc!BA34</f>
        <v>7.3701750599147731E-4</v>
      </c>
      <c r="N42" s="78">
        <f>[1]compopeinc!BB34</f>
        <v>4.3357611956007774E-3</v>
      </c>
      <c r="O42" s="78">
        <f>[1]compopeinc!BC34</f>
        <v>-1.060357414121468E-5</v>
      </c>
      <c r="P42" s="78">
        <f>[1]compopeinc!BD34</f>
        <v>4.242021495001233E-3</v>
      </c>
      <c r="Q42" s="149">
        <f>[1]compopeinc!BE34</f>
        <v>1.013204182313499E-2</v>
      </c>
      <c r="R42" s="89">
        <f>[1]compopeinc!BF34</f>
        <v>1.7545426538139276E-2</v>
      </c>
      <c r="S42" s="78">
        <f>[1]compopeinc!BG34</f>
        <v>1.3039447350535489E-2</v>
      </c>
      <c r="T42" s="78">
        <f>[1]compopeinc!BH34</f>
        <v>3.814885662984589E-4</v>
      </c>
      <c r="U42" s="78">
        <f>[1]compopeinc!BI34</f>
        <v>1.1603734549230832E-4</v>
      </c>
      <c r="V42" s="78">
        <f>[1]compopeinc!BJ34</f>
        <v>9.4954945697549927E-4</v>
      </c>
      <c r="W42" s="78">
        <f>[1]compopeinc!BK34</f>
        <v>-3.6022011159775044E-5</v>
      </c>
      <c r="X42" s="78">
        <f>[1]compopeinc!BL34</f>
        <v>7.1983459657419101E-4</v>
      </c>
      <c r="Y42" s="82">
        <f>[1]compopeinc!BM34</f>
        <v>2.3750912334231039E-3</v>
      </c>
    </row>
    <row r="43" spans="1:25" ht="15.75">
      <c r="A43" s="129">
        <v>1946</v>
      </c>
      <c r="B43" s="83">
        <f>[1]compopeinc!AP35</f>
        <v>0.10677389982138573</v>
      </c>
      <c r="C43" s="78">
        <f>[1]compopeinc!AQ35</f>
        <v>4.7629093656174119E-2</v>
      </c>
      <c r="D43" s="78">
        <f>[1]compopeinc!AR35</f>
        <v>4.5136619177119997E-3</v>
      </c>
      <c r="E43" s="78">
        <f>[1]compopeinc!AS35</f>
        <v>2.260781397582492E-3</v>
      </c>
      <c r="F43" s="78">
        <f>[1]compopeinc!AT35</f>
        <v>1.1531248845606894E-2</v>
      </c>
      <c r="G43" s="78">
        <f>[1]compopeinc!AU35</f>
        <v>4.0695960254420261E-4</v>
      </c>
      <c r="H43" s="78">
        <f>[1]compopeinc!AV35</f>
        <v>1.3848523216015391E-2</v>
      </c>
      <c r="I43" s="149">
        <f>[1]compopeinc!AW35</f>
        <v>2.658363118575063E-2</v>
      </c>
      <c r="J43" s="83">
        <f>[1]compopeinc!AX35</f>
        <v>5.0213377943441571E-2</v>
      </c>
      <c r="K43" s="78">
        <f>[1]compopeinc!AY35</f>
        <v>2.8488416778780466E-2</v>
      </c>
      <c r="L43" s="78">
        <f>[1]compopeinc!AZ35</f>
        <v>1.8528612021471687E-3</v>
      </c>
      <c r="M43" s="78">
        <f>[1]compopeinc!BA35</f>
        <v>8.4556583469675307E-4</v>
      </c>
      <c r="N43" s="78">
        <f>[1]compopeinc!BB35</f>
        <v>4.0792484016792096E-3</v>
      </c>
      <c r="O43" s="78">
        <f>[1]compopeinc!BC35</f>
        <v>1.0493395186269829E-4</v>
      </c>
      <c r="P43" s="78">
        <f>[1]compopeinc!BD35</f>
        <v>5.1071397884937947E-3</v>
      </c>
      <c r="Q43" s="149">
        <f>[1]compopeinc!BE35</f>
        <v>9.7352119857814778E-3</v>
      </c>
      <c r="R43" s="89">
        <f>[1]compopeinc!BF35</f>
        <v>1.735787847139918E-2</v>
      </c>
      <c r="S43" s="78">
        <f>[1]compopeinc!BG35</f>
        <v>1.3018662589024907E-2</v>
      </c>
      <c r="T43" s="78">
        <f>[1]compopeinc!BH35</f>
        <v>3.4752817131866124E-4</v>
      </c>
      <c r="U43" s="78">
        <f>[1]compopeinc!BI35</f>
        <v>1.6034263897483247E-4</v>
      </c>
      <c r="V43" s="78">
        <f>[1]compopeinc!BJ35</f>
        <v>7.9240882138885773E-4</v>
      </c>
      <c r="W43" s="78">
        <f>[1]compopeinc!BK35</f>
        <v>6.5612428039631344E-6</v>
      </c>
      <c r="X43" s="78">
        <f>[1]compopeinc!BL35</f>
        <v>9.4116985433086121E-4</v>
      </c>
      <c r="Y43" s="82">
        <f>[1]compopeinc!BM35</f>
        <v>2.0912051535570972E-3</v>
      </c>
    </row>
    <row r="44" spans="1:25" ht="15.75">
      <c r="A44" s="129">
        <v>1947</v>
      </c>
      <c r="B44" s="83">
        <f>[1]compopeinc!AP36</f>
        <v>0.11510501439003773</v>
      </c>
      <c r="C44" s="78">
        <f>[1]compopeinc!AQ36</f>
        <v>6.3652618658788893E-2</v>
      </c>
      <c r="D44" s="78">
        <f>[1]compopeinc!AR36</f>
        <v>4.0618379009617952E-3</v>
      </c>
      <c r="E44" s="78">
        <f>[1]compopeinc!AS36</f>
        <v>2.2230485859551703E-3</v>
      </c>
      <c r="F44" s="78">
        <f>[1]compopeinc!AT36</f>
        <v>9.8772566047482854E-3</v>
      </c>
      <c r="G44" s="78">
        <f>[1]compopeinc!AU36</f>
        <v>3.0275323979830145E-4</v>
      </c>
      <c r="H44" s="78">
        <f>[1]compopeinc!AV36</f>
        <v>1.3447275917199535E-2</v>
      </c>
      <c r="I44" s="149">
        <f>[1]compopeinc!AW36</f>
        <v>2.1540223482585771E-2</v>
      </c>
      <c r="J44" s="83">
        <f>[1]compopeinc!AX36</f>
        <v>5.7895193798968618E-2</v>
      </c>
      <c r="K44" s="78">
        <f>[1]compopeinc!AY36</f>
        <v>3.9795543129225369E-2</v>
      </c>
      <c r="L44" s="78">
        <f>[1]compopeinc!AZ36</f>
        <v>1.458517484830986E-3</v>
      </c>
      <c r="M44" s="78">
        <f>[1]compopeinc!BA36</f>
        <v>8.8116538932748491E-4</v>
      </c>
      <c r="N44" s="78">
        <f>[1]compopeinc!BB36</f>
        <v>3.278560368290594E-3</v>
      </c>
      <c r="O44" s="78">
        <f>[1]compopeinc!BC36</f>
        <v>3.7101182421827463E-5</v>
      </c>
      <c r="P44" s="78">
        <f>[1]compopeinc!BD36</f>
        <v>4.9680101152288969E-3</v>
      </c>
      <c r="Q44" s="149">
        <f>[1]compopeinc!BE36</f>
        <v>7.4762961296434552E-3</v>
      </c>
      <c r="R44" s="89">
        <f>[1]compopeinc!BF36</f>
        <v>2.1784537566926783E-2</v>
      </c>
      <c r="S44" s="78">
        <f>[1]compopeinc!BG36</f>
        <v>1.8488754647293781E-2</v>
      </c>
      <c r="T44" s="78">
        <f>[1]compopeinc!BH36</f>
        <v>9.2491352339854225E-5</v>
      </c>
      <c r="U44" s="78">
        <f>[1]compopeinc!BI36</f>
        <v>1.8553878840412409E-4</v>
      </c>
      <c r="V44" s="78">
        <f>[1]compopeinc!BJ36</f>
        <v>6.0250849626330744E-4</v>
      </c>
      <c r="W44" s="78">
        <f>[1]compopeinc!BK36</f>
        <v>-2.3551069966989629E-5</v>
      </c>
      <c r="X44" s="78">
        <f>[1]compopeinc!BL36</f>
        <v>8.7765357698613264E-4</v>
      </c>
      <c r="Y44" s="82">
        <f>[1]compopeinc!BM36</f>
        <v>1.561141775606574E-3</v>
      </c>
    </row>
    <row r="45" spans="1:25" ht="15.75">
      <c r="A45" s="129">
        <v>1948</v>
      </c>
      <c r="B45" s="83">
        <f>[1]compopeinc!AP37</f>
        <v>0.12705278363819589</v>
      </c>
      <c r="C45" s="78">
        <f>[1]compopeinc!AQ37</f>
        <v>7.5591787963685944E-2</v>
      </c>
      <c r="D45" s="78">
        <f>[1]compopeinc!AR37</f>
        <v>3.395365241350189E-3</v>
      </c>
      <c r="E45" s="78">
        <f>[1]compopeinc!AS37</f>
        <v>2.27441609275974E-3</v>
      </c>
      <c r="F45" s="78">
        <f>[1]compopeinc!AT37</f>
        <v>9.7656383485797346E-3</v>
      </c>
      <c r="G45" s="78">
        <f>[1]compopeinc!AU37</f>
        <v>2.7844863201588596E-4</v>
      </c>
      <c r="H45" s="78">
        <f>[1]compopeinc!AV37</f>
        <v>1.4370801420315408E-2</v>
      </c>
      <c r="I45" s="149">
        <f>[1]compopeinc!AW37</f>
        <v>2.1376325939488988E-2</v>
      </c>
      <c r="J45" s="83">
        <f>[1]compopeinc!AX37</f>
        <v>6.5190491310281137E-2</v>
      </c>
      <c r="K45" s="78">
        <f>[1]compopeinc!AY37</f>
        <v>4.7133184671272872E-2</v>
      </c>
      <c r="L45" s="78">
        <f>[1]compopeinc!AZ37</f>
        <v>8.897173255260466E-4</v>
      </c>
      <c r="M45" s="78">
        <f>[1]compopeinc!BA37</f>
        <v>9.0449407276045688E-4</v>
      </c>
      <c r="N45" s="78">
        <f>[1]compopeinc!BB37</f>
        <v>3.2949680387490193E-3</v>
      </c>
      <c r="O45" s="78">
        <f>[1]compopeinc!BC37</f>
        <v>2.2643011957492098E-5</v>
      </c>
      <c r="P45" s="78">
        <f>[1]compopeinc!BD37</f>
        <v>5.4103520208418892E-3</v>
      </c>
      <c r="Q45" s="149">
        <f>[1]compopeinc!BE37</f>
        <v>7.5351321691733662E-3</v>
      </c>
      <c r="R45" s="89">
        <f>[1]compopeinc!BF37</f>
        <v>2.4085664342355588E-2</v>
      </c>
      <c r="S45" s="78">
        <f>[1]compopeinc!BG37</f>
        <v>2.0829049698970717E-2</v>
      </c>
      <c r="T45" s="78">
        <f>[1]compopeinc!BH37</f>
        <v>-1.5088309063958773E-4</v>
      </c>
      <c r="U45" s="78">
        <f>[1]compopeinc!BI37</f>
        <v>1.8232420262312291E-4</v>
      </c>
      <c r="V45" s="78">
        <f>[1]compopeinc!BJ37</f>
        <v>6.3949183015329773E-4</v>
      </c>
      <c r="W45" s="78">
        <f>[1]compopeinc!BK37</f>
        <v>-3.020247359509223E-5</v>
      </c>
      <c r="X45" s="78">
        <f>[1]compopeinc!BL37</f>
        <v>9.7093812766773627E-4</v>
      </c>
      <c r="Y45" s="82">
        <f>[1]compopeinc!BM37</f>
        <v>1.6449460471753947E-3</v>
      </c>
    </row>
    <row r="46" spans="1:25" ht="15.75">
      <c r="A46" s="129">
        <v>1949</v>
      </c>
      <c r="B46" s="83">
        <f>[1]compopeinc!AP38</f>
        <v>0.12259511489808837</v>
      </c>
      <c r="C46" s="78">
        <f>[1]compopeinc!AQ38</f>
        <v>7.4784707114598781E-2</v>
      </c>
      <c r="D46" s="78">
        <f>[1]compopeinc!AR38</f>
        <v>3.5294478613043748E-3</v>
      </c>
      <c r="E46" s="78">
        <f>[1]compopeinc!AS38</f>
        <v>2.4679805269532938E-3</v>
      </c>
      <c r="F46" s="78">
        <f>[1]compopeinc!AT38</f>
        <v>8.3448179363804307E-3</v>
      </c>
      <c r="G46" s="78">
        <f>[1]compopeinc!AU38</f>
        <v>4.1330682129800682E-4</v>
      </c>
      <c r="H46" s="78">
        <f>[1]compopeinc!AV38</f>
        <v>1.5231861039075603E-2</v>
      </c>
      <c r="I46" s="149">
        <f>[1]compopeinc!AW38</f>
        <v>1.7822993598477846E-2</v>
      </c>
      <c r="J46" s="83">
        <f>[1]compopeinc!AX38</f>
        <v>6.337982299000483E-2</v>
      </c>
      <c r="K46" s="78">
        <f>[1]compopeinc!AY38</f>
        <v>4.6864165062595921E-2</v>
      </c>
      <c r="L46" s="78">
        <f>[1]compopeinc!AZ38</f>
        <v>9.480997263499615E-4</v>
      </c>
      <c r="M46" s="78">
        <f>[1]compopeinc!BA38</f>
        <v>9.607136988416449E-4</v>
      </c>
      <c r="N46" s="78">
        <f>[1]compopeinc!BB38</f>
        <v>2.682756295444135E-3</v>
      </c>
      <c r="O46" s="78">
        <f>[1]compopeinc!BC38</f>
        <v>8.1397294026165333E-5</v>
      </c>
      <c r="P46" s="78">
        <f>[1]compopeinc!BD38</f>
        <v>5.7999252024646519E-3</v>
      </c>
      <c r="Q46" s="149">
        <f>[1]compopeinc!BE38</f>
        <v>6.0427657102823428E-3</v>
      </c>
      <c r="R46" s="89">
        <f>[1]compopeinc!BF38</f>
        <v>2.380589761906475E-2</v>
      </c>
      <c r="S46" s="78">
        <f>[1]compopeinc!BG38</f>
        <v>2.092435047133406E-2</v>
      </c>
      <c r="T46" s="78">
        <f>[1]compopeinc!BH38</f>
        <v>-2.2607262471343193E-4</v>
      </c>
      <c r="U46" s="78">
        <f>[1]compopeinc!BI38</f>
        <v>1.8478882867794033E-4</v>
      </c>
      <c r="V46" s="78">
        <f>[1]compopeinc!BJ38</f>
        <v>5.1415495073091214E-4</v>
      </c>
      <c r="W46" s="78">
        <f>[1]compopeinc!BK38</f>
        <v>-1.1976066431018891E-5</v>
      </c>
      <c r="X46" s="78">
        <f>[1]compopeinc!BL38</f>
        <v>1.0955444503917219E-3</v>
      </c>
      <c r="Y46" s="82">
        <f>[1]compopeinc!BM38</f>
        <v>1.3251076090745673E-3</v>
      </c>
    </row>
    <row r="47" spans="1:25" ht="15.75">
      <c r="A47" s="133">
        <v>1950</v>
      </c>
      <c r="B47" s="101">
        <f>[1]compopeinc!AP39</f>
        <v>0.13074905643688739</v>
      </c>
      <c r="C47" s="98">
        <f>[1]compopeinc!AQ39</f>
        <v>8.0311630353136737E-2</v>
      </c>
      <c r="D47" s="98">
        <f>[1]compopeinc!AR39</f>
        <v>3.7899691135286967E-3</v>
      </c>
      <c r="E47" s="98">
        <f>[1]compopeinc!AS39</f>
        <v>2.6420280712502993E-3</v>
      </c>
      <c r="F47" s="98">
        <f>[1]compopeinc!AT39</f>
        <v>9.2411131256470158E-3</v>
      </c>
      <c r="G47" s="98">
        <f>[1]compopeinc!AU39</f>
        <v>3.6046525401551221E-4</v>
      </c>
      <c r="H47" s="98">
        <f>[1]compopeinc!AV39</f>
        <v>1.4760183338047305E-2</v>
      </c>
      <c r="I47" s="154">
        <f>[1]compopeinc!AW39</f>
        <v>1.9643667181261839E-2</v>
      </c>
      <c r="J47" s="101">
        <f>[1]compopeinc!AX39</f>
        <v>6.8391267319077576E-2</v>
      </c>
      <c r="K47" s="98">
        <f>[1]compopeinc!AY39</f>
        <v>5.1022410362341682E-2</v>
      </c>
      <c r="L47" s="98">
        <f>[1]compopeinc!AZ39</f>
        <v>9.264844374195641E-4</v>
      </c>
      <c r="M47" s="98">
        <f>[1]compopeinc!BA39</f>
        <v>1.0679882972082679E-3</v>
      </c>
      <c r="N47" s="98">
        <f>[1]compopeinc!BB39</f>
        <v>3.1157278326530338E-3</v>
      </c>
      <c r="O47" s="98">
        <f>[1]compopeinc!BC39</f>
        <v>3.5312876567706905E-5</v>
      </c>
      <c r="P47" s="98">
        <f>[1]compopeinc!BD39</f>
        <v>5.3107945046665063E-3</v>
      </c>
      <c r="Q47" s="154">
        <f>[1]compopeinc!BE39</f>
        <v>6.9125490082208481E-3</v>
      </c>
      <c r="R47" s="155">
        <f>[1]compopeinc!BF39</f>
        <v>2.1648765263802477E-2</v>
      </c>
      <c r="S47" s="98">
        <f>[1]compopeinc!BG39</f>
        <v>1.9544681629243284E-2</v>
      </c>
      <c r="T47" s="98">
        <f>[1]compopeinc!BH39</f>
        <v>-3.4740141133150966E-4</v>
      </c>
      <c r="U47" s="98">
        <f>[1]compopeinc!BI39</f>
        <v>1.6806682612979475E-4</v>
      </c>
      <c r="V47" s="98">
        <f>[1]compopeinc!BJ39</f>
        <v>4.9162909370427887E-4</v>
      </c>
      <c r="W47" s="98">
        <f>[1]compopeinc!BK39</f>
        <v>-3.7417234412886648E-5</v>
      </c>
      <c r="X47" s="98">
        <f>[1]compopeinc!BL39</f>
        <v>5.5110053227146324E-4</v>
      </c>
      <c r="Y47" s="99">
        <f>[1]compopeinc!BM39</f>
        <v>1.2781058281980534E-3</v>
      </c>
    </row>
    <row r="48" spans="1:25" ht="15.75">
      <c r="A48" s="129">
        <v>1951</v>
      </c>
      <c r="B48" s="83">
        <f>[1]compopeinc!AP40</f>
        <v>0.12483013440057135</v>
      </c>
      <c r="C48" s="78">
        <f>[1]compopeinc!AQ40</f>
        <v>7.7837080541717035E-2</v>
      </c>
      <c r="D48" s="78">
        <f>[1]compopeinc!AR40</f>
        <v>3.1033124685366439E-3</v>
      </c>
      <c r="E48" s="78">
        <f>[1]compopeinc!AS40</f>
        <v>2.3615400262656972E-3</v>
      </c>
      <c r="F48" s="78">
        <f>[1]compopeinc!AT40</f>
        <v>8.8777905430601368E-3</v>
      </c>
      <c r="G48" s="78">
        <f>[1]compopeinc!AU40</f>
        <v>3.3763715073732031E-4</v>
      </c>
      <c r="H48" s="78">
        <f>[1]compopeinc!AV40</f>
        <v>1.3132041848840519E-2</v>
      </c>
      <c r="I48" s="149">
        <f>[1]compopeinc!AW40</f>
        <v>1.918073182141402E-2</v>
      </c>
      <c r="J48" s="83">
        <f>[1]compopeinc!AX40</f>
        <v>6.3910510473286233E-2</v>
      </c>
      <c r="K48" s="78">
        <f>[1]compopeinc!AY40</f>
        <v>4.8018245178000636E-2</v>
      </c>
      <c r="L48" s="78">
        <f>[1]compopeinc!AZ40</f>
        <v>6.1305782848945041E-4</v>
      </c>
      <c r="M48" s="78">
        <f>[1]compopeinc!BA40</f>
        <v>9.0664563182618553E-4</v>
      </c>
      <c r="N48" s="78">
        <f>[1]compopeinc!BB40</f>
        <v>2.8961637946357628E-3</v>
      </c>
      <c r="O48" s="78">
        <f>[1]compopeinc!BC40</f>
        <v>1.7096154032704228E-5</v>
      </c>
      <c r="P48" s="78">
        <f>[1]compopeinc!BD40</f>
        <v>4.9007818253649213E-3</v>
      </c>
      <c r="Q48" s="149">
        <f>[1]compopeinc!BE40</f>
        <v>6.5585200609365778E-3</v>
      </c>
      <c r="R48" s="89">
        <f>[1]compopeinc!BF40</f>
        <v>2.4039667561151026E-2</v>
      </c>
      <c r="S48" s="78">
        <f>[1]compopeinc!BG40</f>
        <v>2.1509564401763683E-2</v>
      </c>
      <c r="T48" s="78">
        <f>[1]compopeinc!BH40</f>
        <v>-3.5144784231741163E-4</v>
      </c>
      <c r="U48" s="78">
        <f>[1]compopeinc!BI40</f>
        <v>1.8232764164428396E-4</v>
      </c>
      <c r="V48" s="78">
        <f>[1]compopeinc!BJ40</f>
        <v>5.3775937166747497E-4</v>
      </c>
      <c r="W48" s="78">
        <f>[1]compopeinc!BK40</f>
        <v>-4.4018296111395682E-5</v>
      </c>
      <c r="X48" s="78">
        <f>[1]compopeinc!BL40</f>
        <v>8.2266327029129353E-4</v>
      </c>
      <c r="Y48" s="82">
        <f>[1]compopeinc!BM40</f>
        <v>1.3828190142130966E-3</v>
      </c>
    </row>
    <row r="49" spans="1:25" ht="15.75">
      <c r="A49" s="129">
        <v>1952</v>
      </c>
      <c r="B49" s="83">
        <f>[1]compopeinc!AP41</f>
        <v>0.11657023702696286</v>
      </c>
      <c r="C49" s="78">
        <f>[1]compopeinc!AQ41</f>
        <v>7.1840718668990888E-2</v>
      </c>
      <c r="D49" s="78">
        <f>[1]compopeinc!AR41</f>
        <v>3.5895132581634471E-3</v>
      </c>
      <c r="E49" s="78">
        <f>[1]compopeinc!AS41</f>
        <v>2.4381733481201374E-3</v>
      </c>
      <c r="F49" s="78">
        <f>[1]compopeinc!AT41</f>
        <v>8.4246915750813174E-3</v>
      </c>
      <c r="G49" s="78">
        <f>[1]compopeinc!AU41</f>
        <v>3.8712119873907428E-4</v>
      </c>
      <c r="H49" s="78">
        <f>[1]compopeinc!AV41</f>
        <v>1.1888391152391931E-2</v>
      </c>
      <c r="I49" s="149">
        <f>[1]compopeinc!AW41</f>
        <v>1.8001627825476076E-2</v>
      </c>
      <c r="J49" s="83">
        <f>[1]compopeinc!AX41</f>
        <v>5.9576926213441815E-2</v>
      </c>
      <c r="K49" s="78">
        <f>[1]compopeinc!AY41</f>
        <v>4.5419516793138409E-2</v>
      </c>
      <c r="L49" s="78">
        <f>[1]compopeinc!AZ41</f>
        <v>1.0097319616358684E-3</v>
      </c>
      <c r="M49" s="78">
        <f>[1]compopeinc!BA41</f>
        <v>9.4632234008063638E-4</v>
      </c>
      <c r="N49" s="78">
        <f>[1]compopeinc!BB41</f>
        <v>2.4161974567967607E-3</v>
      </c>
      <c r="O49" s="78">
        <f>[1]compopeinc!BC41</f>
        <v>3.4571471058014215E-5</v>
      </c>
      <c r="P49" s="78">
        <f>[1]compopeinc!BD41</f>
        <v>4.2481542142846929E-3</v>
      </c>
      <c r="Q49" s="149">
        <f>[1]compopeinc!BE41</f>
        <v>5.5024319764474363E-3</v>
      </c>
      <c r="R49" s="89">
        <f>[1]compopeinc!BF41</f>
        <v>2.2036026176826137E-2</v>
      </c>
      <c r="S49" s="78">
        <f>[1]compopeinc!BG41</f>
        <v>1.9876294861090538E-2</v>
      </c>
      <c r="T49" s="78">
        <f>[1]compopeinc!BH41</f>
        <v>-1.4153807278772352E-4</v>
      </c>
      <c r="U49" s="78">
        <f>[1]compopeinc!BI41</f>
        <v>1.8630091061214906E-4</v>
      </c>
      <c r="V49" s="78">
        <f>[1]compopeinc!BJ41</f>
        <v>3.8196906030111275E-4</v>
      </c>
      <c r="W49" s="78">
        <f>[1]compopeinc!BK41</f>
        <v>-3.9286891946935313E-5</v>
      </c>
      <c r="X49" s="78">
        <f>[1]compopeinc!BL41</f>
        <v>7.2561171469018326E-4</v>
      </c>
      <c r="Y49" s="82">
        <f>[1]compopeinc!BM41</f>
        <v>1.0466745948668106E-3</v>
      </c>
    </row>
    <row r="50" spans="1:25" ht="15.75">
      <c r="A50" s="129">
        <v>1953</v>
      </c>
      <c r="B50" s="83">
        <f>[1]compopeinc!AP42</f>
        <v>0.11006465293654114</v>
      </c>
      <c r="C50" s="78">
        <f>[1]compopeinc!AQ42</f>
        <v>6.9128671581117379E-2</v>
      </c>
      <c r="D50" s="78">
        <f>[1]compopeinc!AR42</f>
        <v>3.6592270296146893E-3</v>
      </c>
      <c r="E50" s="78">
        <f>[1]compopeinc!AS42</f>
        <v>2.4393811759438615E-3</v>
      </c>
      <c r="F50" s="78">
        <f>[1]compopeinc!AT42</f>
        <v>7.3225915919674575E-3</v>
      </c>
      <c r="G50" s="78">
        <f>[1]compopeinc!AU42</f>
        <v>4.6806957892576068E-4</v>
      </c>
      <c r="H50" s="78">
        <f>[1]compopeinc!AV42</f>
        <v>1.1685210767577097E-2</v>
      </c>
      <c r="I50" s="149">
        <f>[1]compopeinc!AW42</f>
        <v>1.5361501211394868E-2</v>
      </c>
      <c r="J50" s="83">
        <f>[1]compopeinc!AX42</f>
        <v>5.6074627093961979E-2</v>
      </c>
      <c r="K50" s="78">
        <f>[1]compopeinc!AY42</f>
        <v>4.2948373699458996E-2</v>
      </c>
      <c r="L50" s="78">
        <f>[1]compopeinc!AZ42</f>
        <v>9.9921957140300475E-4</v>
      </c>
      <c r="M50" s="78">
        <f>[1]compopeinc!BA42</f>
        <v>9.2518753362593365E-4</v>
      </c>
      <c r="N50" s="78">
        <f>[1]compopeinc!BB42</f>
        <v>2.1682888124485962E-3</v>
      </c>
      <c r="O50" s="78">
        <f>[1]compopeinc!BC42</f>
        <v>6.7172193428143511E-5</v>
      </c>
      <c r="P50" s="78">
        <f>[1]compopeinc!BD42</f>
        <v>4.1175181347739504E-3</v>
      </c>
      <c r="Q50" s="149">
        <f>[1]compopeinc!BE42</f>
        <v>4.8488671488233579E-3</v>
      </c>
      <c r="R50" s="89">
        <f>[1]compopeinc!BF42</f>
        <v>2.1329544577570352E-2</v>
      </c>
      <c r="S50" s="78">
        <f>[1]compopeinc!BG42</f>
        <v>1.9358676484512154E-2</v>
      </c>
      <c r="T50" s="78">
        <f>[1]compopeinc!BH42</f>
        <v>-1.3447512677554699E-4</v>
      </c>
      <c r="U50" s="78">
        <f>[1]compopeinc!BI42</f>
        <v>1.9129929716010539E-4</v>
      </c>
      <c r="V50" s="78">
        <f>[1]compopeinc!BJ42</f>
        <v>3.4222700460487314E-4</v>
      </c>
      <c r="W50" s="78">
        <f>[1]compopeinc!BK42</f>
        <v>-3.0514711842316987E-5</v>
      </c>
      <c r="X50" s="78">
        <f>[1]compopeinc!BL42</f>
        <v>6.737153118716835E-4</v>
      </c>
      <c r="Y50" s="82">
        <f>[1]compopeinc!BM42</f>
        <v>9.2861631803939544E-4</v>
      </c>
    </row>
    <row r="51" spans="1:25" ht="15.75">
      <c r="A51" s="129">
        <v>1954</v>
      </c>
      <c r="B51" s="83">
        <f>[1]compopeinc!AP43</f>
        <v>0.10858100060352334</v>
      </c>
      <c r="C51" s="78">
        <f>[1]compopeinc!AQ43</f>
        <v>6.6027690653544469E-2</v>
      </c>
      <c r="D51" s="78">
        <f>[1]compopeinc!AR43</f>
        <v>4.1983254006245788E-3</v>
      </c>
      <c r="E51" s="78">
        <f>[1]compopeinc!AS43</f>
        <v>3.2192371017474714E-3</v>
      </c>
      <c r="F51" s="78">
        <f>[1]compopeinc!AT43</f>
        <v>7.3606482437787195E-3</v>
      </c>
      <c r="G51" s="78">
        <f>[1]compopeinc!AU43</f>
        <v>6.2318286862612059E-4</v>
      </c>
      <c r="H51" s="78">
        <f>[1]compopeinc!AV43</f>
        <v>1.1751542182658741E-2</v>
      </c>
      <c r="I51" s="149">
        <f>[1]compopeinc!AW43</f>
        <v>1.5400374152543242E-2</v>
      </c>
      <c r="J51" s="83">
        <f>[1]compopeinc!AX43</f>
        <v>5.5178065841745456E-2</v>
      </c>
      <c r="K51" s="78">
        <f>[1]compopeinc!AY43</f>
        <v>4.2169245997972227E-2</v>
      </c>
      <c r="L51" s="78">
        <f>[1]compopeinc!AZ43</f>
        <v>1.0428279142544665E-3</v>
      </c>
      <c r="M51" s="78">
        <f>[1]compopeinc!BA43</f>
        <v>1.252687227088564E-3</v>
      </c>
      <c r="N51" s="78">
        <f>[1]compopeinc!BB43</f>
        <v>1.9857057954887113E-3</v>
      </c>
      <c r="O51" s="78">
        <f>[1]compopeinc!BC43</f>
        <v>1.2616491587728193E-4</v>
      </c>
      <c r="P51" s="78">
        <f>[1]compopeinc!BD43</f>
        <v>4.1138153008098395E-3</v>
      </c>
      <c r="Q51" s="149">
        <f>[1]compopeinc!BE43</f>
        <v>4.4876186902543646E-3</v>
      </c>
      <c r="R51" s="89">
        <f>[1]compopeinc!BF43</f>
        <v>2.0404546574513273E-2</v>
      </c>
      <c r="S51" s="78">
        <f>[1]compopeinc!BG43</f>
        <v>1.8156822319474488E-2</v>
      </c>
      <c r="T51" s="78">
        <f>[1]compopeinc!BH43</f>
        <v>-1.1593707699098497E-4</v>
      </c>
      <c r="U51" s="78">
        <f>[1]compopeinc!BI43</f>
        <v>2.9729464705764377E-4</v>
      </c>
      <c r="V51" s="78">
        <f>[1]compopeinc!BJ43</f>
        <v>3.5249468295519605E-4</v>
      </c>
      <c r="W51" s="78">
        <f>[1]compopeinc!BK43</f>
        <v>-1.3930073238127484E-5</v>
      </c>
      <c r="X51" s="78">
        <f>[1]compopeinc!BL43</f>
        <v>7.8019237621568033E-4</v>
      </c>
      <c r="Y51" s="82">
        <f>[1]compopeinc!BM43</f>
        <v>9.4760969903937508E-4</v>
      </c>
    </row>
    <row r="52" spans="1:25" ht="15.75">
      <c r="A52" s="129">
        <v>1955</v>
      </c>
      <c r="B52" s="83">
        <f>[1]compopeinc!AP44</f>
        <v>0.11565560143661946</v>
      </c>
      <c r="C52" s="78">
        <f>[1]compopeinc!AQ44</f>
        <v>7.6985667112500614E-2</v>
      </c>
      <c r="D52" s="78">
        <f>[1]compopeinc!AR44</f>
        <v>3.7885144114342085E-3</v>
      </c>
      <c r="E52" s="78">
        <f>[1]compopeinc!AS44</f>
        <v>2.0823219924850263E-3</v>
      </c>
      <c r="F52" s="78">
        <f>[1]compopeinc!AT44</f>
        <v>6.7469510519621179E-3</v>
      </c>
      <c r="G52" s="78">
        <f>[1]compopeinc!AU44</f>
        <v>6.5586555139394227E-4</v>
      </c>
      <c r="H52" s="78">
        <f>[1]compopeinc!AV44</f>
        <v>1.1151371586942554E-2</v>
      </c>
      <c r="I52" s="149">
        <f>[1]compopeinc!AW44</f>
        <v>1.4244909729901001E-2</v>
      </c>
      <c r="J52" s="83">
        <f>[1]compopeinc!AX44</f>
        <v>6.1099518501596096E-2</v>
      </c>
      <c r="K52" s="78">
        <f>[1]compopeinc!AY44</f>
        <v>5.0401163023465458E-2</v>
      </c>
      <c r="L52" s="78">
        <f>[1]compopeinc!AZ44</f>
        <v>5.9390014392886542E-4</v>
      </c>
      <c r="M52" s="78">
        <f>[1]compopeinc!BA44</f>
        <v>1.0099383726319832E-3</v>
      </c>
      <c r="N52" s="78">
        <f>[1]compopeinc!BB44</f>
        <v>1.5759587192316678E-3</v>
      </c>
      <c r="O52" s="78">
        <f>[1]compopeinc!BC44</f>
        <v>1.2387437608544284E-4</v>
      </c>
      <c r="P52" s="78">
        <f>[1]compopeinc!BD44</f>
        <v>3.7079641747943403E-3</v>
      </c>
      <c r="Q52" s="149">
        <f>[1]compopeinc!BE44</f>
        <v>3.6867196914583326E-3</v>
      </c>
      <c r="R52" s="89">
        <f>[1]compopeinc!BF44</f>
        <v>2.382050032709028E-2</v>
      </c>
      <c r="S52" s="78">
        <f>[1]compopeinc!BG44</f>
        <v>2.211577230138128E-2</v>
      </c>
      <c r="T52" s="78">
        <f>[1]compopeinc!BH44</f>
        <v>-2.7340131578990122E-4</v>
      </c>
      <c r="U52" s="78">
        <f>[1]compopeinc!BI44</f>
        <v>1.8816728797693924E-4</v>
      </c>
      <c r="V52" s="78">
        <f>[1]compopeinc!BJ44</f>
        <v>2.8395291471635016E-4</v>
      </c>
      <c r="W52" s="78">
        <f>[1]compopeinc!BK44</f>
        <v>-1.9413385857247336E-5</v>
      </c>
      <c r="X52" s="78">
        <f>[1]compopeinc!BL44</f>
        <v>7.1858668792525399E-4</v>
      </c>
      <c r="Y52" s="82">
        <f>[1]compopeinc!BM44</f>
        <v>8.0683583673760444E-4</v>
      </c>
    </row>
    <row r="53" spans="1:25" ht="15.75">
      <c r="A53" s="129">
        <v>1956</v>
      </c>
      <c r="B53" s="83">
        <f>[1]compopeinc!AP45</f>
        <v>0.11047545209608274</v>
      </c>
      <c r="C53" s="78">
        <f>[1]compopeinc!AQ45</f>
        <v>7.4831245107618877E-2</v>
      </c>
      <c r="D53" s="78">
        <f>[1]compopeinc!AR45</f>
        <v>3.4780284388144936E-3</v>
      </c>
      <c r="E53" s="78">
        <f>[1]compopeinc!AS45</f>
        <v>2.7067057489166334E-3</v>
      </c>
      <c r="F53" s="78">
        <f>[1]compopeinc!AT45</f>
        <v>5.6752085040163228E-3</v>
      </c>
      <c r="G53" s="78">
        <f>[1]compopeinc!AU45</f>
        <v>6.9995689653186758E-4</v>
      </c>
      <c r="H53" s="78">
        <f>[1]compopeinc!AV45</f>
        <v>1.0797251108413571E-2</v>
      </c>
      <c r="I53" s="149">
        <f>[1]compopeinc!AW45</f>
        <v>1.2287056291770987E-2</v>
      </c>
      <c r="J53" s="83">
        <f>[1]compopeinc!AX45</f>
        <v>5.7154889205097169E-2</v>
      </c>
      <c r="K53" s="78">
        <f>[1]compopeinc!AY45</f>
        <v>4.7378061132511896E-2</v>
      </c>
      <c r="L53" s="78">
        <f>[1]compopeinc!AZ45</f>
        <v>6.8901092247570161E-4</v>
      </c>
      <c r="M53" s="78">
        <f>[1]compopeinc!BA45</f>
        <v>9.5149837431146816E-4</v>
      </c>
      <c r="N53" s="78">
        <f>[1]compopeinc!BB45</f>
        <v>1.2521472775000096E-3</v>
      </c>
      <c r="O53" s="78">
        <f>[1]compopeinc!BC45</f>
        <v>1.3186307185482739E-4</v>
      </c>
      <c r="P53" s="78">
        <f>[1]compopeinc!BD45</f>
        <v>3.6763035999820702E-3</v>
      </c>
      <c r="Q53" s="149">
        <f>[1]compopeinc!BE45</f>
        <v>3.0760048264611762E-3</v>
      </c>
      <c r="R53" s="89">
        <f>[1]compopeinc!BF45</f>
        <v>2.1720089951091971E-2</v>
      </c>
      <c r="S53" s="78">
        <f>[1]compopeinc!BG45</f>
        <v>2.0225834910895538E-2</v>
      </c>
      <c r="T53" s="78">
        <f>[1]compopeinc!BH45</f>
        <v>-2.0711199455023541E-4</v>
      </c>
      <c r="U53" s="78">
        <f>[1]compopeinc!BI45</f>
        <v>1.7808771431349608E-4</v>
      </c>
      <c r="V53" s="78">
        <f>[1]compopeinc!BJ45</f>
        <v>1.9487751194191644E-4</v>
      </c>
      <c r="W53" s="78">
        <f>[1]compopeinc!BK45</f>
        <v>-2.1608766316453673E-5</v>
      </c>
      <c r="X53" s="78">
        <f>[1]compopeinc!BL45</f>
        <v>7.1706249793343567E-4</v>
      </c>
      <c r="Y53" s="82">
        <f>[1]compopeinc!BM45</f>
        <v>6.3294807687427554E-4</v>
      </c>
    </row>
    <row r="54" spans="1:25" ht="15.75">
      <c r="A54" s="129">
        <v>1957</v>
      </c>
      <c r="B54" s="83">
        <f>[1]compopeinc!AP46</f>
        <v>0.10750693878329233</v>
      </c>
      <c r="C54" s="78">
        <f>[1]compopeinc!AQ46</f>
        <v>7.0636757837124808E-2</v>
      </c>
      <c r="D54" s="78">
        <f>[1]compopeinc!AR46</f>
        <v>3.7197947009978364E-3</v>
      </c>
      <c r="E54" s="78">
        <f>[1]compopeinc!AS46</f>
        <v>2.7025594644854208E-3</v>
      </c>
      <c r="F54" s="78">
        <f>[1]compopeinc!AT46</f>
        <v>6.0497332246199787E-3</v>
      </c>
      <c r="G54" s="78">
        <f>[1]compopeinc!AU46</f>
        <v>8.1165086359041936E-4</v>
      </c>
      <c r="H54" s="78">
        <f>[1]compopeinc!AV46</f>
        <v>1.0623715501401813E-2</v>
      </c>
      <c r="I54" s="149">
        <f>[1]compopeinc!AW46</f>
        <v>1.2962727191072051E-2</v>
      </c>
      <c r="J54" s="83">
        <f>[1]compopeinc!AX46</f>
        <v>5.4778488837555532E-2</v>
      </c>
      <c r="K54" s="78">
        <f>[1]compopeinc!AY46</f>
        <v>4.4323304726867338E-2</v>
      </c>
      <c r="L54" s="78">
        <f>[1]compopeinc!AZ46</f>
        <v>9.1855736230678654E-4</v>
      </c>
      <c r="M54" s="78">
        <f>[1]compopeinc!BA46</f>
        <v>9.7263317653570227E-4</v>
      </c>
      <c r="N54" s="78">
        <f>[1]compopeinc!BB46</f>
        <v>1.4583201987307234E-3</v>
      </c>
      <c r="O54" s="78">
        <f>[1]compopeinc!BC46</f>
        <v>1.6430547679067612E-4</v>
      </c>
      <c r="P54" s="78">
        <f>[1]compopeinc!BD46</f>
        <v>3.4746692761057521E-3</v>
      </c>
      <c r="Q54" s="149">
        <f>[1]compopeinc!BE46</f>
        <v>3.4666986202185482E-3</v>
      </c>
      <c r="R54" s="89">
        <f>[1]compopeinc!BF46</f>
        <v>2.0246278807414274E-2</v>
      </c>
      <c r="S54" s="78">
        <f>[1]compopeinc!BG46</f>
        <v>1.8585852607129822E-2</v>
      </c>
      <c r="T54" s="78">
        <f>[1]compopeinc!BH46</f>
        <v>-1.0983460262212219E-4</v>
      </c>
      <c r="U54" s="78">
        <f>[1]compopeinc!BI46</f>
        <v>2.2034544161597127E-4</v>
      </c>
      <c r="V54" s="78">
        <f>[1]compopeinc!BJ46</f>
        <v>2.1398065449488497E-4</v>
      </c>
      <c r="W54" s="78">
        <f>[1]compopeinc!BK46</f>
        <v>-1.5862741352691812E-5</v>
      </c>
      <c r="X54" s="78">
        <f>[1]compopeinc!BL46</f>
        <v>6.8388994553753555E-4</v>
      </c>
      <c r="Y54" s="82">
        <f>[1]compopeinc!BM46</f>
        <v>6.6790750261087601E-4</v>
      </c>
    </row>
    <row r="55" spans="1:25" ht="15.75">
      <c r="A55" s="129">
        <v>1958</v>
      </c>
      <c r="B55" s="83">
        <f>[1]compopeinc!AP47</f>
        <v>9.9434449919990411E-2</v>
      </c>
      <c r="C55" s="78">
        <f>[1]compopeinc!AQ47</f>
        <v>6.2335566399156432E-2</v>
      </c>
      <c r="D55" s="78">
        <f>[1]compopeinc!AR47</f>
        <v>4.0981418964099701E-3</v>
      </c>
      <c r="E55" s="78">
        <f>[1]compopeinc!AS47</f>
        <v>3.0144743242777575E-3</v>
      </c>
      <c r="F55" s="78">
        <f>[1]compopeinc!AT47</f>
        <v>5.8012810434804078E-3</v>
      </c>
      <c r="G55" s="78">
        <f>[1]compopeinc!AU47</f>
        <v>1.0363067958306987E-3</v>
      </c>
      <c r="H55" s="78">
        <f>[1]compopeinc!AV47</f>
        <v>1.0609607521569088E-2</v>
      </c>
      <c r="I55" s="149">
        <f>[1]compopeinc!AW47</f>
        <v>1.2539071939266041E-2</v>
      </c>
      <c r="J55" s="83">
        <f>[1]compopeinc!AX47</f>
        <v>4.9428269723838091E-2</v>
      </c>
      <c r="K55" s="78">
        <f>[1]compopeinc!AY47</f>
        <v>3.8675068449461114E-2</v>
      </c>
      <c r="L55" s="78">
        <f>[1]compopeinc!AZ47</f>
        <v>1.2243961634577538E-3</v>
      </c>
      <c r="M55" s="78">
        <f>[1]compopeinc!BA47</f>
        <v>1.0986151942550268E-3</v>
      </c>
      <c r="N55" s="78">
        <f>[1]compopeinc!BB47</f>
        <v>1.34407319107237E-3</v>
      </c>
      <c r="O55" s="78">
        <f>[1]compopeinc!BC47</f>
        <v>2.7131368367375901E-4</v>
      </c>
      <c r="P55" s="78">
        <f>[1]compopeinc!BD47</f>
        <v>3.5469389329396534E-3</v>
      </c>
      <c r="Q55" s="149">
        <f>[1]compopeinc!BE47</f>
        <v>3.267864108978411E-3</v>
      </c>
      <c r="R55" s="89">
        <f>[1]compopeinc!BF47</f>
        <v>1.8083201858030556E-2</v>
      </c>
      <c r="S55" s="78">
        <f>[1]compopeinc!BG47</f>
        <v>1.6231936325168742E-2</v>
      </c>
      <c r="T55" s="78">
        <f>[1]compopeinc!BH47</f>
        <v>1.4289681083752776E-5</v>
      </c>
      <c r="U55" s="78">
        <f>[1]compopeinc!BI47</f>
        <v>2.4479508149812494E-4</v>
      </c>
      <c r="V55" s="78">
        <f>[1]compopeinc!BJ47</f>
        <v>2.1264096545073032E-4</v>
      </c>
      <c r="W55" s="78">
        <f>[1]compopeinc!BK47</f>
        <v>2.0290596415082086E-5</v>
      </c>
      <c r="X55" s="78">
        <f>[1]compopeinc!BL47</f>
        <v>6.8510789279833115E-4</v>
      </c>
      <c r="Y55" s="82">
        <f>[1]compopeinc!BM47</f>
        <v>6.7414131561579669E-4</v>
      </c>
    </row>
    <row r="56" spans="1:25" ht="15.75">
      <c r="A56" s="132">
        <v>1959</v>
      </c>
      <c r="B56" s="95">
        <f>[1]compopeinc!AP48</f>
        <v>0.10646937565352142</v>
      </c>
      <c r="C56" s="92">
        <f>[1]compopeinc!AQ48</f>
        <v>7.0490700271564358E-2</v>
      </c>
      <c r="D56" s="92">
        <f>[1]compopeinc!AR48</f>
        <v>3.5263199231852557E-3</v>
      </c>
      <c r="E56" s="92">
        <f>[1]compopeinc!AS48</f>
        <v>3.0865863884790997E-3</v>
      </c>
      <c r="F56" s="92">
        <f>[1]compopeinc!AT48</f>
        <v>5.89184377805263E-3</v>
      </c>
      <c r="G56" s="92">
        <f>[1]compopeinc!AU48</f>
        <v>1.0457842443909711E-3</v>
      </c>
      <c r="H56" s="92">
        <f>[1]compopeinc!AV48</f>
        <v>9.9885886449987971E-3</v>
      </c>
      <c r="I56" s="152">
        <f>[1]compopeinc!AW48</f>
        <v>1.2439552402850341E-2</v>
      </c>
      <c r="J56" s="95">
        <f>[1]compopeinc!AX48</f>
        <v>5.3469149779833046E-2</v>
      </c>
      <c r="K56" s="92">
        <f>[1]compopeinc!AY48</f>
        <v>4.3741792856069245E-2</v>
      </c>
      <c r="L56" s="92">
        <f>[1]compopeinc!AZ48</f>
        <v>8.5069215560095541E-4</v>
      </c>
      <c r="M56" s="92">
        <f>[1]compopeinc!BA48</f>
        <v>1.02107304473437E-3</v>
      </c>
      <c r="N56" s="92">
        <f>[1]compopeinc!BB48</f>
        <v>1.3512281225131627E-3</v>
      </c>
      <c r="O56" s="92">
        <f>[1]compopeinc!BC48</f>
        <v>2.4055227201237153E-4</v>
      </c>
      <c r="P56" s="92">
        <f>[1]compopeinc!BD48</f>
        <v>3.0754793953769147E-3</v>
      </c>
      <c r="Q56" s="152">
        <f>[1]compopeinc!BE48</f>
        <v>3.1883319335260264E-3</v>
      </c>
      <c r="R56" s="153">
        <f>[1]compopeinc!BF48</f>
        <v>1.9829274893448708E-2</v>
      </c>
      <c r="S56" s="92">
        <f>[1]compopeinc!BG48</f>
        <v>1.8242317125095112E-2</v>
      </c>
      <c r="T56" s="92">
        <f>[1]compopeinc!BH48</f>
        <v>-1.3636113325902457E-4</v>
      </c>
      <c r="U56" s="92">
        <f>[1]compopeinc!BI48</f>
        <v>2.0666737841547097E-4</v>
      </c>
      <c r="V56" s="92">
        <f>[1]compopeinc!BJ48</f>
        <v>2.2516341727794143E-4</v>
      </c>
      <c r="W56" s="92">
        <f>[1]compopeinc!BK48</f>
        <v>1.2046668721355301E-6</v>
      </c>
      <c r="X56" s="92">
        <f>[1]compopeinc!BL48</f>
        <v>6.1972373263877243E-4</v>
      </c>
      <c r="Y56" s="93">
        <f>[1]compopeinc!BM48</f>
        <v>6.7055970640830104E-4</v>
      </c>
    </row>
    <row r="57" spans="1:25" ht="15.75">
      <c r="A57" s="129">
        <v>1960</v>
      </c>
      <c r="B57" s="83">
        <f>[1]compopeinc!AP49</f>
        <v>0.10064754603463619</v>
      </c>
      <c r="C57" s="78">
        <f>[1]compopeinc!AQ49</f>
        <v>6.7120067397372737E-2</v>
      </c>
      <c r="D57" s="78">
        <f>[1]compopeinc!AR49</f>
        <v>3.7147328232664963E-3</v>
      </c>
      <c r="E57" s="78">
        <f>[1]compopeinc!AS49</f>
        <v>3.814749402682793E-3</v>
      </c>
      <c r="F57" s="78">
        <f>[1]compopeinc!AT49</f>
        <v>4.9339514429316998E-3</v>
      </c>
      <c r="G57" s="78">
        <f>[1]compopeinc!AU49</f>
        <v>1.1079809350212663E-3</v>
      </c>
      <c r="H57" s="78">
        <f>[1]compopeinc!AV49</f>
        <v>9.5250222727989772E-3</v>
      </c>
      <c r="I57" s="149">
        <f>[1]compopeinc!AW49</f>
        <v>1.0431041760562216E-2</v>
      </c>
      <c r="J57" s="83">
        <f>[1]compopeinc!AX49</f>
        <v>5.2033286274304424E-2</v>
      </c>
      <c r="K57" s="78">
        <f>[1]compopeinc!AY49</f>
        <v>4.2648235392199661E-2</v>
      </c>
      <c r="L57" s="78">
        <f>[1]compopeinc!AZ49</f>
        <v>9.9908597816989776E-4</v>
      </c>
      <c r="M57" s="78">
        <f>[1]compopeinc!BA49</f>
        <v>1.4317424082851318E-3</v>
      </c>
      <c r="N57" s="78">
        <f>[1]compopeinc!BB49</f>
        <v>1.0566330389338958E-3</v>
      </c>
      <c r="O57" s="78">
        <f>[1]compopeinc!BC49</f>
        <v>2.4754970299891257E-4</v>
      </c>
      <c r="P57" s="78">
        <f>[1]compopeinc!BD49</f>
        <v>3.0836350719945539E-3</v>
      </c>
      <c r="Q57" s="149">
        <f>[1]compopeinc!BE49</f>
        <v>2.5664046817223574E-3</v>
      </c>
      <c r="R57" s="89">
        <f>[1]compopeinc!BF49</f>
        <v>2.0654322658610485E-2</v>
      </c>
      <c r="S57" s="78">
        <f>[1]compopeinc!BG49</f>
        <v>1.9271249547773338E-2</v>
      </c>
      <c r="T57" s="78">
        <f>[1]compopeinc!BH49</f>
        <v>-1.1750665910794994E-4</v>
      </c>
      <c r="U57" s="78">
        <f>[1]compopeinc!BI49</f>
        <v>2.5185925223393903E-4</v>
      </c>
      <c r="V57" s="78">
        <f>[1]compopeinc!BJ49</f>
        <v>1.4624658838668434E-4</v>
      </c>
      <c r="W57" s="78">
        <f>[1]compopeinc!BK49</f>
        <v>-5.9927254782743105E-6</v>
      </c>
      <c r="X57" s="78">
        <f>[1]compopeinc!BL49</f>
        <v>6.0637098765402829E-4</v>
      </c>
      <c r="Y57" s="82">
        <f>[1]compopeinc!BM49</f>
        <v>5.0209566714872346E-4</v>
      </c>
    </row>
    <row r="58" spans="1:25" ht="15.75">
      <c r="A58" s="129">
        <v>1961</v>
      </c>
      <c r="B58" s="83">
        <f>[1]compopeinc!AP50</f>
        <v>9.8903392111196198E-2</v>
      </c>
      <c r="C58" s="78">
        <f>[1]compopeinc!AQ50</f>
        <v>6.648366056567559E-2</v>
      </c>
      <c r="D58" s="78">
        <f>[1]compopeinc!AR50</f>
        <v>3.3706621892389014E-3</v>
      </c>
      <c r="E58" s="78">
        <f>[1]compopeinc!AS50</f>
        <v>3.5384175823032207E-3</v>
      </c>
      <c r="F58" s="78">
        <f>[1]compopeinc!AT50</f>
        <v>4.8176522644480038E-3</v>
      </c>
      <c r="G58" s="78">
        <f>[1]compopeinc!AU50</f>
        <v>1.2570870454483339E-3</v>
      </c>
      <c r="H58" s="78">
        <f>[1]compopeinc!AV50</f>
        <v>9.0176858297971677E-3</v>
      </c>
      <c r="I58" s="149">
        <f>[1]compopeinc!AW50</f>
        <v>1.0418226634284981E-2</v>
      </c>
      <c r="J58" s="83">
        <f>[1]compopeinc!AX50</f>
        <v>5.1692811327353316E-2</v>
      </c>
      <c r="K58" s="78">
        <f>[1]compopeinc!AY50</f>
        <v>4.2583903836394842E-2</v>
      </c>
      <c r="L58" s="78">
        <f>[1]compopeinc!AZ50</f>
        <v>8.164943252099619E-4</v>
      </c>
      <c r="M58" s="78">
        <f>[1]compopeinc!BA50</f>
        <v>1.2261957160432469E-3</v>
      </c>
      <c r="N58" s="78">
        <f>[1]compopeinc!BB50</f>
        <v>1.1194287151512245E-3</v>
      </c>
      <c r="O58" s="78">
        <f>[1]compopeinc!BC50</f>
        <v>3.1267139871318496E-4</v>
      </c>
      <c r="P58" s="78">
        <f>[1]compopeinc!BD50</f>
        <v>2.8947969273670393E-3</v>
      </c>
      <c r="Q58" s="149">
        <f>[1]compopeinc!BE50</f>
        <v>2.7393204084738085E-3</v>
      </c>
      <c r="R58" s="89">
        <f>[1]compopeinc!BF50</f>
        <v>2.08102324924462E-2</v>
      </c>
      <c r="S58" s="78">
        <f>[1]compopeinc!BG50</f>
        <v>1.940875245815038E-2</v>
      </c>
      <c r="T58" s="78">
        <f>[1]compopeinc!BH50</f>
        <v>-1.7331831138427763E-4</v>
      </c>
      <c r="U58" s="78">
        <f>[1]compopeinc!BI50</f>
        <v>2.3391045499311319E-4</v>
      </c>
      <c r="V58" s="78">
        <f>[1]compopeinc!BJ50</f>
        <v>1.9017075567340856E-4</v>
      </c>
      <c r="W58" s="78">
        <f>[1]compopeinc!BK50</f>
        <v>1.3999769604961583E-5</v>
      </c>
      <c r="X58" s="78">
        <f>[1]compopeinc!BL50</f>
        <v>5.3927077386839428E-4</v>
      </c>
      <c r="Y58" s="82">
        <f>[1]compopeinc!BM50</f>
        <v>5.974465915402203E-4</v>
      </c>
    </row>
    <row r="59" spans="1:25" ht="15.75">
      <c r="A59" s="134">
        <v>1962</v>
      </c>
      <c r="B59" s="83">
        <f>[1]compopeinc!AP51</f>
        <v>9.9267095327377319E-2</v>
      </c>
      <c r="C59" s="87">
        <f>[1]compopeinc!AQ51</f>
        <v>6.7226754356107407E-2</v>
      </c>
      <c r="D59" s="87">
        <f>[1]compopeinc!AR51</f>
        <v>3.4910365521093802E-3</v>
      </c>
      <c r="E59" s="87">
        <f>[1]compopeinc!AS51</f>
        <v>3.8739154659843816E-3</v>
      </c>
      <c r="F59" s="87">
        <f>[1]compopeinc!AT51</f>
        <v>4.467352950786577E-3</v>
      </c>
      <c r="G59" s="87">
        <f>[1]compopeinc!AU51</f>
        <v>9.7088021388333111E-4</v>
      </c>
      <c r="H59" s="87">
        <f>[1]compopeinc!AV51</f>
        <v>8.9483629076562224E-3</v>
      </c>
      <c r="I59" s="150">
        <f>[1]compopeinc!AW51</f>
        <v>1.028878552093801E-2</v>
      </c>
      <c r="J59" s="83">
        <f>[1]compopeinc!AX51</f>
        <v>5.1123790442943573E-2</v>
      </c>
      <c r="K59" s="87">
        <f>[1]compopeinc!AY51</f>
        <v>4.2713397072866713E-2</v>
      </c>
      <c r="L59" s="87">
        <f>[1]compopeinc!AZ51</f>
        <v>8.9029963290150572E-4</v>
      </c>
      <c r="M59" s="87">
        <f>[1]compopeinc!BA51</f>
        <v>1.3779515990760443E-3</v>
      </c>
      <c r="N59" s="87">
        <f>[1]compopeinc!BB51</f>
        <v>9.308174422904687E-4</v>
      </c>
      <c r="O59" s="87">
        <f>[1]compopeinc!BC51</f>
        <v>1.9801134488475961E-4</v>
      </c>
      <c r="P59" s="87">
        <f>[1]compopeinc!BD51</f>
        <v>2.562925153555233E-3</v>
      </c>
      <c r="Q59" s="150">
        <f>[1]compopeinc!BE51</f>
        <v>2.4503847403564748E-3</v>
      </c>
      <c r="R59" s="83">
        <f>[1]compopeinc!BF51</f>
        <v>2.0213339477777481E-2</v>
      </c>
      <c r="S59" s="87">
        <f>[1]compopeinc!BG51</f>
        <v>1.8946358619805405E-2</v>
      </c>
      <c r="T59" s="87">
        <f>[1]compopeinc!BH51</f>
        <v>-1.2075796776934696E-4</v>
      </c>
      <c r="U59" s="87">
        <f>[1]compopeinc!BI51</f>
        <v>3.1057244619714033E-4</v>
      </c>
      <c r="V59" s="87">
        <f>[1]compopeinc!BJ51</f>
        <v>1.2768959065558979E-4</v>
      </c>
      <c r="W59" s="87">
        <f>[1]compopeinc!BK51</f>
        <v>-2.1856639559542637E-5</v>
      </c>
      <c r="X59" s="87">
        <f>[1]compopeinc!BL51</f>
        <v>4.986331497925982E-4</v>
      </c>
      <c r="Y59" s="88">
        <f>[1]compopeinc!BM51</f>
        <v>4.7269955517504687E-4</v>
      </c>
    </row>
    <row r="60" spans="1:25" ht="15.75">
      <c r="A60" s="134">
        <v>1963</v>
      </c>
      <c r="B60" s="83">
        <f>[1]compopeinc!AP52</f>
        <v>0.10090312734246254</v>
      </c>
      <c r="C60" s="87">
        <f>[1]compopeinc!AQ52</f>
        <v>6.937352077235108E-2</v>
      </c>
      <c r="D60" s="87">
        <f>[1]compopeinc!AR52</f>
        <v>3.0471823862995035E-3</v>
      </c>
      <c r="E60" s="87">
        <f>[1]compopeinc!AS52</f>
        <v>3.4830280849638263E-3</v>
      </c>
      <c r="F60" s="87">
        <f>[1]compopeinc!AT52</f>
        <v>4.3615304277373644E-3</v>
      </c>
      <c r="G60" s="87">
        <f>[1]compopeinc!AU52</f>
        <v>1.6470714123989346E-3</v>
      </c>
      <c r="H60" s="87">
        <f>[1]compopeinc!AV52</f>
        <v>8.7991632775271458E-3</v>
      </c>
      <c r="I60" s="150">
        <f>[1]compopeinc!AW52</f>
        <v>1.0191631555938196E-2</v>
      </c>
      <c r="J60" s="83">
        <f>[1]compopeinc!AX52</f>
        <v>5.237947404384613E-2</v>
      </c>
      <c r="K60" s="87">
        <f>[1]compopeinc!AY52</f>
        <v>4.4062376134145244E-2</v>
      </c>
      <c r="L60" s="87">
        <f>[1]compopeinc!AZ52</f>
        <v>6.4886714550702789E-4</v>
      </c>
      <c r="M60" s="87">
        <f>[1]compopeinc!BA52</f>
        <v>1.1925526863983355E-3</v>
      </c>
      <c r="N60" s="87">
        <f>[1]compopeinc!BB52</f>
        <v>9.420611590825914E-4</v>
      </c>
      <c r="O60" s="87">
        <f>[1]compopeinc!BC52</f>
        <v>4.0285641728426622E-4</v>
      </c>
      <c r="P60" s="87">
        <f>[1]compopeinc!BD52</f>
        <v>2.584118975560492E-3</v>
      </c>
      <c r="Q60" s="150">
        <f>[1]compopeinc!BE52</f>
        <v>2.5466414094491409E-3</v>
      </c>
      <c r="R60" s="83">
        <f>[1]compopeinc!BF52</f>
        <v>2.0985173992812634E-2</v>
      </c>
      <c r="S60" s="87">
        <f>[1]compopeinc!BG52</f>
        <v>1.978847923110166E-2</v>
      </c>
      <c r="T60" s="87">
        <f>[1]compopeinc!BH52</f>
        <v>-2.0092914009037016E-4</v>
      </c>
      <c r="U60" s="87">
        <f>[1]compopeinc!BI52</f>
        <v>2.6286111157718686E-4</v>
      </c>
      <c r="V60" s="87">
        <f>[1]compopeinc!BJ52</f>
        <v>1.1739804467422924E-4</v>
      </c>
      <c r="W60" s="87">
        <f>[1]compopeinc!BK52</f>
        <v>2.7071161960010584E-5</v>
      </c>
      <c r="X60" s="87">
        <f>[1]compopeinc!BL52</f>
        <v>5.0900503050687967E-4</v>
      </c>
      <c r="Y60" s="88">
        <f>[1]compopeinc!BM52</f>
        <v>4.8128801341790667E-4</v>
      </c>
    </row>
    <row r="61" spans="1:25" ht="15.75">
      <c r="A61" s="134">
        <v>1964</v>
      </c>
      <c r="B61" s="83">
        <f>[1]compopeinc!AP53</f>
        <v>0.10253915935754776</v>
      </c>
      <c r="C61" s="87">
        <f>[1]compopeinc!AQ53</f>
        <v>7.1512571725368693E-2</v>
      </c>
      <c r="D61" s="87">
        <f>[1]compopeinc!AR53</f>
        <v>2.6065071982180991E-3</v>
      </c>
      <c r="E61" s="87">
        <f>[1]compopeinc!AS53</f>
        <v>3.0949965808043356E-3</v>
      </c>
      <c r="F61" s="87">
        <f>[1]compopeinc!AT53</f>
        <v>4.2567888820300584E-3</v>
      </c>
      <c r="G61" s="87">
        <f>[1]compopeinc!AU53</f>
        <v>2.3205499839322676E-3</v>
      </c>
      <c r="H61" s="87">
        <f>[1]compopeinc!AV53</f>
        <v>8.6517617618573003E-3</v>
      </c>
      <c r="I61" s="150">
        <f>[1]compopeinc!AW53</f>
        <v>1.009599171563415E-2</v>
      </c>
      <c r="J61" s="83">
        <f>[1]compopeinc!AX53</f>
        <v>5.3635157644748688E-2</v>
      </c>
      <c r="K61" s="87">
        <f>[1]compopeinc!AY53</f>
        <v>4.5408235187435537E-2</v>
      </c>
      <c r="L61" s="87">
        <f>[1]compopeinc!AZ53</f>
        <v>4.0951585507181202E-4</v>
      </c>
      <c r="M61" s="87">
        <f>[1]compopeinc!BA53</f>
        <v>1.0088529953598568E-3</v>
      </c>
      <c r="N61" s="87">
        <f>[1]compopeinc!BB53</f>
        <v>9.5337961653114295E-4</v>
      </c>
      <c r="O61" s="87">
        <f>[1]compopeinc!BC53</f>
        <v>6.0701109517249398E-4</v>
      </c>
      <c r="P61" s="87">
        <f>[1]compopeinc!BD53</f>
        <v>2.6055984647600874E-3</v>
      </c>
      <c r="Q61" s="150">
        <f>[1]compopeinc!BE53</f>
        <v>2.642567637158917E-3</v>
      </c>
      <c r="R61" s="83">
        <f>[1]compopeinc!BF53</f>
        <v>2.1757008507847786E-2</v>
      </c>
      <c r="S61" s="87">
        <f>[1]compopeinc!BG53</f>
        <v>2.062959748256829E-2</v>
      </c>
      <c r="T61" s="87">
        <f>[1]compopeinc!BH53</f>
        <v>-2.8060892025930236E-4</v>
      </c>
      <c r="U61" s="87">
        <f>[1]compopeinc!BI53</f>
        <v>2.155156337216285E-4</v>
      </c>
      <c r="V61" s="87">
        <f>[1]compopeinc!BJ53</f>
        <v>1.0719897027765026E-4</v>
      </c>
      <c r="W61" s="87">
        <f>[1]compopeinc!BK53</f>
        <v>7.5952520799153349E-5</v>
      </c>
      <c r="X61" s="87">
        <f>[1]compopeinc!BL53</f>
        <v>5.1942327653984926E-4</v>
      </c>
      <c r="Y61" s="88">
        <f>[1]compopeinc!BM53</f>
        <v>4.8992918982954299E-4</v>
      </c>
    </row>
    <row r="62" spans="1:25" ht="15.75">
      <c r="A62" s="134">
        <v>1965</v>
      </c>
      <c r="B62" s="83">
        <f>[1]compopeinc!AP54</f>
        <v>0.10136490687727928</v>
      </c>
      <c r="C62" s="87">
        <f>[1]compopeinc!AQ54</f>
        <v>6.9838115554655772E-2</v>
      </c>
      <c r="D62" s="87">
        <f>[1]compopeinc!AR54</f>
        <v>2.7620801017918285E-3</v>
      </c>
      <c r="E62" s="87">
        <f>[1]compopeinc!AS54</f>
        <v>3.0935302721917589E-3</v>
      </c>
      <c r="F62" s="87">
        <f>[1]compopeinc!AT54</f>
        <v>4.3704547205410818E-3</v>
      </c>
      <c r="G62" s="87">
        <f>[1]compopeinc!AU54</f>
        <v>2.4147447815971203E-3</v>
      </c>
      <c r="H62" s="87">
        <f>[1]compopeinc!AV54</f>
        <v>8.6876210065683097E-3</v>
      </c>
      <c r="I62" s="150">
        <f>[1]compopeinc!AW54</f>
        <v>1.0198361610157559E-2</v>
      </c>
      <c r="J62" s="83">
        <f>[1]compopeinc!AX54</f>
        <v>5.3085744380950928E-2</v>
      </c>
      <c r="K62" s="87">
        <f>[1]compopeinc!AY54</f>
        <v>4.4555954452930945E-2</v>
      </c>
      <c r="L62" s="87">
        <f>[1]compopeinc!AZ54</f>
        <v>5.3485903616709357E-4</v>
      </c>
      <c r="M62" s="87">
        <f>[1]compopeinc!BA54</f>
        <v>1.1031594273065585E-3</v>
      </c>
      <c r="N62" s="87">
        <f>[1]compopeinc!BB54</f>
        <v>9.9416085720192295E-4</v>
      </c>
      <c r="O62" s="87">
        <f>[1]compopeinc!BC54</f>
        <v>6.876315111042767E-4</v>
      </c>
      <c r="P62" s="87">
        <f>[1]compopeinc!BD54</f>
        <v>2.5913632565830753E-3</v>
      </c>
      <c r="Q62" s="150">
        <f>[1]compopeinc!BE54</f>
        <v>2.6186172120124542E-3</v>
      </c>
      <c r="R62" s="83">
        <f>[1]compopeinc!BF54</f>
        <v>2.1442634053528309E-2</v>
      </c>
      <c r="S62" s="87">
        <f>[1]compopeinc!BG54</f>
        <v>2.0155165024808786E-2</v>
      </c>
      <c r="T62" s="87">
        <f>[1]compopeinc!BH54</f>
        <v>-1.979818436167708E-4</v>
      </c>
      <c r="U62" s="87">
        <f>[1]compopeinc!BI54</f>
        <v>2.3443713013702544E-4</v>
      </c>
      <c r="V62" s="87">
        <f>[1]compopeinc!BJ54</f>
        <v>1.2892217337876364E-4</v>
      </c>
      <c r="W62" s="87">
        <f>[1]compopeinc!BK54</f>
        <v>1.2530484702389868E-4</v>
      </c>
      <c r="X62" s="87">
        <f>[1]compopeinc!BL54</f>
        <v>5.0308794337096104E-4</v>
      </c>
      <c r="Y62" s="88">
        <f>[1]compopeinc!BM54</f>
        <v>4.936989766056092E-4</v>
      </c>
    </row>
    <row r="63" spans="1:25" ht="15.75">
      <c r="A63" s="134">
        <v>1966</v>
      </c>
      <c r="B63" s="83">
        <f>[1]compopeinc!AP55</f>
        <v>0.1001906543970108</v>
      </c>
      <c r="C63" s="87">
        <f>[1]compopeinc!AQ55</f>
        <v>6.816855678342694E-2</v>
      </c>
      <c r="D63" s="87">
        <f>[1]compopeinc!AR55</f>
        <v>2.9166087766944616E-3</v>
      </c>
      <c r="E63" s="87">
        <f>[1]compopeinc!AS55</f>
        <v>3.0917306500493433E-3</v>
      </c>
      <c r="F63" s="87">
        <f>[1]compopeinc!AT55</f>
        <v>4.482773736161072E-3</v>
      </c>
      <c r="G63" s="87">
        <f>[1]compopeinc!AU55</f>
        <v>2.5099153306757977E-3</v>
      </c>
      <c r="H63" s="87">
        <f>[1]compopeinc!AV55</f>
        <v>8.7222821180102592E-3</v>
      </c>
      <c r="I63" s="150">
        <f>[1]compopeinc!AW55</f>
        <v>1.0298780862471721E-2</v>
      </c>
      <c r="J63" s="83">
        <f>[1]compopeinc!AX55</f>
        <v>5.2536331117153168E-2</v>
      </c>
      <c r="K63" s="87">
        <f>[1]compopeinc!AY55</f>
        <v>4.3705616812376294E-2</v>
      </c>
      <c r="L63" s="87">
        <f>[1]compopeinc!AZ55</f>
        <v>6.5945682191991721E-4</v>
      </c>
      <c r="M63" s="87">
        <f>[1]compopeinc!BA55</f>
        <v>1.1966298114122762E-3</v>
      </c>
      <c r="N63" s="87">
        <f>[1]compopeinc!BB55</f>
        <v>1.0345273336500097E-3</v>
      </c>
      <c r="O63" s="87">
        <f>[1]compopeinc!BC55</f>
        <v>7.6854878885086286E-4</v>
      </c>
      <c r="P63" s="87">
        <f>[1]compopeinc!BD55</f>
        <v>2.5769634660488018E-3</v>
      </c>
      <c r="Q63" s="150">
        <f>[1]compopeinc!BE55</f>
        <v>2.5945876276952649E-3</v>
      </c>
      <c r="R63" s="83">
        <f>[1]compopeinc!BF55</f>
        <v>2.1128259599208832E-2</v>
      </c>
      <c r="S63" s="87">
        <f>[1]compopeinc!BG55</f>
        <v>1.9681485066615722E-2</v>
      </c>
      <c r="T63" s="87">
        <f>[1]compopeinc!BH55</f>
        <v>-1.1577979356044326E-4</v>
      </c>
      <c r="U63" s="87">
        <f>[1]compopeinc!BI55</f>
        <v>2.5320580553454651E-4</v>
      </c>
      <c r="V63" s="87">
        <f>[1]compopeinc!BJ55</f>
        <v>1.5048651377539348E-4</v>
      </c>
      <c r="W63" s="87">
        <f>[1]compopeinc!BK55</f>
        <v>1.7467621792319822E-4</v>
      </c>
      <c r="X63" s="87">
        <f>[1]compopeinc!BL55</f>
        <v>4.8680798537383956E-4</v>
      </c>
      <c r="Y63" s="88">
        <f>[1]compopeinc!BM55</f>
        <v>4.9737855737872903E-4</v>
      </c>
    </row>
    <row r="64" spans="1:25" ht="15.75">
      <c r="A64" s="134">
        <v>1967</v>
      </c>
      <c r="B64" s="83">
        <f>[1]compopeinc!AP56</f>
        <v>9.6600273624062538E-2</v>
      </c>
      <c r="C64" s="87">
        <f>[1]compopeinc!AQ56</f>
        <v>6.3492373431663779E-2</v>
      </c>
      <c r="D64" s="87">
        <f>[1]compopeinc!AR56</f>
        <v>3.0762501461304289E-3</v>
      </c>
      <c r="E64" s="87">
        <f>[1]compopeinc!AS56</f>
        <v>3.0630231141334312E-3</v>
      </c>
      <c r="F64" s="87">
        <f>[1]compopeinc!AT56</f>
        <v>4.7430558464374214E-3</v>
      </c>
      <c r="G64" s="87">
        <f>[1]compopeinc!AU56</f>
        <v>2.1780295208380725E-3</v>
      </c>
      <c r="H64" s="87">
        <f>[1]compopeinc!AV56</f>
        <v>9.3357076291220656E-3</v>
      </c>
      <c r="I64" s="150">
        <f>[1]compopeinc!AW56</f>
        <v>1.0711829810393878E-2</v>
      </c>
      <c r="J64" s="83">
        <f>[1]compopeinc!AX56</f>
        <v>4.9421812407672405E-2</v>
      </c>
      <c r="K64" s="87">
        <f>[1]compopeinc!AY56</f>
        <v>3.995661968800962E-2</v>
      </c>
      <c r="L64" s="87">
        <f>[1]compopeinc!AZ56</f>
        <v>8.4649825905546089E-4</v>
      </c>
      <c r="M64" s="87">
        <f>[1]compopeinc!BA56</f>
        <v>1.1187307906644498E-3</v>
      </c>
      <c r="N64" s="87">
        <f>[1]compopeinc!BB56</f>
        <v>1.1929137104945023E-3</v>
      </c>
      <c r="O64" s="87">
        <f>[1]compopeinc!BC56</f>
        <v>7.0581898128022958E-4</v>
      </c>
      <c r="P64" s="87">
        <f>[1]compopeinc!BD56</f>
        <v>2.7376970593306171E-3</v>
      </c>
      <c r="Q64" s="150">
        <f>[1]compopeinc!BE56</f>
        <v>2.863535225195603E-3</v>
      </c>
      <c r="R64" s="83">
        <f>[1]compopeinc!BF56</f>
        <v>1.9572364166378975E-2</v>
      </c>
      <c r="S64" s="87">
        <f>[1]compopeinc!BG56</f>
        <v>1.7822919096156416E-2</v>
      </c>
      <c r="T64" s="87">
        <f>[1]compopeinc!BH56</f>
        <v>-1.6309997444405875E-5</v>
      </c>
      <c r="U64" s="87">
        <f>[1]compopeinc!BI56</f>
        <v>2.4817269013330826E-4</v>
      </c>
      <c r="V64" s="87">
        <f>[1]compopeinc!BJ56</f>
        <v>2.0543466873983949E-4</v>
      </c>
      <c r="W64" s="87">
        <f>[1]compopeinc!BK56</f>
        <v>1.9515602462287884E-4</v>
      </c>
      <c r="X64" s="87">
        <f>[1]compopeinc!BL56</f>
        <v>5.3919949781269978E-4</v>
      </c>
      <c r="Y64" s="88">
        <f>[1]compopeinc!BM56</f>
        <v>5.7779291907254912E-4</v>
      </c>
    </row>
    <row r="65" spans="1:25" ht="15.75">
      <c r="A65" s="134">
        <v>1968</v>
      </c>
      <c r="B65" s="83">
        <f>[1]compopeinc!AP57</f>
        <v>9.522624546661973E-2</v>
      </c>
      <c r="C65" s="87">
        <f>[1]compopeinc!AQ57</f>
        <v>6.1464720019335409E-2</v>
      </c>
      <c r="D65" s="87">
        <f>[1]compopeinc!AR57</f>
        <v>3.309833968784673E-3</v>
      </c>
      <c r="E65" s="87">
        <f>[1]compopeinc!AS57</f>
        <v>3.0537896539319684E-3</v>
      </c>
      <c r="F65" s="87">
        <f>[1]compopeinc!AT57</f>
        <v>4.852962002008584E-3</v>
      </c>
      <c r="G65" s="87">
        <f>[1]compopeinc!AU57</f>
        <v>2.276862103405994E-3</v>
      </c>
      <c r="H65" s="87">
        <f>[1]compopeinc!AV57</f>
        <v>9.3165510846408353E-3</v>
      </c>
      <c r="I65" s="150">
        <f>[1]compopeinc!AW57</f>
        <v>1.0951522349702661E-2</v>
      </c>
      <c r="J65" s="83">
        <f>[1]compopeinc!AX57</f>
        <v>4.9163451185449958E-2</v>
      </c>
      <c r="K65" s="87">
        <f>[1]compopeinc!AY57</f>
        <v>3.9406816924808651E-2</v>
      </c>
      <c r="L65" s="87">
        <f>[1]compopeinc!AZ57</f>
        <v>9.9285842708610921E-4</v>
      </c>
      <c r="M65" s="87">
        <f>[1]compopeinc!BA57</f>
        <v>1.1370731849863649E-3</v>
      </c>
      <c r="N65" s="87">
        <f>[1]compopeinc!BB57</f>
        <v>1.1978793582222826E-3</v>
      </c>
      <c r="O65" s="87">
        <f>[1]compopeinc!BC57</f>
        <v>7.363589733673108E-4</v>
      </c>
      <c r="P65" s="87">
        <f>[1]compopeinc!BD57</f>
        <v>2.8123094006063222E-3</v>
      </c>
      <c r="Q65" s="150">
        <f>[1]compopeinc!BE57</f>
        <v>2.8801542080319504E-3</v>
      </c>
      <c r="R65" s="83">
        <f>[1]compopeinc!BF57</f>
        <v>1.984346890822053E-2</v>
      </c>
      <c r="S65" s="87">
        <f>[1]compopeinc!BG57</f>
        <v>1.7893755431361975E-2</v>
      </c>
      <c r="T65" s="87">
        <f>[1]compopeinc!BH57</f>
        <v>5.6112505420390524E-5</v>
      </c>
      <c r="U65" s="87">
        <f>[1]compopeinc!BI57</f>
        <v>2.5655900429952396E-4</v>
      </c>
      <c r="V65" s="87">
        <f>[1]compopeinc!BJ57</f>
        <v>2.124102055734992E-4</v>
      </c>
      <c r="W65" s="87">
        <f>[1]compopeinc!BK57</f>
        <v>2.4948447839089787E-4</v>
      </c>
      <c r="X65" s="87">
        <f>[1]compopeinc!BL57</f>
        <v>5.781587696691387E-4</v>
      </c>
      <c r="Y65" s="88">
        <f>[1]compopeinc!BM57</f>
        <v>5.9698882696621015E-4</v>
      </c>
    </row>
    <row r="66" spans="1:25" ht="15.75">
      <c r="A66" s="134">
        <v>1969</v>
      </c>
      <c r="B66" s="83">
        <f>[1]compopeinc!AP58</f>
        <v>8.9202771545387805E-2</v>
      </c>
      <c r="C66" s="87">
        <f>[1]compopeinc!AQ58</f>
        <v>5.5507245092928433E-2</v>
      </c>
      <c r="D66" s="87">
        <f>[1]compopeinc!AR58</f>
        <v>3.7990196256296608E-3</v>
      </c>
      <c r="E66" s="87">
        <f>[1]compopeinc!AS58</f>
        <v>2.9712374030616286E-3</v>
      </c>
      <c r="F66" s="87">
        <f>[1]compopeinc!AT58</f>
        <v>4.8502270705910759E-3</v>
      </c>
      <c r="G66" s="87">
        <f>[1]compopeinc!AU58</f>
        <v>1.9761346139498762E-3</v>
      </c>
      <c r="H66" s="87">
        <f>[1]compopeinc!AV58</f>
        <v>9.2481997376894082E-3</v>
      </c>
      <c r="I66" s="150">
        <f>[1]compopeinc!AW58</f>
        <v>1.0850706184214791E-2</v>
      </c>
      <c r="J66" s="83">
        <f>[1]compopeinc!AX58</f>
        <v>4.6096275036688894E-2</v>
      </c>
      <c r="K66" s="87">
        <f>[1]compopeinc!AY58</f>
        <v>3.631480195951959E-2</v>
      </c>
      <c r="L66" s="87">
        <f>[1]compopeinc!AZ58</f>
        <v>1.2921382659339983E-3</v>
      </c>
      <c r="M66" s="87">
        <f>[1]compopeinc!BA58</f>
        <v>1.1162163116019378E-3</v>
      </c>
      <c r="N66" s="87">
        <f>[1]compopeinc!BB58</f>
        <v>1.1567542740150061E-3</v>
      </c>
      <c r="O66" s="87">
        <f>[1]compopeinc!BC58</f>
        <v>6.3397277352653233E-4</v>
      </c>
      <c r="P66" s="87">
        <f>[1]compopeinc!BD58</f>
        <v>2.8063528357802248E-3</v>
      </c>
      <c r="Q66" s="150">
        <f>[1]compopeinc!BE58</f>
        <v>2.7760379063710909E-3</v>
      </c>
      <c r="R66" s="83">
        <f>[1]compopeinc!BF58</f>
        <v>1.8891275045461953E-2</v>
      </c>
      <c r="S66" s="87">
        <f>[1]compopeinc!BG58</f>
        <v>1.6998930127418911E-2</v>
      </c>
      <c r="T66" s="87">
        <f>[1]compopeinc!BH58</f>
        <v>1.2947604672921165E-4</v>
      </c>
      <c r="U66" s="87">
        <f>[1]compopeinc!BI58</f>
        <v>2.5114957615315675E-4</v>
      </c>
      <c r="V66" s="87">
        <f>[1]compopeinc!BJ58</f>
        <v>1.9868111102389405E-4</v>
      </c>
      <c r="W66" s="87">
        <f>[1]compopeinc!BK58</f>
        <v>1.6398297945364345E-4</v>
      </c>
      <c r="X66" s="87">
        <f>[1]compopeinc!BL58</f>
        <v>5.8418904279062406E-4</v>
      </c>
      <c r="Y66" s="88">
        <f>[1]compopeinc!BM58</f>
        <v>5.6486587993239703E-4</v>
      </c>
    </row>
    <row r="67" spans="1:25" ht="15.75">
      <c r="A67" s="136">
        <v>1970</v>
      </c>
      <c r="B67" s="101">
        <f>[1]compopeinc!AP59</f>
        <v>8.3862519502872601E-2</v>
      </c>
      <c r="C67" s="109">
        <f>[1]compopeinc!AQ59</f>
        <v>4.9300000512055527E-2</v>
      </c>
      <c r="D67" s="109">
        <f>[1]compopeinc!AR59</f>
        <v>4.3338878139827309E-3</v>
      </c>
      <c r="E67" s="109">
        <f>[1]compopeinc!AS59</f>
        <v>3.1094660406868024E-3</v>
      </c>
      <c r="F67" s="109">
        <f>[1]compopeinc!AT59</f>
        <v>5.1766518192132962E-3</v>
      </c>
      <c r="G67" s="109">
        <f>[1]compopeinc!AU59</f>
        <v>1.6183833516808018E-3</v>
      </c>
      <c r="H67" s="109">
        <f>[1]compopeinc!AV59</f>
        <v>8.8905519455391036E-3</v>
      </c>
      <c r="I67" s="156">
        <f>[1]compopeinc!AW59</f>
        <v>1.1433578814866436E-2</v>
      </c>
      <c r="J67" s="101">
        <f>[1]compopeinc!AX59</f>
        <v>4.1873670750646852E-2</v>
      </c>
      <c r="K67" s="109">
        <f>[1]compopeinc!AY59</f>
        <v>3.1765904638502096E-2</v>
      </c>
      <c r="L67" s="109">
        <f>[1]compopeinc!AZ59</f>
        <v>1.6176468492384859E-3</v>
      </c>
      <c r="M67" s="109">
        <f>[1]compopeinc!BA59</f>
        <v>1.1378691707887808E-3</v>
      </c>
      <c r="N67" s="109">
        <f>[1]compopeinc!BB59</f>
        <v>1.2914196939060368E-3</v>
      </c>
      <c r="O67" s="109">
        <f>[1]compopeinc!BC59</f>
        <v>3.996363372935146E-4</v>
      </c>
      <c r="P67" s="109">
        <f>[1]compopeinc!BD59</f>
        <v>2.6229542433282276E-3</v>
      </c>
      <c r="Q67" s="156">
        <f>[1]compopeinc!BE59</f>
        <v>3.0382402033354234E-3</v>
      </c>
      <c r="R67" s="101">
        <f>[1]compopeinc!BF59</f>
        <v>1.6396674822317436E-2</v>
      </c>
      <c r="S67" s="109">
        <f>[1]compopeinc!BG59</f>
        <v>1.4476620568736347E-2</v>
      </c>
      <c r="T67" s="109">
        <f>[1]compopeinc!BH59</f>
        <v>2.3487021820162038E-4</v>
      </c>
      <c r="U67" s="109">
        <f>[1]compopeinc!BI59</f>
        <v>2.6150971757506344E-4</v>
      </c>
      <c r="V67" s="109">
        <f>[1]compopeinc!BJ59</f>
        <v>2.3681088784203194E-4</v>
      </c>
      <c r="W67" s="109">
        <f>[1]compopeinc!BK59</f>
        <v>5.7826329390135947E-5</v>
      </c>
      <c r="X67" s="109">
        <f>[1]compopeinc!BL59</f>
        <v>5.0866706656831062E-4</v>
      </c>
      <c r="Y67" s="110">
        <f>[1]compopeinc!BM59</f>
        <v>6.2036963998821169E-4</v>
      </c>
    </row>
    <row r="68" spans="1:25" ht="15.75">
      <c r="A68" s="134">
        <v>1971</v>
      </c>
      <c r="B68" s="83">
        <f>[1]compopeinc!AP60</f>
        <v>8.3692686319409404E-2</v>
      </c>
      <c r="C68" s="87">
        <f>[1]compopeinc!AQ60</f>
        <v>4.8889848273617732E-2</v>
      </c>
      <c r="D68" s="87">
        <f>[1]compopeinc!AR60</f>
        <v>4.2585003759238209E-3</v>
      </c>
      <c r="E68" s="87">
        <f>[1]compopeinc!AS60</f>
        <v>3.0393174902905735E-3</v>
      </c>
      <c r="F68" s="87">
        <f>[1]compopeinc!AT60</f>
        <v>5.3742456535908383E-3</v>
      </c>
      <c r="G68" s="87">
        <f>[1]compopeinc!AU60</f>
        <v>1.3595055993411982E-3</v>
      </c>
      <c r="H68" s="87">
        <f>[1]compopeinc!AV60</f>
        <v>8.9111195052847848E-3</v>
      </c>
      <c r="I68" s="150">
        <f>[1]compopeinc!AW60</f>
        <v>1.1860151458299462E-2</v>
      </c>
      <c r="J68" s="83">
        <f>[1]compopeinc!AX60</f>
        <v>4.1502360163576668E-2</v>
      </c>
      <c r="K68" s="87">
        <f>[1]compopeinc!AY60</f>
        <v>3.1048314844102986E-2</v>
      </c>
      <c r="L68" s="87">
        <f>[1]compopeinc!AZ60</f>
        <v>1.5993964002913898E-3</v>
      </c>
      <c r="M68" s="87">
        <f>[1]compopeinc!BA60</f>
        <v>1.1215283966628528E-3</v>
      </c>
      <c r="N68" s="87">
        <f>[1]compopeinc!BB60</f>
        <v>1.4444316295134088E-3</v>
      </c>
      <c r="O68" s="87">
        <f>[1]compopeinc!BC60</f>
        <v>3.0991773034562604E-4</v>
      </c>
      <c r="P68" s="87">
        <f>[1]compopeinc!BD60</f>
        <v>2.5982850495269859E-3</v>
      </c>
      <c r="Q68" s="150">
        <f>[1]compopeinc!BE60</f>
        <v>3.38048670018588E-3</v>
      </c>
      <c r="R68" s="83">
        <f>[1]compopeinc!BF60</f>
        <v>1.6112785211589653E-2</v>
      </c>
      <c r="S68" s="87">
        <f>[1]compopeinc!BG60</f>
        <v>1.4137241549406031E-2</v>
      </c>
      <c r="T68" s="87">
        <f>[1]compopeinc!BH60</f>
        <v>2.0435145738184081E-4</v>
      </c>
      <c r="U68" s="87">
        <f>[1]compopeinc!BI60</f>
        <v>2.5634407187976357E-4</v>
      </c>
      <c r="V68" s="87">
        <f>[1]compopeinc!BJ60</f>
        <v>2.7937633250201829E-4</v>
      </c>
      <c r="W68" s="87">
        <f>[1]compopeinc!BK60</f>
        <v>1.49060097752618E-5</v>
      </c>
      <c r="X68" s="87">
        <f>[1]compopeinc!BL60</f>
        <v>5.1575260272935706E-4</v>
      </c>
      <c r="Y68" s="88">
        <f>[1]compopeinc!BM60</f>
        <v>7.0481355800492546E-4</v>
      </c>
    </row>
    <row r="69" spans="1:25" ht="15.75">
      <c r="A69" s="134">
        <v>1972</v>
      </c>
      <c r="B69" s="83">
        <f>[1]compopeinc!AP61</f>
        <v>8.3298266321435221E-2</v>
      </c>
      <c r="C69" s="87">
        <f>[1]compopeinc!AQ61</f>
        <v>4.8258809274579553E-2</v>
      </c>
      <c r="D69" s="87">
        <f>[1]compopeinc!AR61</f>
        <v>3.9221243867649828E-3</v>
      </c>
      <c r="E69" s="87">
        <f>[1]compopeinc!AS61</f>
        <v>2.9443568115244331E-3</v>
      </c>
      <c r="F69" s="87">
        <f>[1]compopeinc!AT61</f>
        <v>5.4136539306653703E-3</v>
      </c>
      <c r="G69" s="87">
        <f>[1]compopeinc!AU61</f>
        <v>1.4612096019128917E-3</v>
      </c>
      <c r="H69" s="87">
        <f>[1]compopeinc!AV61</f>
        <v>9.2088904429525678E-3</v>
      </c>
      <c r="I69" s="150">
        <f>[1]compopeinc!AW61</f>
        <v>1.2089224678206412E-2</v>
      </c>
      <c r="J69" s="83">
        <f>[1]compopeinc!AX61</f>
        <v>4.0883950866373198E-2</v>
      </c>
      <c r="K69" s="87">
        <f>[1]compopeinc!AY61</f>
        <v>3.0189975306878003E-2</v>
      </c>
      <c r="L69" s="87">
        <f>[1]compopeinc!AZ61</f>
        <v>1.4548863715498333E-3</v>
      </c>
      <c r="M69" s="87">
        <f>[1]compopeinc!BA61</f>
        <v>1.1151551242890593E-3</v>
      </c>
      <c r="N69" s="87">
        <f>[1]compopeinc!BB61</f>
        <v>1.5037124134196017E-3</v>
      </c>
      <c r="O69" s="87">
        <f>[1]compopeinc!BC61</f>
        <v>3.6174008090813175E-4</v>
      </c>
      <c r="P69" s="87">
        <f>[1]compopeinc!BD61</f>
        <v>2.6891550233400564E-3</v>
      </c>
      <c r="Q69" s="150">
        <f>[1]compopeinc!BE61</f>
        <v>3.5693257850312496E-3</v>
      </c>
      <c r="R69" s="83">
        <f>[1]compopeinc!BF61</f>
        <v>1.5661845305658062E-2</v>
      </c>
      <c r="S69" s="87">
        <f>[1]compopeinc!BG61</f>
        <v>1.3608653469335562E-2</v>
      </c>
      <c r="T69" s="87">
        <f>[1]compopeinc!BH61</f>
        <v>1.9146875750028025E-4</v>
      </c>
      <c r="U69" s="87">
        <f>[1]compopeinc!BI61</f>
        <v>2.492164603431627E-4</v>
      </c>
      <c r="V69" s="87">
        <f>[1]compopeinc!BJ61</f>
        <v>2.8769812680520059E-4</v>
      </c>
      <c r="W69" s="87">
        <f>[1]compopeinc!BK61</f>
        <v>3.8629618567732896E-5</v>
      </c>
      <c r="X69" s="87">
        <f>[1]compopeinc!BL61</f>
        <v>5.2661313621987945E-4</v>
      </c>
      <c r="Y69" s="88">
        <f>[1]compopeinc!BM61</f>
        <v>7.5956537900972857E-4</v>
      </c>
    </row>
    <row r="70" spans="1:25" ht="15.75">
      <c r="A70" s="134">
        <v>1973</v>
      </c>
      <c r="B70" s="83">
        <f>[1]compopeinc!AP62</f>
        <v>8.1381488688293757E-2</v>
      </c>
      <c r="C70" s="87">
        <f>[1]compopeinc!AQ62</f>
        <v>4.455566303258978E-2</v>
      </c>
      <c r="D70" s="87">
        <f>[1]compopeinc!AR62</f>
        <v>4.4604708437263035E-3</v>
      </c>
      <c r="E70" s="87">
        <f>[1]compopeinc!AS62</f>
        <v>2.6320961512310763E-3</v>
      </c>
      <c r="F70" s="87">
        <f>[1]compopeinc!AT62</f>
        <v>5.7976479839212461E-3</v>
      </c>
      <c r="G70" s="87">
        <f>[1]compopeinc!AU62</f>
        <v>1.6573700093744856E-3</v>
      </c>
      <c r="H70" s="87">
        <f>[1]compopeinc!AV62</f>
        <v>9.3322770816015779E-3</v>
      </c>
      <c r="I70" s="150">
        <f>[1]compopeinc!AW62</f>
        <v>1.2945963450168451E-2</v>
      </c>
      <c r="J70" s="83">
        <f>[1]compopeinc!AX62</f>
        <v>3.9038539858438526E-2</v>
      </c>
      <c r="K70" s="87">
        <f>[1]compopeinc!AY62</f>
        <v>2.7513331153165621E-2</v>
      </c>
      <c r="L70" s="87">
        <f>[1]compopeinc!AZ62</f>
        <v>1.7414228741922532E-3</v>
      </c>
      <c r="M70" s="87">
        <f>[1]compopeinc!BA62</f>
        <v>9.8389377026224809E-4</v>
      </c>
      <c r="N70" s="87">
        <f>[1]compopeinc!BB62</f>
        <v>1.6606582802744586E-3</v>
      </c>
      <c r="O70" s="87">
        <f>[1]compopeinc!BC62</f>
        <v>4.2649446945060271E-4</v>
      </c>
      <c r="P70" s="87">
        <f>[1]compopeinc!BD62</f>
        <v>2.7330939454119482E-3</v>
      </c>
      <c r="Q70" s="150">
        <f>[1]compopeinc!BE62</f>
        <v>3.9796437539093253E-3</v>
      </c>
      <c r="R70" s="83">
        <f>[1]compopeinc!BF62</f>
        <v>1.4274762325385382E-2</v>
      </c>
      <c r="S70" s="87">
        <f>[1]compopeinc!BG62</f>
        <v>1.1968688231076217E-2</v>
      </c>
      <c r="T70" s="87">
        <f>[1]compopeinc!BH62</f>
        <v>3.4243875065686981E-4</v>
      </c>
      <c r="U70" s="87">
        <f>[1]compopeinc!BI62</f>
        <v>2.2715424089012837E-4</v>
      </c>
      <c r="V70" s="87">
        <f>[1]compopeinc!BJ62</f>
        <v>3.2178462264042157E-4</v>
      </c>
      <c r="W70" s="87">
        <f>[1]compopeinc!BK62</f>
        <v>5.764887789560534E-5</v>
      </c>
      <c r="X70" s="87">
        <f>[1]compopeinc!BL62</f>
        <v>4.9548997390333894E-4</v>
      </c>
      <c r="Y70" s="88">
        <f>[1]compopeinc!BM62</f>
        <v>8.6155706748744065E-4</v>
      </c>
    </row>
    <row r="71" spans="1:25" ht="15.75">
      <c r="A71" s="134">
        <v>1974</v>
      </c>
      <c r="B71" s="83">
        <f>[1]compopeinc!AP63</f>
        <v>7.8684442700819091E-2</v>
      </c>
      <c r="C71" s="87">
        <f>[1]compopeinc!AQ63</f>
        <v>3.9362326372136804E-2</v>
      </c>
      <c r="D71" s="87">
        <f>[1]compopeinc!AR63</f>
        <v>5.2132193817453244E-3</v>
      </c>
      <c r="E71" s="87">
        <f>[1]compopeinc!AS63</f>
        <v>2.5485062982487125E-3</v>
      </c>
      <c r="F71" s="87">
        <f>[1]compopeinc!AT63</f>
        <v>6.2548708158566505E-3</v>
      </c>
      <c r="G71" s="87">
        <f>[1]compopeinc!AU63</f>
        <v>1.7223845907274116E-3</v>
      </c>
      <c r="H71" s="87">
        <f>[1]compopeinc!AV63</f>
        <v>1.0069693530249583E-2</v>
      </c>
      <c r="I71" s="150">
        <f>[1]compopeinc!AW63</f>
        <v>1.3513437839080213E-2</v>
      </c>
      <c r="J71" s="83">
        <f>[1]compopeinc!AX63</f>
        <v>3.7270604864204415E-2</v>
      </c>
      <c r="K71" s="87">
        <f>[1]compopeinc!AY63</f>
        <v>2.4376542465136732E-2</v>
      </c>
      <c r="L71" s="87">
        <f>[1]compopeinc!AZ63</f>
        <v>2.1728737484371392E-3</v>
      </c>
      <c r="M71" s="87">
        <f>[1]compopeinc!BA63</f>
        <v>9.3753270828768245E-4</v>
      </c>
      <c r="N71" s="87">
        <f>[1]compopeinc!BB63</f>
        <v>1.9333297562939735E-3</v>
      </c>
      <c r="O71" s="87">
        <f>[1]compopeinc!BC63</f>
        <v>4.6538795661325871E-4</v>
      </c>
      <c r="P71" s="87">
        <f>[1]compopeinc!BD63</f>
        <v>2.9931057148717068E-3</v>
      </c>
      <c r="Q71" s="150">
        <f>[1]compopeinc!BE63</f>
        <v>4.3918317400700605E-3</v>
      </c>
      <c r="R71" s="83">
        <f>[1]compopeinc!BF63</f>
        <v>1.3258590208465648E-2</v>
      </c>
      <c r="S71" s="87">
        <f>[1]compopeinc!BG63</f>
        <v>1.0572744637191068E-2</v>
      </c>
      <c r="T71" s="87">
        <f>[1]compopeinc!BH63</f>
        <v>4.7394110261294122E-4</v>
      </c>
      <c r="U71" s="87">
        <f>[1]compopeinc!BI63</f>
        <v>2.1178445919624981E-4</v>
      </c>
      <c r="V71" s="87">
        <f>[1]compopeinc!BJ63</f>
        <v>4.2238044871302022E-4</v>
      </c>
      <c r="W71" s="87">
        <f>[1]compopeinc!BK63</f>
        <v>2.0476360167251998E-5</v>
      </c>
      <c r="X71" s="87">
        <f>[1]compopeinc!BL63</f>
        <v>5.2303610124474474E-4</v>
      </c>
      <c r="Y71" s="88">
        <f>[1]compopeinc!BM63</f>
        <v>1.0342265786585194E-3</v>
      </c>
    </row>
    <row r="72" spans="1:25" ht="15.75">
      <c r="A72" s="134">
        <v>1975</v>
      </c>
      <c r="B72" s="83">
        <f>[1]compopeinc!AP64</f>
        <v>7.7275200054515381E-2</v>
      </c>
      <c r="C72" s="87">
        <f>[1]compopeinc!AQ64</f>
        <v>3.7953843800882153E-2</v>
      </c>
      <c r="D72" s="87">
        <f>[1]compopeinc!AR64</f>
        <v>5.0622983635710984E-3</v>
      </c>
      <c r="E72" s="87">
        <f>[1]compopeinc!AS64</f>
        <v>2.5487215495791286E-3</v>
      </c>
      <c r="F72" s="87">
        <f>[1]compopeinc!AT64</f>
        <v>6.3142001907673757E-3</v>
      </c>
      <c r="G72" s="87">
        <f>[1]compopeinc!AU64</f>
        <v>1.4560572229391508E-3</v>
      </c>
      <c r="H72" s="87">
        <f>[1]compopeinc!AV64</f>
        <v>1.0229878972950192E-2</v>
      </c>
      <c r="I72" s="150">
        <f>[1]compopeinc!AW64</f>
        <v>1.3710195629449317E-2</v>
      </c>
      <c r="J72" s="83">
        <f>[1]compopeinc!AX64</f>
        <v>3.6390100430807593E-2</v>
      </c>
      <c r="K72" s="87">
        <f>[1]compopeinc!AY64</f>
        <v>2.3142461924193697E-2</v>
      </c>
      <c r="L72" s="87">
        <f>[1]compopeinc!AZ64</f>
        <v>2.0377818641135895E-3</v>
      </c>
      <c r="M72" s="87">
        <f>[1]compopeinc!BA64</f>
        <v>9.3381614472598767E-4</v>
      </c>
      <c r="N72" s="87">
        <f>[1]compopeinc!BB64</f>
        <v>2.0469619109295769E-3</v>
      </c>
      <c r="O72" s="87">
        <f>[1]compopeinc!BC64</f>
        <v>4.1284817620451279E-4</v>
      </c>
      <c r="P72" s="87">
        <f>[1]compopeinc!BD64</f>
        <v>3.1024100898973009E-3</v>
      </c>
      <c r="Q72" s="150">
        <f>[1]compopeinc!BE64</f>
        <v>4.7138190656627272E-3</v>
      </c>
      <c r="R72" s="83">
        <f>[1]compopeinc!BF64</f>
        <v>1.3053865599005121E-2</v>
      </c>
      <c r="S72" s="87">
        <f>[1]compopeinc!BG64</f>
        <v>1.0224122961405149E-2</v>
      </c>
      <c r="T72" s="87">
        <f>[1]compopeinc!BH64</f>
        <v>4.4339748040393332E-4</v>
      </c>
      <c r="U72" s="87">
        <f>[1]compopeinc!BI64</f>
        <v>2.1622000893547195E-4</v>
      </c>
      <c r="V72" s="87">
        <f>[1]compopeinc!BJ64</f>
        <v>4.7481128626325144E-4</v>
      </c>
      <c r="W72" s="87">
        <f>[1]compopeinc!BK64</f>
        <v>-5.8499338165285172E-5</v>
      </c>
      <c r="X72" s="87">
        <f>[1]compopeinc!BL64</f>
        <v>5.7043381275678913E-4</v>
      </c>
      <c r="Y72" s="88">
        <f>[1]compopeinc!BM64</f>
        <v>1.1833795462806856E-3</v>
      </c>
    </row>
    <row r="73" spans="1:25" ht="15.75">
      <c r="A73" s="134">
        <v>1976</v>
      </c>
      <c r="B73" s="83">
        <f>[1]compopeinc!AP65</f>
        <v>7.7471235361066704E-2</v>
      </c>
      <c r="C73" s="87">
        <f>[1]compopeinc!AQ65</f>
        <v>3.9646968683891552E-2</v>
      </c>
      <c r="D73" s="87">
        <f>[1]compopeinc!AR65</f>
        <v>4.455234208584658E-3</v>
      </c>
      <c r="E73" s="87">
        <f>[1]compopeinc!AS65</f>
        <v>2.4465191795186802E-3</v>
      </c>
      <c r="F73" s="87">
        <f>[1]compopeinc!AT65</f>
        <v>6.0720253247190858E-3</v>
      </c>
      <c r="G73" s="87">
        <f>[1]compopeinc!AU65</f>
        <v>1.4689367091574547E-3</v>
      </c>
      <c r="H73" s="87">
        <f>[1]compopeinc!AV65</f>
        <v>1.0478430362467209E-2</v>
      </c>
      <c r="I73" s="150">
        <f>[1]compopeinc!AW65</f>
        <v>1.2903118908113347E-2</v>
      </c>
      <c r="J73" s="83">
        <f>[1]compopeinc!AX65</f>
        <v>3.6509202051004053E-2</v>
      </c>
      <c r="K73" s="87">
        <f>[1]compopeinc!AY65</f>
        <v>2.3952684054156959E-2</v>
      </c>
      <c r="L73" s="87">
        <f>[1]compopeinc!AZ65</f>
        <v>1.6973701002941976E-3</v>
      </c>
      <c r="M73" s="87">
        <f>[1]compopeinc!BA65</f>
        <v>9.2280923438249163E-4</v>
      </c>
      <c r="N73" s="87">
        <f>[1]compopeinc!BB65</f>
        <v>2.0086143350586706E-3</v>
      </c>
      <c r="O73" s="87">
        <f>[1]compopeinc!BC65</f>
        <v>2.8696253552458494E-4</v>
      </c>
      <c r="P73" s="87">
        <f>[1]compopeinc!BD65</f>
        <v>3.2282114086018003E-3</v>
      </c>
      <c r="Q73" s="150">
        <f>[1]compopeinc!BE65</f>
        <v>4.412548837522394E-3</v>
      </c>
      <c r="R73" s="83">
        <f>[1]compopeinc!BF65</f>
        <v>1.3308190381742691E-2</v>
      </c>
      <c r="S73" s="87">
        <f>[1]compopeinc!BG65</f>
        <v>1.0598348829533845E-2</v>
      </c>
      <c r="T73" s="87">
        <f>[1]compopeinc!BH65</f>
        <v>3.5792990103772804E-4</v>
      </c>
      <c r="U73" s="87">
        <f>[1]compopeinc!BI65</f>
        <v>2.2122564382525236E-4</v>
      </c>
      <c r="V73" s="87">
        <f>[1]compopeinc!BJ65</f>
        <v>4.767232523747683E-4</v>
      </c>
      <c r="W73" s="87">
        <f>[1]compopeinc!BK65</f>
        <v>-4.4432483351082599E-5</v>
      </c>
      <c r="X73" s="87">
        <f>[1]compopeinc!BL65</f>
        <v>6.0337234665453062E-4</v>
      </c>
      <c r="Y73" s="88">
        <f>[1]compopeinc!BM65</f>
        <v>1.095023347077922E-3</v>
      </c>
    </row>
    <row r="74" spans="1:25" ht="15.75">
      <c r="A74" s="134">
        <v>1977</v>
      </c>
      <c r="B74" s="83">
        <f>[1]compopeinc!AP66</f>
        <v>7.8824485085002394E-2</v>
      </c>
      <c r="C74" s="87">
        <f>[1]compopeinc!AQ66</f>
        <v>4.0860094487706056E-2</v>
      </c>
      <c r="D74" s="87">
        <f>[1]compopeinc!AR66</f>
        <v>4.2523974333489815E-3</v>
      </c>
      <c r="E74" s="87">
        <f>[1]compopeinc!AS66</f>
        <v>2.4347774701816149E-3</v>
      </c>
      <c r="F74" s="87">
        <f>[1]compopeinc!AT66</f>
        <v>5.9869435173693711E-3</v>
      </c>
      <c r="G74" s="87">
        <f>[1]compopeinc!AU66</f>
        <v>1.7844987775139948E-3</v>
      </c>
      <c r="H74" s="87">
        <f>[1]compopeinc!AV66</f>
        <v>1.0806268979143437E-2</v>
      </c>
      <c r="I74" s="150">
        <f>[1]compopeinc!AW66</f>
        <v>1.2699503704031034E-2</v>
      </c>
      <c r="J74" s="83">
        <f>[1]compopeinc!AX66</f>
        <v>3.7398399133940607E-2</v>
      </c>
      <c r="K74" s="87">
        <f>[1]compopeinc!AY66</f>
        <v>2.4705190401876524E-2</v>
      </c>
      <c r="L74" s="87">
        <f>[1]compopeinc!AZ66</f>
        <v>1.6414997884245763E-3</v>
      </c>
      <c r="M74" s="87">
        <f>[1]compopeinc!BA66</f>
        <v>9.4548930612324902E-4</v>
      </c>
      <c r="N74" s="87">
        <f>[1]compopeinc!BB66</f>
        <v>2.0173176817538875E-3</v>
      </c>
      <c r="O74" s="87">
        <f>[1]compopeinc!BC66</f>
        <v>3.9289554666560334E-4</v>
      </c>
      <c r="P74" s="87">
        <f>[1]compopeinc!BD66</f>
        <v>3.3093058322949008E-3</v>
      </c>
      <c r="Q74" s="150">
        <f>[1]compopeinc!BE66</f>
        <v>4.3866983092604277E-3</v>
      </c>
      <c r="R74" s="83">
        <f>[1]compopeinc!BF66</f>
        <v>1.3703256057256752E-2</v>
      </c>
      <c r="S74" s="87">
        <f>[1]compopeinc!BG66</f>
        <v>1.0945431579821549E-2</v>
      </c>
      <c r="T74" s="87">
        <f>[1]compopeinc!BH66</f>
        <v>3.4815728827899278E-4</v>
      </c>
      <c r="U74" s="87">
        <f>[1]compopeinc!BI66</f>
        <v>2.2709762457040681E-4</v>
      </c>
      <c r="V74" s="87">
        <f>[1]compopeinc!BJ66</f>
        <v>4.8395517152897667E-4</v>
      </c>
      <c r="W74" s="87">
        <f>[1]compopeinc!BK66</f>
        <v>-9.1761231318918438E-7</v>
      </c>
      <c r="X74" s="87">
        <f>[1]compopeinc!BL66</f>
        <v>6.0993667833271622E-4</v>
      </c>
      <c r="Y74" s="88">
        <f>[1]compopeinc!BM66</f>
        <v>1.0895951592889484E-3</v>
      </c>
    </row>
    <row r="75" spans="1:25" ht="15.75">
      <c r="A75" s="134">
        <v>1978</v>
      </c>
      <c r="B75" s="83">
        <f>[1]compopeinc!AP67</f>
        <v>7.979554366111552E-2</v>
      </c>
      <c r="C75" s="87">
        <f>[1]compopeinc!AQ67</f>
        <v>4.0201820946852575E-2</v>
      </c>
      <c r="D75" s="87">
        <f>[1]compopeinc!AR67</f>
        <v>4.5804210958591777E-3</v>
      </c>
      <c r="E75" s="87">
        <f>[1]compopeinc!AS67</f>
        <v>2.1921936695216324E-3</v>
      </c>
      <c r="F75" s="87">
        <f>[1]compopeinc!AT67</f>
        <v>6.0508672470111612E-3</v>
      </c>
      <c r="G75" s="87">
        <f>[1]compopeinc!AU67</f>
        <v>2.2116262324169381E-3</v>
      </c>
      <c r="H75" s="87">
        <f>[1]compopeinc!AV67</f>
        <v>1.1364323216290389E-2</v>
      </c>
      <c r="I75" s="150">
        <f>[1]compopeinc!AW67</f>
        <v>1.3194291592376261E-2</v>
      </c>
      <c r="J75" s="83">
        <f>[1]compopeinc!AX67</f>
        <v>3.8442759146158911E-2</v>
      </c>
      <c r="K75" s="87">
        <f>[1]compopeinc!AY67</f>
        <v>2.4691283245545693E-2</v>
      </c>
      <c r="L75" s="87">
        <f>[1]compopeinc!AZ67</f>
        <v>1.8244423803143979E-3</v>
      </c>
      <c r="M75" s="87">
        <f>[1]compopeinc!BA67</f>
        <v>8.6099809701234941E-4</v>
      </c>
      <c r="N75" s="87">
        <f>[1]compopeinc!BB67</f>
        <v>2.1213743300060807E-3</v>
      </c>
      <c r="O75" s="87">
        <f>[1]compopeinc!BC67</f>
        <v>5.719880046141507E-4</v>
      </c>
      <c r="P75" s="87">
        <f>[1]compopeinc!BD67</f>
        <v>3.5428730519602943E-3</v>
      </c>
      <c r="Q75" s="150">
        <f>[1]compopeinc!BE67</f>
        <v>4.829799257234672E-3</v>
      </c>
      <c r="R75" s="83">
        <f>[1]compopeinc!BF67</f>
        <v>1.4278501075147165E-2</v>
      </c>
      <c r="S75" s="87">
        <f>[1]compopeinc!BG67</f>
        <v>1.1080424432147106E-2</v>
      </c>
      <c r="T75" s="87">
        <f>[1]compopeinc!BH67</f>
        <v>4.3528021110190497E-4</v>
      </c>
      <c r="U75" s="87">
        <f>[1]compopeinc!BI67</f>
        <v>2.0733437003191374E-4</v>
      </c>
      <c r="V75" s="87">
        <f>[1]compopeinc!BJ67</f>
        <v>5.3965368349884462E-4</v>
      </c>
      <c r="W75" s="87">
        <f>[1]compopeinc!BK67</f>
        <v>7.0831887010448056E-5</v>
      </c>
      <c r="X75" s="87">
        <f>[1]compopeinc!BL67</f>
        <v>6.5698344560112651E-4</v>
      </c>
      <c r="Y75" s="88">
        <f>[1]compopeinc!BM67</f>
        <v>1.2879929592952536E-3</v>
      </c>
    </row>
    <row r="76" spans="1:25" ht="15.75">
      <c r="A76" s="140">
        <v>1979</v>
      </c>
      <c r="B76" s="95">
        <f>[1]compopeinc!AP68</f>
        <v>8.3771966397762299E-2</v>
      </c>
      <c r="C76" s="115">
        <f>[1]compopeinc!AQ68</f>
        <v>4.0644480416333319E-2</v>
      </c>
      <c r="D76" s="115">
        <f>[1]compopeinc!AR68</f>
        <v>5.2982698586227298E-3</v>
      </c>
      <c r="E76" s="115">
        <f>[1]compopeinc!AS68</f>
        <v>2.0441159608568871E-3</v>
      </c>
      <c r="F76" s="115">
        <f>[1]compopeinc!AT68</f>
        <v>6.338093320821336E-3</v>
      </c>
      <c r="G76" s="115">
        <f>[1]compopeinc!AU68</f>
        <v>2.621234463562965E-3</v>
      </c>
      <c r="H76" s="115">
        <f>[1]compopeinc!AV68</f>
        <v>1.214389619713281E-2</v>
      </c>
      <c r="I76" s="157">
        <f>[1]compopeinc!AW68</f>
        <v>1.4681878329837581E-2</v>
      </c>
      <c r="J76" s="95">
        <f>[1]compopeinc!AX68</f>
        <v>4.214160144329071E-2</v>
      </c>
      <c r="K76" s="115">
        <f>[1]compopeinc!AY68</f>
        <v>2.6254775972933193E-2</v>
      </c>
      <c r="L76" s="115">
        <f>[1]compopeinc!AZ68</f>
        <v>2.0926417311044544E-3</v>
      </c>
      <c r="M76" s="115">
        <f>[1]compopeinc!BA68</f>
        <v>8.22062146954591E-4</v>
      </c>
      <c r="N76" s="115">
        <f>[1]compopeinc!BB68</f>
        <v>2.359886248773931E-3</v>
      </c>
      <c r="O76" s="115">
        <f>[1]compopeinc!BC68</f>
        <v>7.6703529254031099E-4</v>
      </c>
      <c r="P76" s="115">
        <f>[1]compopeinc!BD68</f>
        <v>3.8698931939035617E-3</v>
      </c>
      <c r="Q76" s="157">
        <f>[1]compopeinc!BE68</f>
        <v>5.9753060487119716E-3</v>
      </c>
      <c r="R76" s="95">
        <f>[1]compopeinc!BF68</f>
        <v>1.6843352466821671E-2</v>
      </c>
      <c r="S76" s="115">
        <f>[1]compopeinc!BG68</f>
        <v>1.284151034518473E-2</v>
      </c>
      <c r="T76" s="115">
        <f>[1]compopeinc!BH68</f>
        <v>4.7522303197248747E-4</v>
      </c>
      <c r="U76" s="115">
        <f>[1]compopeinc!BI68</f>
        <v>1.9612549061227971E-4</v>
      </c>
      <c r="V76" s="115">
        <f>[1]compopeinc!BJ68</f>
        <v>6.6024231947025256E-4</v>
      </c>
      <c r="W76" s="115">
        <f>[1]compopeinc!BK68</f>
        <v>1.3705351207192717E-4</v>
      </c>
      <c r="X76" s="115">
        <f>[1]compopeinc!BL68</f>
        <v>7.3488597349595682E-4</v>
      </c>
      <c r="Y76" s="116">
        <f>[1]compopeinc!BM68</f>
        <v>1.7983114635661008E-3</v>
      </c>
    </row>
    <row r="77" spans="1:25" ht="15.75">
      <c r="A77" s="134">
        <v>1980</v>
      </c>
      <c r="B77" s="83">
        <f>[1]compopeinc!AP69</f>
        <v>7.9187549650669098E-2</v>
      </c>
      <c r="C77" s="87">
        <f>[1]compopeinc!AQ69</f>
        <v>3.363699928132563E-2</v>
      </c>
      <c r="D77" s="87">
        <f>[1]compopeinc!AR69</f>
        <v>6.3241570642960324E-3</v>
      </c>
      <c r="E77" s="87">
        <f>[1]compopeinc!AS69</f>
        <v>2.2304783428468179E-3</v>
      </c>
      <c r="F77" s="87">
        <f>[1]compopeinc!AT69</f>
        <v>6.1921702682364993E-3</v>
      </c>
      <c r="G77" s="87">
        <f>[1]compopeinc!AU69</f>
        <v>2.7297863007757035E-3</v>
      </c>
      <c r="H77" s="87">
        <f>[1]compopeinc!AV69</f>
        <v>1.3834340738799692E-2</v>
      </c>
      <c r="I77" s="150">
        <f>[1]compopeinc!AW69</f>
        <v>1.4239620569063534E-2</v>
      </c>
      <c r="J77" s="83">
        <f>[1]compopeinc!AX69</f>
        <v>3.8676150143146515E-2</v>
      </c>
      <c r="K77" s="87">
        <f>[1]compopeinc!AY69</f>
        <v>2.1593100330452634E-2</v>
      </c>
      <c r="L77" s="87">
        <f>[1]compopeinc!AZ69</f>
        <v>2.6476676481113322E-3</v>
      </c>
      <c r="M77" s="87">
        <f>[1]compopeinc!BA69</f>
        <v>8.8320171066586092E-4</v>
      </c>
      <c r="N77" s="87">
        <f>[1]compopeinc!BB69</f>
        <v>2.3719693272361508E-3</v>
      </c>
      <c r="O77" s="87">
        <f>[1]compopeinc!BC69</f>
        <v>7.1703240499699453E-4</v>
      </c>
      <c r="P77" s="87">
        <f>[1]compopeinc!BD69</f>
        <v>4.5169720505605316E-3</v>
      </c>
      <c r="Q77" s="150">
        <f>[1]compopeinc!BE69</f>
        <v>5.9462072072916251E-3</v>
      </c>
      <c r="R77" s="83">
        <f>[1]compopeinc!BF69</f>
        <v>1.4333096332848072E-2</v>
      </c>
      <c r="S77" s="87">
        <f>[1]compopeinc!BG69</f>
        <v>9.8978230019115872E-3</v>
      </c>
      <c r="T77" s="87">
        <f>[1]compopeinc!BH69</f>
        <v>6.8936349254278121E-4</v>
      </c>
      <c r="U77" s="87">
        <f>[1]compopeinc!BI69</f>
        <v>2.1410003299618201E-4</v>
      </c>
      <c r="V77" s="87">
        <f>[1]compopeinc!BJ69</f>
        <v>6.9586209886237716E-4</v>
      </c>
      <c r="W77" s="87">
        <f>[1]compopeinc!BK69</f>
        <v>9.3589424322033742E-5</v>
      </c>
      <c r="X77" s="87">
        <f>[1]compopeinc!BL69</f>
        <v>8.8229228138911472E-4</v>
      </c>
      <c r="Y77" s="88">
        <f>[1]compopeinc!BM69</f>
        <v>1.8600654946885138E-3</v>
      </c>
    </row>
    <row r="78" spans="1:25" ht="15.75">
      <c r="A78" s="134">
        <v>1981</v>
      </c>
      <c r="B78" s="83">
        <f>[1]compopeinc!AP70</f>
        <v>8.2038693130016327E-2</v>
      </c>
      <c r="C78" s="87">
        <f>[1]compopeinc!AQ70</f>
        <v>3.3649243201761617E-2</v>
      </c>
      <c r="D78" s="87">
        <f>[1]compopeinc!AR70</f>
        <v>7.6129127215789193E-3</v>
      </c>
      <c r="E78" s="87">
        <f>[1]compopeinc!AS70</f>
        <v>2.7281513629298223E-3</v>
      </c>
      <c r="F78" s="87">
        <f>[1]compopeinc!AT70</f>
        <v>6.4120140780776552E-3</v>
      </c>
      <c r="G78" s="87">
        <f>[1]compopeinc!AU70</f>
        <v>3.1472898890926256E-3</v>
      </c>
      <c r="H78" s="87">
        <f>[1]compopeinc!AV70</f>
        <v>1.3788447124175495E-2</v>
      </c>
      <c r="I78" s="150">
        <f>[1]compopeinc!AW70</f>
        <v>1.4700638315803823E-2</v>
      </c>
      <c r="J78" s="83">
        <f>[1]compopeinc!AX70</f>
        <v>4.0885563939809799E-2</v>
      </c>
      <c r="K78" s="87">
        <f>[1]compopeinc!AY70</f>
        <v>2.2032453980008627E-2</v>
      </c>
      <c r="L78" s="87">
        <f>[1]compopeinc!AZ70</f>
        <v>3.2775923772331806E-3</v>
      </c>
      <c r="M78" s="87">
        <f>[1]compopeinc!BA70</f>
        <v>1.1557268650455453E-3</v>
      </c>
      <c r="N78" s="87">
        <f>[1]compopeinc!BB70</f>
        <v>2.6840379999454999E-3</v>
      </c>
      <c r="O78" s="87">
        <f>[1]compopeinc!BC70</f>
        <v>8.2085737362309734E-4</v>
      </c>
      <c r="P78" s="87">
        <f>[1]compopeinc!BD70</f>
        <v>4.4401450940854802E-3</v>
      </c>
      <c r="Q78" s="150">
        <f>[1]compopeinc!BE70</f>
        <v>6.4747513577462232E-3</v>
      </c>
      <c r="R78" s="83">
        <f>[1]compopeinc!BF70</f>
        <v>1.5386946499347687E-2</v>
      </c>
      <c r="S78" s="87">
        <f>[1]compopeinc!BG70</f>
        <v>1.0218091724590657E-2</v>
      </c>
      <c r="T78" s="87">
        <f>[1]compopeinc!BH70</f>
        <v>9.6307339355181034E-4</v>
      </c>
      <c r="U78" s="87">
        <f>[1]compopeinc!BI70</f>
        <v>3.2936435780804644E-4</v>
      </c>
      <c r="V78" s="87">
        <f>[1]compopeinc!BJ70</f>
        <v>8.3667365487880322E-4</v>
      </c>
      <c r="W78" s="87">
        <f>[1]compopeinc!BK70</f>
        <v>1.0153914032476826E-4</v>
      </c>
      <c r="X78" s="87">
        <f>[1]compopeinc!BL70</f>
        <v>8.5866886053627401E-4</v>
      </c>
      <c r="Y78" s="88">
        <f>[1]compopeinc!BM70</f>
        <v>2.079536621855854E-3</v>
      </c>
    </row>
    <row r="79" spans="1:25" ht="15.75">
      <c r="A79" s="134">
        <v>1982</v>
      </c>
      <c r="B79" s="83">
        <f>[1]compopeinc!AP71</f>
        <v>8.3558857440948486E-2</v>
      </c>
      <c r="C79" s="87">
        <f>[1]compopeinc!AQ71</f>
        <v>3.0053068392240433E-2</v>
      </c>
      <c r="D79" s="87">
        <f>[1]compopeinc!AR71</f>
        <v>8.7648348932858906E-3</v>
      </c>
      <c r="E79" s="87">
        <f>[1]compopeinc!AS71</f>
        <v>2.8877319163151702E-3</v>
      </c>
      <c r="F79" s="87">
        <f>[1]compopeinc!AT71</f>
        <v>6.7985656478218044E-3</v>
      </c>
      <c r="G79" s="87">
        <f>[1]compopeinc!AU71</f>
        <v>4.240017693100227E-3</v>
      </c>
      <c r="H79" s="87">
        <f>[1]compopeinc!AV71</f>
        <v>1.5298158927012724E-2</v>
      </c>
      <c r="I79" s="150">
        <f>[1]compopeinc!AW71</f>
        <v>1.5516481101173167E-2</v>
      </c>
      <c r="J79" s="83">
        <f>[1]compopeinc!AX71</f>
        <v>4.2548462748527527E-2</v>
      </c>
      <c r="K79" s="87">
        <f>[1]compopeinc!AY71</f>
        <v>2.0618831873805515E-2</v>
      </c>
      <c r="L79" s="87">
        <f>[1]compopeinc!AZ71</f>
        <v>3.8160398054315481E-3</v>
      </c>
      <c r="M79" s="87">
        <f>[1]compopeinc!BA71</f>
        <v>1.2894632090562062E-3</v>
      </c>
      <c r="N79" s="87">
        <f>[1]compopeinc!BB71</f>
        <v>3.0031237231547278E-3</v>
      </c>
      <c r="O79" s="87">
        <f>[1]compopeinc!BC71</f>
        <v>1.5173119339473024E-3</v>
      </c>
      <c r="P79" s="87">
        <f>[1]compopeinc!BD71</f>
        <v>4.9865414294954233E-3</v>
      </c>
      <c r="Q79" s="150">
        <f>[1]compopeinc!BE71</f>
        <v>7.3171504557483155E-3</v>
      </c>
      <c r="R79" s="83">
        <f>[1]compopeinc!BF71</f>
        <v>1.608702726662159E-2</v>
      </c>
      <c r="S79" s="87">
        <f>[1]compopeinc!BG71</f>
        <v>1.0123091003548539E-2</v>
      </c>
      <c r="T79" s="87">
        <f>[1]compopeinc!BH71</f>
        <v>1.0920261063294765E-3</v>
      </c>
      <c r="U79" s="87">
        <f>[1]compopeinc!BI71</f>
        <v>3.2041175701096373E-4</v>
      </c>
      <c r="V79" s="87">
        <f>[1]compopeinc!BJ71</f>
        <v>1.0139066059805001E-3</v>
      </c>
      <c r="W79" s="87">
        <f>[1]compopeinc!BK71</f>
        <v>5.7873987995347101E-5</v>
      </c>
      <c r="X79" s="87">
        <f>[1]compopeinc!BL71</f>
        <v>8.8146397777378758E-4</v>
      </c>
      <c r="Y79" s="88">
        <f>[1]compopeinc!BM71</f>
        <v>2.5982538579541305E-3</v>
      </c>
    </row>
    <row r="80" spans="1:25" ht="15.75">
      <c r="A80" s="134">
        <v>1983</v>
      </c>
      <c r="B80" s="83">
        <f>[1]compopeinc!AP72</f>
        <v>8.5492856800556183E-2</v>
      </c>
      <c r="C80" s="87">
        <f>[1]compopeinc!AQ72</f>
        <v>3.1879310776681692E-2</v>
      </c>
      <c r="D80" s="87">
        <f>[1]compopeinc!AR72</f>
        <v>8.0809795231544922E-3</v>
      </c>
      <c r="E80" s="87">
        <f>[1]compopeinc!AS72</f>
        <v>2.7416391220962243E-3</v>
      </c>
      <c r="F80" s="87">
        <f>[1]compopeinc!AT72</f>
        <v>6.19076768548387E-3</v>
      </c>
      <c r="G80" s="87">
        <f>[1]compopeinc!AU72</f>
        <v>5.7044821234225997E-3</v>
      </c>
      <c r="H80" s="87">
        <f>[1]compopeinc!AV72</f>
        <v>1.642223926073454E-2</v>
      </c>
      <c r="I80" s="150">
        <f>[1]compopeinc!AW72</f>
        <v>1.4473436946161612E-2</v>
      </c>
      <c r="J80" s="83">
        <f>[1]compopeinc!AX72</f>
        <v>4.3108221143484116E-2</v>
      </c>
      <c r="K80" s="87">
        <f>[1]compopeinc!AY72</f>
        <v>2.1310552339086165E-2</v>
      </c>
      <c r="L80" s="87">
        <f>[1]compopeinc!AZ72</f>
        <v>3.519621869878007E-3</v>
      </c>
      <c r="M80" s="87">
        <f>[1]compopeinc!BA72</f>
        <v>1.2861319360726506E-3</v>
      </c>
      <c r="N80" s="87">
        <f>[1]compopeinc!BB72</f>
        <v>2.7061113140645228E-3</v>
      </c>
      <c r="O80" s="87">
        <f>[1]compopeinc!BC72</f>
        <v>1.7742971433638275E-3</v>
      </c>
      <c r="P80" s="87">
        <f>[1]compopeinc!BD72</f>
        <v>5.7720869107350126E-3</v>
      </c>
      <c r="Q80" s="150">
        <f>[1]compopeinc!BE72</f>
        <v>6.7394198654708529E-3</v>
      </c>
      <c r="R80" s="83">
        <f>[1]compopeinc!BF72</f>
        <v>1.6013927757740021E-2</v>
      </c>
      <c r="S80" s="87">
        <f>[1]compopeinc!BG72</f>
        <v>9.9000790000570715E-3</v>
      </c>
      <c r="T80" s="87">
        <f>[1]compopeinc!BH72</f>
        <v>1.0204898273376141E-3</v>
      </c>
      <c r="U80" s="87">
        <f>[1]compopeinc!BI72</f>
        <v>3.4468854892616375E-4</v>
      </c>
      <c r="V80" s="87">
        <f>[1]compopeinc!BJ72</f>
        <v>9.3412468243484219E-4</v>
      </c>
      <c r="W80" s="87">
        <f>[1]compopeinc!BK72</f>
        <v>2.0928455974303584E-4</v>
      </c>
      <c r="X80" s="87">
        <f>[1]compopeinc!BL72</f>
        <v>1.2383845735338365E-3</v>
      </c>
      <c r="Y80" s="88">
        <f>[1]compopeinc!BM72</f>
        <v>2.3668776100304783E-3</v>
      </c>
    </row>
    <row r="81" spans="1:25" ht="15.75">
      <c r="A81" s="134">
        <v>1984</v>
      </c>
      <c r="B81" s="83">
        <f>[1]compopeinc!AP73</f>
        <v>9.4092696905136108E-2</v>
      </c>
      <c r="C81" s="87">
        <f>[1]compopeinc!AQ73</f>
        <v>3.3175383563993445E-2</v>
      </c>
      <c r="D81" s="87">
        <f>[1]compopeinc!AR73</f>
        <v>9.2991010588310153E-3</v>
      </c>
      <c r="E81" s="87">
        <f>[1]compopeinc!AS73</f>
        <v>2.3943511099332741E-3</v>
      </c>
      <c r="F81" s="87">
        <f>[1]compopeinc!AT73</f>
        <v>7.0443260617504711E-3</v>
      </c>
      <c r="G81" s="87">
        <f>[1]compopeinc!AU73</f>
        <v>8.2531405134524914E-3</v>
      </c>
      <c r="H81" s="87">
        <f>[1]compopeinc!AV73</f>
        <v>1.7223821627969781E-2</v>
      </c>
      <c r="I81" s="150">
        <f>[1]compopeinc!AW73</f>
        <v>1.670257546384224E-2</v>
      </c>
      <c r="J81" s="83">
        <f>[1]compopeinc!AX73</f>
        <v>4.926733672618866E-2</v>
      </c>
      <c r="K81" s="87">
        <f>[1]compopeinc!AY73</f>
        <v>2.3242539166290547E-2</v>
      </c>
      <c r="L81" s="87">
        <f>[1]compopeinc!AZ73</f>
        <v>4.5729628417028774E-3</v>
      </c>
      <c r="M81" s="87">
        <f>[1]compopeinc!BA73</f>
        <v>1.1276031847074872E-3</v>
      </c>
      <c r="N81" s="87">
        <f>[1]compopeinc!BB73</f>
        <v>2.9863037467556435E-3</v>
      </c>
      <c r="O81" s="87">
        <f>[1]compopeinc!BC73</f>
        <v>3.0578996374438653E-3</v>
      </c>
      <c r="P81" s="87">
        <f>[1]compopeinc!BD73</f>
        <v>6.6724580351730095E-3</v>
      </c>
      <c r="Q81" s="150">
        <f>[1]compopeinc!BE73</f>
        <v>7.6075649668642066E-3</v>
      </c>
      <c r="R81" s="83">
        <f>[1]compopeinc!BF73</f>
        <v>1.8758738413453102E-2</v>
      </c>
      <c r="S81" s="87">
        <f>[1]compopeinc!BG73</f>
        <v>1.1658512502032372E-2</v>
      </c>
      <c r="T81" s="87">
        <f>[1]compopeinc!BH73</f>
        <v>1.1884925187189165E-3</v>
      </c>
      <c r="U81" s="87">
        <f>[1]compopeinc!BI73</f>
        <v>3.0309889266892995E-4</v>
      </c>
      <c r="V81" s="87">
        <f>[1]compopeinc!BJ73</f>
        <v>1.0304234183466398E-3</v>
      </c>
      <c r="W81" s="87">
        <f>[1]compopeinc!BK73</f>
        <v>4.9466815098471949E-4</v>
      </c>
      <c r="X81" s="87">
        <f>[1]compopeinc!BL73</f>
        <v>1.3838344232802613E-3</v>
      </c>
      <c r="Y81" s="88">
        <f>[1]compopeinc!BM73</f>
        <v>2.6997080558018088E-3</v>
      </c>
    </row>
    <row r="82" spans="1:25" ht="15.75">
      <c r="A82" s="134">
        <v>1985</v>
      </c>
      <c r="B82" s="83">
        <f>[1]compopeinc!AP74</f>
        <v>9.3722209334373474E-2</v>
      </c>
      <c r="C82" s="87">
        <f>[1]compopeinc!AQ74</f>
        <v>2.9819685692474413E-2</v>
      </c>
      <c r="D82" s="87">
        <f>[1]compopeinc!AR74</f>
        <v>1.0846410726022347E-2</v>
      </c>
      <c r="E82" s="87">
        <f>[1]compopeinc!AS74</f>
        <v>3.139526409931594E-3</v>
      </c>
      <c r="F82" s="87">
        <f>[1]compopeinc!AT74</f>
        <v>7.1702376290207672E-3</v>
      </c>
      <c r="G82" s="87">
        <f>[1]compopeinc!AU74</f>
        <v>8.5439648989599302E-3</v>
      </c>
      <c r="H82" s="87">
        <f>[1]compopeinc!AV74</f>
        <v>1.6910623540163466E-2</v>
      </c>
      <c r="I82" s="150">
        <f>[1]compopeinc!AW74</f>
        <v>1.7291758287003994E-2</v>
      </c>
      <c r="J82" s="83">
        <f>[1]compopeinc!AX74</f>
        <v>4.8211157321929932E-2</v>
      </c>
      <c r="K82" s="87">
        <f>[1]compopeinc!AY74</f>
        <v>2.0382268380615229E-2</v>
      </c>
      <c r="L82" s="87">
        <f>[1]compopeinc!AZ74</f>
        <v>5.7055139159690755E-3</v>
      </c>
      <c r="M82" s="87">
        <f>[1]compopeinc!BA74</f>
        <v>1.5869347305396614E-3</v>
      </c>
      <c r="N82" s="87">
        <f>[1]compopeinc!BB74</f>
        <v>3.0914406554242825E-3</v>
      </c>
      <c r="O82" s="87">
        <f>[1]compopeinc!BC74</f>
        <v>3.0519646196725844E-3</v>
      </c>
      <c r="P82" s="87">
        <f>[1]compopeinc!BD74</f>
        <v>6.3115734127221429E-3</v>
      </c>
      <c r="Q82" s="150">
        <f>[1]compopeinc!BE74</f>
        <v>8.0814626302183699E-3</v>
      </c>
      <c r="R82" s="83">
        <f>[1]compopeinc!BF74</f>
        <v>1.8093124032020569E-2</v>
      </c>
      <c r="S82" s="87">
        <f>[1]compopeinc!BG74</f>
        <v>9.9753156930876691E-3</v>
      </c>
      <c r="T82" s="87">
        <f>[1]compopeinc!BH74</f>
        <v>2.2937651483813256E-3</v>
      </c>
      <c r="U82" s="87">
        <f>[1]compopeinc!BI74</f>
        <v>5.3222098265547373E-4</v>
      </c>
      <c r="V82" s="87">
        <f>[1]compopeinc!BJ74</f>
        <v>9.1239821705677514E-4</v>
      </c>
      <c r="W82" s="87">
        <f>[1]compopeinc!BK74</f>
        <v>6.9454957576754522E-4</v>
      </c>
      <c r="X82" s="87">
        <f>[1]compopeinc!BL74</f>
        <v>1.1808360134055364E-3</v>
      </c>
      <c r="Y82" s="88">
        <f>[1]compopeinc!BM74</f>
        <v>2.5040364448284296E-3</v>
      </c>
    </row>
    <row r="83" spans="1:25" ht="15.75">
      <c r="A83" s="134">
        <v>1986</v>
      </c>
      <c r="B83" s="83">
        <f>[1]compopeinc!AP75</f>
        <v>9.0030945837497711E-2</v>
      </c>
      <c r="C83" s="87">
        <f>[1]compopeinc!AQ75</f>
        <v>2.5266471447986764E-2</v>
      </c>
      <c r="D83" s="87">
        <f>[1]compopeinc!AR75</f>
        <v>1.015326696869962E-2</v>
      </c>
      <c r="E83" s="87">
        <f>[1]compopeinc!AS75</f>
        <v>3.1798987318976094E-3</v>
      </c>
      <c r="F83" s="87">
        <f>[1]compopeinc!AT75</f>
        <v>6.7696305297607392E-3</v>
      </c>
      <c r="G83" s="87">
        <f>[1]compopeinc!AU75</f>
        <v>1.055151349944145E-2</v>
      </c>
      <c r="H83" s="87">
        <f>[1]compopeinc!AV75</f>
        <v>1.7658620589305726E-2</v>
      </c>
      <c r="I83" s="150">
        <f>[1]compopeinc!AW75</f>
        <v>1.6451541150733544E-2</v>
      </c>
      <c r="J83" s="83">
        <f>[1]compopeinc!AX75</f>
        <v>4.538445919752121E-2</v>
      </c>
      <c r="K83" s="87">
        <f>[1]compopeinc!AY75</f>
        <v>1.7620032131131266E-2</v>
      </c>
      <c r="L83" s="87">
        <f>[1]compopeinc!AZ75</f>
        <v>5.1483087157159369E-3</v>
      </c>
      <c r="M83" s="87">
        <f>[1]compopeinc!BA75</f>
        <v>1.6047431163535612E-3</v>
      </c>
      <c r="N83" s="87">
        <f>[1]compopeinc!BB75</f>
        <v>2.8673914361672668E-3</v>
      </c>
      <c r="O83" s="87">
        <f>[1]compopeinc!BC75</f>
        <v>3.9589378774332632E-3</v>
      </c>
      <c r="P83" s="87">
        <f>[1]compopeinc!BD75</f>
        <v>6.4941483654412371E-3</v>
      </c>
      <c r="Q83" s="150">
        <f>[1]compopeinc!BE75</f>
        <v>7.6908990486035242E-3</v>
      </c>
      <c r="R83" s="83">
        <f>[1]compopeinc!BF75</f>
        <v>1.6558306291699409E-2</v>
      </c>
      <c r="S83" s="87">
        <f>[1]compopeinc!BG75</f>
        <v>8.8953707682950592E-3</v>
      </c>
      <c r="T83" s="87">
        <f>[1]compopeinc!BH75</f>
        <v>1.5351152535240482E-3</v>
      </c>
      <c r="U83" s="87">
        <f>[1]compopeinc!BI75</f>
        <v>3.7327994624443124E-4</v>
      </c>
      <c r="V83" s="87">
        <f>[1]compopeinc!BJ75</f>
        <v>8.5441978024691247E-4</v>
      </c>
      <c r="W83" s="87">
        <f>[1]compopeinc!BK75</f>
        <v>7.1863863445338725E-4</v>
      </c>
      <c r="X83" s="87">
        <f>[1]compopeinc!BL75</f>
        <v>1.6299289427497334E-3</v>
      </c>
      <c r="Y83" s="88">
        <f>[1]compopeinc!BM75</f>
        <v>2.5515527886413284E-3</v>
      </c>
    </row>
    <row r="84" spans="1:25" ht="15.75">
      <c r="A84" s="134">
        <v>1987</v>
      </c>
      <c r="B84" s="83">
        <f>[1]compopeinc!AP76</f>
        <v>9.8300427198410034E-2</v>
      </c>
      <c r="C84" s="87">
        <f>[1]compopeinc!AQ76</f>
        <v>2.4283512455377607E-2</v>
      </c>
      <c r="D84" s="87">
        <f>[1]compopeinc!AR76</f>
        <v>1.3512099186840119E-2</v>
      </c>
      <c r="E84" s="87">
        <f>[1]compopeinc!AS76</f>
        <v>3.1633028252998465E-3</v>
      </c>
      <c r="F84" s="87">
        <f>[1]compopeinc!AT76</f>
        <v>6.4271312560856544E-3</v>
      </c>
      <c r="G84" s="87">
        <f>[1]compopeinc!AU76</f>
        <v>1.2951805761658284E-2</v>
      </c>
      <c r="H84" s="87">
        <f>[1]compopeinc!AV76</f>
        <v>2.2404841959195437E-2</v>
      </c>
      <c r="I84" s="150">
        <f>[1]compopeinc!AW76</f>
        <v>1.5557731288306622E-2</v>
      </c>
      <c r="J84" s="83">
        <f>[1]compopeinc!AX76</f>
        <v>4.9200229346752167E-2</v>
      </c>
      <c r="K84" s="87">
        <f>[1]compopeinc!AY76</f>
        <v>1.5827960798700923E-2</v>
      </c>
      <c r="L84" s="87">
        <f>[1]compopeinc!AZ76</f>
        <v>7.7759516341372684E-3</v>
      </c>
      <c r="M84" s="87">
        <f>[1]compopeinc!BA76</f>
        <v>1.4512687827031286E-3</v>
      </c>
      <c r="N84" s="87">
        <f>[1]compopeinc!BB76</f>
        <v>2.7053264302627587E-3</v>
      </c>
      <c r="O84" s="87">
        <f>[1]compopeinc!BC76</f>
        <v>5.5124476684163858E-3</v>
      </c>
      <c r="P84" s="87">
        <f>[1]compopeinc!BD76</f>
        <v>8.7594480884011002E-3</v>
      </c>
      <c r="Q84" s="150">
        <f>[1]compopeinc!BE76</f>
        <v>7.1678260613711811E-3</v>
      </c>
      <c r="R84" s="83">
        <f>[1]compopeinc!BF76</f>
        <v>1.7605263739824295E-2</v>
      </c>
      <c r="S84" s="87">
        <f>[1]compopeinc!BG76</f>
        <v>7.5155038586528413E-3</v>
      </c>
      <c r="T84" s="87">
        <f>[1]compopeinc!BH76</f>
        <v>3.0477887039147972E-3</v>
      </c>
      <c r="U84" s="87">
        <f>[1]compopeinc!BI76</f>
        <v>4.4033777442778151E-4</v>
      </c>
      <c r="V84" s="87">
        <f>[1]compopeinc!BJ76</f>
        <v>9.6094070906596065E-4</v>
      </c>
      <c r="W84" s="87">
        <f>[1]compopeinc!BK76</f>
        <v>8.0817097965185235E-4</v>
      </c>
      <c r="X84" s="87">
        <f>[1]compopeinc!BL76</f>
        <v>2.1680179299818619E-3</v>
      </c>
      <c r="Y84" s="88">
        <f>[1]compopeinc!BM76</f>
        <v>2.6645037014897087E-3</v>
      </c>
    </row>
    <row r="85" spans="1:25" ht="15.75">
      <c r="A85" s="134">
        <v>1988</v>
      </c>
      <c r="B85" s="83">
        <f>[1]compopeinc!AP77</f>
        <v>0.11454666405916214</v>
      </c>
      <c r="C85" s="87">
        <f>[1]compopeinc!AQ77</f>
        <v>3.1118532686937796E-2</v>
      </c>
      <c r="D85" s="87">
        <f>[1]compopeinc!AR77</f>
        <v>1.3845961092519149E-2</v>
      </c>
      <c r="E85" s="87">
        <f>[1]compopeinc!AS77</f>
        <v>3.165612812770321E-3</v>
      </c>
      <c r="F85" s="87">
        <f>[1]compopeinc!AT77</f>
        <v>7.2862820651060601E-3</v>
      </c>
      <c r="G85" s="87">
        <f>[1]compopeinc!AU77</f>
        <v>1.2639735970314054E-2</v>
      </c>
      <c r="H85" s="87">
        <f>[1]compopeinc!AV77</f>
        <v>2.8827908643635752E-2</v>
      </c>
      <c r="I85" s="150">
        <f>[1]compopeinc!AW77</f>
        <v>1.7662631200998442E-2</v>
      </c>
      <c r="J85" s="83">
        <f>[1]compopeinc!AX77</f>
        <v>6.1419740319252014E-2</v>
      </c>
      <c r="K85" s="87">
        <f>[1]compopeinc!AY77</f>
        <v>2.1672484609387869E-2</v>
      </c>
      <c r="L85" s="87">
        <f>[1]compopeinc!AZ77</f>
        <v>8.0469203009592306E-3</v>
      </c>
      <c r="M85" s="87">
        <f>[1]compopeinc!BA77</f>
        <v>1.4559261970822251E-3</v>
      </c>
      <c r="N85" s="87">
        <f>[1]compopeinc!BB77</f>
        <v>3.4036442091115167E-3</v>
      </c>
      <c r="O85" s="87">
        <f>[1]compopeinc!BC77</f>
        <v>5.7843264458477452E-3</v>
      </c>
      <c r="P85" s="87">
        <f>[1]compopeinc!BD77</f>
        <v>1.2223353622146858E-2</v>
      </c>
      <c r="Q85" s="150">
        <f>[1]compopeinc!BE77</f>
        <v>8.8330842385323204E-3</v>
      </c>
      <c r="R85" s="83">
        <f>[1]compopeinc!BF77</f>
        <v>2.4021539837121964E-2</v>
      </c>
      <c r="S85" s="87">
        <f>[1]compopeinc!BG77</f>
        <v>1.0588176969685854E-2</v>
      </c>
      <c r="T85" s="87">
        <f>[1]compopeinc!BH77</f>
        <v>3.2192441703541566E-3</v>
      </c>
      <c r="U85" s="87">
        <f>[1]compopeinc!BI77</f>
        <v>4.065759879531473E-4</v>
      </c>
      <c r="V85" s="87">
        <f>[1]compopeinc!BJ77</f>
        <v>1.2798596415013203E-3</v>
      </c>
      <c r="W85" s="87">
        <f>[1]compopeinc!BK77</f>
        <v>1.4161295116356235E-3</v>
      </c>
      <c r="X85" s="87">
        <f>[1]compopeinc!BL77</f>
        <v>3.6566715972505361E-3</v>
      </c>
      <c r="Y85" s="88">
        <f>[1]compopeinc!BM77</f>
        <v>3.4548824692039585E-3</v>
      </c>
    </row>
    <row r="86" spans="1:25" ht="15.75">
      <c r="A86" s="134">
        <v>1989</v>
      </c>
      <c r="B86" s="83">
        <f>[1]compopeinc!AP78</f>
        <v>0.10929217934608459</v>
      </c>
      <c r="C86" s="87">
        <f>[1]compopeinc!AQ78</f>
        <v>2.7066491524819821E-2</v>
      </c>
      <c r="D86" s="87">
        <f>[1]compopeinc!AR78</f>
        <v>1.5761430221826765E-2</v>
      </c>
      <c r="E86" s="87">
        <f>[1]compopeinc!AS78</f>
        <v>3.1328694713383676E-3</v>
      </c>
      <c r="F86" s="87">
        <f>[1]compopeinc!AT78</f>
        <v>7.4750694425984292E-3</v>
      </c>
      <c r="G86" s="87">
        <f>[1]compopeinc!AU78</f>
        <v>1.3847878616206687E-2</v>
      </c>
      <c r="H86" s="87">
        <f>[1]compopeinc!AV78</f>
        <v>2.4176584333315772E-2</v>
      </c>
      <c r="I86" s="150">
        <f>[1]compopeinc!AW78</f>
        <v>1.7831860453408344E-2</v>
      </c>
      <c r="J86" s="83">
        <f>[1]compopeinc!AX78</f>
        <v>5.6494235992431641E-2</v>
      </c>
      <c r="K86" s="87">
        <f>[1]compopeinc!AY78</f>
        <v>1.8169835761192441E-2</v>
      </c>
      <c r="L86" s="87">
        <f>[1]compopeinc!AZ78</f>
        <v>9.033519970608422E-3</v>
      </c>
      <c r="M86" s="87">
        <f>[1]compopeinc!BA78</f>
        <v>1.3613529815486383E-3</v>
      </c>
      <c r="N86" s="87">
        <f>[1]compopeinc!BB78</f>
        <v>3.1862638866594238E-3</v>
      </c>
      <c r="O86" s="87">
        <f>[1]compopeinc!BC78</f>
        <v>6.5208794466070866E-3</v>
      </c>
      <c r="P86" s="87">
        <f>[1]compopeinc!BD78</f>
        <v>9.9093068874082247E-3</v>
      </c>
      <c r="Q86" s="150">
        <f>[1]compopeinc!BE78</f>
        <v>8.313074251191134E-3</v>
      </c>
      <c r="R86" s="83">
        <f>[1]compopeinc!BF78</f>
        <v>2.131439745426178E-2</v>
      </c>
      <c r="S86" s="87">
        <f>[1]compopeinc!BG78</f>
        <v>9.243765364309247E-3</v>
      </c>
      <c r="T86" s="87">
        <f>[1]compopeinc!BH78</f>
        <v>3.7532605012680709E-3</v>
      </c>
      <c r="U86" s="87">
        <f>[1]compopeinc!BI78</f>
        <v>3.9222725219969606E-4</v>
      </c>
      <c r="V86" s="87">
        <f>[1]compopeinc!BJ78</f>
        <v>1.1001476386896208E-3</v>
      </c>
      <c r="W86" s="87">
        <f>[1]compopeinc!BK78</f>
        <v>1.067410292999141E-3</v>
      </c>
      <c r="X86" s="87">
        <f>[1]compopeinc!BL78</f>
        <v>2.6584716825683885E-3</v>
      </c>
      <c r="Y86" s="88">
        <f>[1]compopeinc!BM78</f>
        <v>3.0991137382661827E-3</v>
      </c>
    </row>
    <row r="87" spans="1:25" ht="15.75">
      <c r="A87" s="136">
        <v>1990</v>
      </c>
      <c r="B87" s="101">
        <f>[1]compopeinc!AP79</f>
        <v>0.109738789498806</v>
      </c>
      <c r="C87" s="109">
        <f>[1]compopeinc!AQ79</f>
        <v>2.6150033880521791E-2</v>
      </c>
      <c r="D87" s="109">
        <f>[1]compopeinc!AR79</f>
        <v>1.501546915982797E-2</v>
      </c>
      <c r="E87" s="109">
        <f>[1]compopeinc!AS79</f>
        <v>2.9262795427709163E-3</v>
      </c>
      <c r="F87" s="109">
        <f>[1]compopeinc!AT79</f>
        <v>7.5035914054356638E-3</v>
      </c>
      <c r="G87" s="109">
        <f>[1]compopeinc!AU79</f>
        <v>1.4149225542521978E-2</v>
      </c>
      <c r="H87" s="109">
        <f>[1]compopeinc!AV79</f>
        <v>2.6502743938754621E-2</v>
      </c>
      <c r="I87" s="156">
        <f>[1]compopeinc!AW79</f>
        <v>1.7491446418371116E-2</v>
      </c>
      <c r="J87" s="101">
        <f>[1]compopeinc!AX79</f>
        <v>5.649663507938385E-2</v>
      </c>
      <c r="K87" s="109">
        <f>[1]compopeinc!AY79</f>
        <v>1.7834191919827359E-2</v>
      </c>
      <c r="L87" s="109">
        <f>[1]compopeinc!AZ79</f>
        <v>8.6692117086942019E-3</v>
      </c>
      <c r="M87" s="109">
        <f>[1]compopeinc!BA79</f>
        <v>1.2393840528499994E-3</v>
      </c>
      <c r="N87" s="109">
        <f>[1]compopeinc!BB79</f>
        <v>3.1430313254937484E-3</v>
      </c>
      <c r="O87" s="109">
        <f>[1]compopeinc!BC79</f>
        <v>6.6907910246980602E-3</v>
      </c>
      <c r="P87" s="109">
        <f>[1]compopeinc!BD79</f>
        <v>1.0973544908281221E-2</v>
      </c>
      <c r="Q87" s="156">
        <f>[1]compopeinc!BE79</f>
        <v>7.9464815494247817E-3</v>
      </c>
      <c r="R87" s="101">
        <f>[1]compopeinc!BF79</f>
        <v>2.1309517323970795E-2</v>
      </c>
      <c r="S87" s="109">
        <f>[1]compopeinc!BG79</f>
        <v>9.1865954101021455E-3</v>
      </c>
      <c r="T87" s="109">
        <f>[1]compopeinc!BH79</f>
        <v>3.5846666057598123E-3</v>
      </c>
      <c r="U87" s="109">
        <f>[1]compopeinc!BI79</f>
        <v>3.5068758818211876E-4</v>
      </c>
      <c r="V87" s="109">
        <f>[1]compopeinc!BJ79</f>
        <v>1.0553369379427029E-3</v>
      </c>
      <c r="W87" s="109">
        <f>[1]compopeinc!BK79</f>
        <v>1.1346922242905476E-3</v>
      </c>
      <c r="X87" s="109">
        <f>[1]compopeinc!BL79</f>
        <v>3.0781009403693126E-3</v>
      </c>
      <c r="Y87" s="110">
        <f>[1]compopeinc!BM79</f>
        <v>2.9194375887879823E-3</v>
      </c>
    </row>
    <row r="88" spans="1:25" ht="15.75">
      <c r="A88" s="134">
        <v>1991</v>
      </c>
      <c r="B88" s="83">
        <f>[1]compopeinc!AP80</f>
        <v>0.10279944539070129</v>
      </c>
      <c r="C88" s="87">
        <f>[1]compopeinc!AQ80</f>
        <v>2.6329468664982186E-2</v>
      </c>
      <c r="D88" s="87">
        <f>[1]compopeinc!AR80</f>
        <v>1.3862868751324031E-2</v>
      </c>
      <c r="E88" s="87">
        <f>[1]compopeinc!AS80</f>
        <v>3.2795556360120308E-3</v>
      </c>
      <c r="F88" s="87">
        <f>[1]compopeinc!AT80</f>
        <v>6.9234786500075663E-3</v>
      </c>
      <c r="G88" s="87">
        <f>[1]compopeinc!AU80</f>
        <v>1.2237573811386213E-2</v>
      </c>
      <c r="H88" s="87">
        <f>[1]compopeinc!AV80</f>
        <v>2.4141526292461024E-2</v>
      </c>
      <c r="I88" s="150">
        <f>[1]compopeinc!AW80</f>
        <v>1.6024972888276114E-2</v>
      </c>
      <c r="J88" s="83">
        <f>[1]compopeinc!AX80</f>
        <v>5.1993444561958313E-2</v>
      </c>
      <c r="K88" s="87">
        <f>[1]compopeinc!AY80</f>
        <v>1.77365774328095E-2</v>
      </c>
      <c r="L88" s="87">
        <f>[1]compopeinc!AZ80</f>
        <v>8.1670118345247306E-3</v>
      </c>
      <c r="M88" s="87">
        <f>[1]compopeinc!BA80</f>
        <v>1.4329838283487675E-3</v>
      </c>
      <c r="N88" s="87">
        <f>[1]compopeinc!BB80</f>
        <v>2.8997180085493148E-3</v>
      </c>
      <c r="O88" s="87">
        <f>[1]compopeinc!BC80</f>
        <v>4.9213982125486562E-3</v>
      </c>
      <c r="P88" s="87">
        <f>[1]compopeinc!BD80</f>
        <v>9.529308262243583E-3</v>
      </c>
      <c r="Q88" s="150">
        <f>[1]compopeinc!BE80</f>
        <v>7.30644722861103E-3</v>
      </c>
      <c r="R88" s="83">
        <f>[1]compopeinc!BF80</f>
        <v>1.9723424687981606E-2</v>
      </c>
      <c r="S88" s="87">
        <f>[1]compopeinc!BG80</f>
        <v>8.8691337481010251E-3</v>
      </c>
      <c r="T88" s="87">
        <f>[1]compopeinc!BH80</f>
        <v>3.4474841429593299E-3</v>
      </c>
      <c r="U88" s="87">
        <f>[1]compopeinc!BI80</f>
        <v>3.7202504148271977E-4</v>
      </c>
      <c r="V88" s="87">
        <f>[1]compopeinc!BJ80</f>
        <v>9.8299900814755991E-4</v>
      </c>
      <c r="W88" s="87">
        <f>[1]compopeinc!BK80</f>
        <v>8.1048061631773961E-4</v>
      </c>
      <c r="X88" s="87">
        <f>[1]compopeinc!BL80</f>
        <v>2.5334954050662459E-3</v>
      </c>
      <c r="Y88" s="88">
        <f>[1]compopeinc!BM80</f>
        <v>2.707807124572718E-3</v>
      </c>
    </row>
    <row r="89" spans="1:25" ht="15.75">
      <c r="A89" s="134">
        <v>1992</v>
      </c>
      <c r="B89" s="83">
        <f>[1]compopeinc!AP81</f>
        <v>0.11274835467338562</v>
      </c>
      <c r="C89" s="87">
        <f>[1]compopeinc!AQ81</f>
        <v>2.8996876324105837E-2</v>
      </c>
      <c r="D89" s="87">
        <f>[1]compopeinc!AR81</f>
        <v>1.2352846431094182E-2</v>
      </c>
      <c r="E89" s="87">
        <f>[1]compopeinc!AS81</f>
        <v>3.7412787039764919E-3</v>
      </c>
      <c r="F89" s="87">
        <f>[1]compopeinc!AT81</f>
        <v>7.3838867813659347E-3</v>
      </c>
      <c r="G89" s="87">
        <f>[1]compopeinc!AU81</f>
        <v>1.4029778767283117E-2</v>
      </c>
      <c r="H89" s="87">
        <f>[1]compopeinc!AV81</f>
        <v>2.9182411854981355E-2</v>
      </c>
      <c r="I89" s="150">
        <f>[1]compopeinc!AW81</f>
        <v>1.7061277213011622E-2</v>
      </c>
      <c r="J89" s="83">
        <f>[1]compopeinc!AX81</f>
        <v>5.8546878397464752E-2</v>
      </c>
      <c r="K89" s="87">
        <f>[1]compopeinc!AY81</f>
        <v>2.0134461295324663E-2</v>
      </c>
      <c r="L89" s="87">
        <f>[1]compopeinc!AZ81</f>
        <v>7.19247820926101E-3</v>
      </c>
      <c r="M89" s="87">
        <f>[1]compopeinc!BA81</f>
        <v>1.6754077295921756E-3</v>
      </c>
      <c r="N89" s="87">
        <f>[1]compopeinc!BB81</f>
        <v>3.1955769171431608E-3</v>
      </c>
      <c r="O89" s="87">
        <f>[1]compopeinc!BC81</f>
        <v>5.0176830351690849E-3</v>
      </c>
      <c r="P89" s="87">
        <f>[1]compopeinc!BD81</f>
        <v>1.3477750856036202E-2</v>
      </c>
      <c r="Q89" s="150">
        <f>[1]compopeinc!BE81</f>
        <v>7.8535187223482024E-3</v>
      </c>
      <c r="R89" s="83">
        <f>[1]compopeinc!BF81</f>
        <v>2.3461794480681419E-2</v>
      </c>
      <c r="S89" s="87">
        <f>[1]compopeinc!BG81</f>
        <v>1.0380119176280364E-2</v>
      </c>
      <c r="T89" s="87">
        <f>[1]compopeinc!BH81</f>
        <v>3.0131495427997666E-3</v>
      </c>
      <c r="U89" s="87">
        <f>[1]compopeinc!BI81</f>
        <v>4.5334179257169101E-4</v>
      </c>
      <c r="V89" s="87">
        <f>[1]compopeinc!BJ81</f>
        <v>1.1930155156942418E-3</v>
      </c>
      <c r="W89" s="87">
        <f>[1]compopeinc!BK81</f>
        <v>9.2303003683535424E-4</v>
      </c>
      <c r="X89" s="87">
        <f>[1]compopeinc!BL81</f>
        <v>4.4404499873430684E-3</v>
      </c>
      <c r="Y89" s="88">
        <f>[1]compopeinc!BM81</f>
        <v>3.0586874569325695E-3</v>
      </c>
    </row>
    <row r="90" spans="1:25" ht="15.75">
      <c r="A90" s="134">
        <v>1993</v>
      </c>
      <c r="B90" s="83">
        <f>[1]compopeinc!AP82</f>
        <v>0.10972926765680313</v>
      </c>
      <c r="C90" s="87">
        <f>[1]compopeinc!AQ82</f>
        <v>2.9968651867751987E-2</v>
      </c>
      <c r="D90" s="87">
        <f>[1]compopeinc!AR82</f>
        <v>1.1798462850760569E-2</v>
      </c>
      <c r="E90" s="87">
        <f>[1]compopeinc!AS82</f>
        <v>3.9986599862894641E-3</v>
      </c>
      <c r="F90" s="87">
        <f>[1]compopeinc!AT82</f>
        <v>7.1747372671688656E-3</v>
      </c>
      <c r="G90" s="87">
        <f>[1]compopeinc!AU82</f>
        <v>1.393932999056881E-2</v>
      </c>
      <c r="H90" s="87">
        <f>[1]compopeinc!AV82</f>
        <v>2.6158362406361768E-2</v>
      </c>
      <c r="I90" s="150">
        <f>[1]compopeinc!AW82</f>
        <v>1.669106355972216E-2</v>
      </c>
      <c r="J90" s="83">
        <f>[1]compopeinc!AX82</f>
        <v>5.7005632668733597E-2</v>
      </c>
      <c r="K90" s="87">
        <f>[1]compopeinc!AY82</f>
        <v>2.098604751638606E-2</v>
      </c>
      <c r="L90" s="87">
        <f>[1]compopeinc!AZ82</f>
        <v>6.8891082077357051E-3</v>
      </c>
      <c r="M90" s="87">
        <f>[1]compopeinc!BA82</f>
        <v>1.7752023643981814E-3</v>
      </c>
      <c r="N90" s="87">
        <f>[1]compopeinc!BB82</f>
        <v>3.1040693701598603E-3</v>
      </c>
      <c r="O90" s="87">
        <f>[1]compopeinc!BC82</f>
        <v>5.2361801981049881E-3</v>
      </c>
      <c r="P90" s="87">
        <f>[1]compopeinc!BD82</f>
        <v>1.128707352208469E-2</v>
      </c>
      <c r="Q90" s="150">
        <f>[1]compopeinc!BE82</f>
        <v>7.7279544076589695E-3</v>
      </c>
      <c r="R90" s="83">
        <f>[1]compopeinc!BF82</f>
        <v>2.3283354938030243E-2</v>
      </c>
      <c r="S90" s="87">
        <f>[1]compopeinc!BG82</f>
        <v>1.0966980546863826E-2</v>
      </c>
      <c r="T90" s="87">
        <f>[1]compopeinc!BH82</f>
        <v>2.9904901160935559E-3</v>
      </c>
      <c r="U90" s="87">
        <f>[1]compopeinc!BI82</f>
        <v>4.6626695796328038E-4</v>
      </c>
      <c r="V90" s="87">
        <f>[1]compopeinc!BJ82</f>
        <v>1.1545317918117484E-3</v>
      </c>
      <c r="W90" s="87">
        <f>[1]compopeinc!BK82</f>
        <v>1.4114557799498224E-3</v>
      </c>
      <c r="X90" s="87">
        <f>[1]compopeinc!BL82</f>
        <v>3.2839118406249937E-3</v>
      </c>
      <c r="Y90" s="88">
        <f>[1]compopeinc!BM82</f>
        <v>3.009718014459397E-3</v>
      </c>
    </row>
    <row r="91" spans="1:25" ht="15.75">
      <c r="A91" s="134">
        <v>1994</v>
      </c>
      <c r="B91" s="83">
        <f>[1]compopeinc!AP83</f>
        <v>0.10969548672437668</v>
      </c>
      <c r="C91" s="87">
        <f>[1]compopeinc!AQ83</f>
        <v>3.3855661943831113E-2</v>
      </c>
      <c r="D91" s="87">
        <f>[1]compopeinc!AR83</f>
        <v>1.1800325621508168E-2</v>
      </c>
      <c r="E91" s="87">
        <f>[1]compopeinc!AS83</f>
        <v>3.5469489172395463E-3</v>
      </c>
      <c r="F91" s="87">
        <f>[1]compopeinc!AT83</f>
        <v>6.9626534104758244E-3</v>
      </c>
      <c r="G91" s="87">
        <f>[1]compopeinc!AU83</f>
        <v>1.3322993848897366E-2</v>
      </c>
      <c r="H91" s="87">
        <f>[1]compopeinc!AV83</f>
        <v>2.4079224716826931E-2</v>
      </c>
      <c r="I91" s="150">
        <f>[1]compopeinc!AW83</f>
        <v>1.6127676710085737E-2</v>
      </c>
      <c r="J91" s="83">
        <f>[1]compopeinc!AX83</f>
        <v>5.6939855217933655E-2</v>
      </c>
      <c r="K91" s="87">
        <f>[1]compopeinc!AY83</f>
        <v>2.3856697120423039E-2</v>
      </c>
      <c r="L91" s="87">
        <f>[1]compopeinc!AZ83</f>
        <v>7.0504412936934994E-3</v>
      </c>
      <c r="M91" s="87">
        <f>[1]compopeinc!BA83</f>
        <v>1.3504497143990957E-3</v>
      </c>
      <c r="N91" s="87">
        <f>[1]compopeinc!BB83</f>
        <v>2.9826254141155049E-3</v>
      </c>
      <c r="O91" s="87">
        <f>[1]compopeinc!BC83</f>
        <v>4.3846641418852517E-3</v>
      </c>
      <c r="P91" s="87">
        <f>[1]compopeinc!BD83</f>
        <v>9.8572346182872542E-3</v>
      </c>
      <c r="Q91" s="150">
        <f>[1]compopeinc!BE83</f>
        <v>7.4577434872915641E-3</v>
      </c>
      <c r="R91" s="83">
        <f>[1]compopeinc!BF83</f>
        <v>2.2971920669078827E-2</v>
      </c>
      <c r="S91" s="87">
        <f>[1]compopeinc!BG83</f>
        <v>1.2677001084742222E-2</v>
      </c>
      <c r="T91" s="87">
        <f>[1]compopeinc!BH83</f>
        <v>3.1083745224084912E-3</v>
      </c>
      <c r="U91" s="87">
        <f>[1]compopeinc!BI83</f>
        <v>2.3120262775830173E-4</v>
      </c>
      <c r="V91" s="87">
        <f>[1]compopeinc!BJ83</f>
        <v>9.8348235342034089E-4</v>
      </c>
      <c r="W91" s="87">
        <f>[1]compopeinc!BK83</f>
        <v>6.6715227839829222E-4</v>
      </c>
      <c r="X91" s="87">
        <f>[1]compopeinc!BL83</f>
        <v>2.6503530027664969E-3</v>
      </c>
      <c r="Y91" s="88">
        <f>[1]compopeinc!BM83</f>
        <v>2.6543541420181735E-3</v>
      </c>
    </row>
    <row r="92" spans="1:25" ht="15.75">
      <c r="A92" s="134">
        <v>1995</v>
      </c>
      <c r="B92" s="83">
        <f>[1]compopeinc!AP84</f>
        <v>0.11419686675071716</v>
      </c>
      <c r="C92" s="87">
        <f>[1]compopeinc!AQ84</f>
        <v>3.573783658281604E-2</v>
      </c>
      <c r="D92" s="87">
        <f>[1]compopeinc!AR84</f>
        <v>1.1685766281389277E-2</v>
      </c>
      <c r="E92" s="87">
        <f>[1]compopeinc!AS84</f>
        <v>3.5999216130735492E-3</v>
      </c>
      <c r="F92" s="87">
        <f>[1]compopeinc!AT84</f>
        <v>6.9192803370367664E-3</v>
      </c>
      <c r="G92" s="87">
        <f>[1]compopeinc!AU84</f>
        <v>1.3538348100489836E-2</v>
      </c>
      <c r="H92" s="87">
        <f>[1]compopeinc!AV84</f>
        <v>2.6732433777895224E-2</v>
      </c>
      <c r="I92" s="150">
        <f>[1]compopeinc!AW84</f>
        <v>1.59832727239262E-2</v>
      </c>
      <c r="J92" s="83">
        <f>[1]compopeinc!AX84</f>
        <v>5.9707082808017731E-2</v>
      </c>
      <c r="K92" s="87">
        <f>[1]compopeinc!AY84</f>
        <v>2.5106574617886152E-2</v>
      </c>
      <c r="L92" s="87">
        <f>[1]compopeinc!AZ84</f>
        <v>6.9726580272256849E-3</v>
      </c>
      <c r="M92" s="87">
        <f>[1]compopeinc!BA84</f>
        <v>1.3541328799583066E-3</v>
      </c>
      <c r="N92" s="87">
        <f>[1]compopeinc!BB84</f>
        <v>2.9652528408727384E-3</v>
      </c>
      <c r="O92" s="87">
        <f>[1]compopeinc!BC84</f>
        <v>4.5838373881846939E-3</v>
      </c>
      <c r="P92" s="87">
        <f>[1]compopeinc!BD84</f>
        <v>1.1370050214521357E-2</v>
      </c>
      <c r="Q92" s="150">
        <f>[1]compopeinc!BE84</f>
        <v>7.3545768237058681E-3</v>
      </c>
      <c r="R92" s="83">
        <f>[1]compopeinc!BF84</f>
        <v>2.3854158818721771E-2</v>
      </c>
      <c r="S92" s="87">
        <f>[1]compopeinc!BG84</f>
        <v>1.2909654451835248E-2</v>
      </c>
      <c r="T92" s="87">
        <f>[1]compopeinc!BH84</f>
        <v>3.1130440705980861E-3</v>
      </c>
      <c r="U92" s="87">
        <f>[1]compopeinc!BI84</f>
        <v>2.4854898964555059E-4</v>
      </c>
      <c r="V92" s="87">
        <f>[1]compopeinc!BJ84</f>
        <v>9.9724674104638791E-4</v>
      </c>
      <c r="W92" s="87">
        <f>[1]compopeinc!BK84</f>
        <v>7.7566557629718427E-4</v>
      </c>
      <c r="X92" s="87">
        <f>[1]compopeinc!BL84</f>
        <v>3.1772361148460601E-3</v>
      </c>
      <c r="Y92" s="88">
        <f>[1]compopeinc!BM84</f>
        <v>2.632762583449748E-3</v>
      </c>
    </row>
    <row r="93" spans="1:25" ht="15.75">
      <c r="A93" s="134">
        <v>1996</v>
      </c>
      <c r="B93" s="83">
        <f>[1]compopeinc!AP85</f>
        <v>0.12058349698781967</v>
      </c>
      <c r="C93" s="87">
        <f>[1]compopeinc!AQ85</f>
        <v>3.8522248875417157E-2</v>
      </c>
      <c r="D93" s="87">
        <f>[1]compopeinc!AR85</f>
        <v>1.0660577672376756E-2</v>
      </c>
      <c r="E93" s="87">
        <f>[1]compopeinc!AS85</f>
        <v>3.3758775404423079E-3</v>
      </c>
      <c r="F93" s="87">
        <f>[1]compopeinc!AT85</f>
        <v>7.7501818236801537E-3</v>
      </c>
      <c r="G93" s="87">
        <f>[1]compopeinc!AU85</f>
        <v>1.4062774264503109E-2</v>
      </c>
      <c r="H93" s="87">
        <f>[1]compopeinc!AV85</f>
        <v>2.8320111906179272E-2</v>
      </c>
      <c r="I93" s="87">
        <f>[1]compopeinc!AW85</f>
        <v>1.7891728085411007E-2</v>
      </c>
      <c r="J93" s="83">
        <f>[1]compopeinc!AX85</f>
        <v>6.4732402563095093E-2</v>
      </c>
      <c r="K93" s="87">
        <f>[1]compopeinc!AY85</f>
        <v>2.7452583706115665E-2</v>
      </c>
      <c r="L93" s="87">
        <f>[1]compopeinc!AZ85</f>
        <v>6.3760752088161919E-3</v>
      </c>
      <c r="M93" s="87">
        <f>[1]compopeinc!BA85</f>
        <v>1.2706407390795148E-3</v>
      </c>
      <c r="N93" s="87">
        <f>[1]compopeinc!BB85</f>
        <v>3.5697614548710855E-3</v>
      </c>
      <c r="O93" s="87">
        <f>[1]compopeinc!BC85</f>
        <v>4.910518216343876E-3</v>
      </c>
      <c r="P93" s="87">
        <f>[1]compopeinc!BD85</f>
        <v>1.2420735776537442E-2</v>
      </c>
      <c r="Q93" s="150">
        <f>[1]compopeinc!BE85</f>
        <v>8.7320894094573189E-3</v>
      </c>
      <c r="R93" s="83">
        <f>[1]compopeinc!BF85</f>
        <v>2.6736006140708923E-2</v>
      </c>
      <c r="S93" s="87">
        <f>[1]compopeinc!BG85</f>
        <v>1.470554593448942E-2</v>
      </c>
      <c r="T93" s="87">
        <f>[1]compopeinc!BH85</f>
        <v>2.7548367292374388E-3</v>
      </c>
      <c r="U93" s="87">
        <f>[1]compopeinc!BI85</f>
        <v>2.2997355074473965E-4</v>
      </c>
      <c r="V93" s="87">
        <f>[1]compopeinc!BJ85</f>
        <v>1.2470223105490359E-3</v>
      </c>
      <c r="W93" s="87">
        <f>[1]compopeinc!BK85</f>
        <v>8.7959457541943382E-4</v>
      </c>
      <c r="X93" s="87">
        <f>[1]compopeinc!BL85</f>
        <v>3.7269047256598071E-3</v>
      </c>
      <c r="Y93" s="88">
        <f>[1]compopeinc!BM85</f>
        <v>3.1921284061366558E-3</v>
      </c>
    </row>
    <row r="94" spans="1:25" ht="15.75">
      <c r="A94" s="134">
        <v>1997</v>
      </c>
      <c r="B94" s="83">
        <f>[1]compopeinc!AP86</f>
        <v>0.12687684595584869</v>
      </c>
      <c r="C94" s="87">
        <f>[1]compopeinc!AQ86</f>
        <v>3.8095631423113535E-2</v>
      </c>
      <c r="D94" s="87">
        <f>[1]compopeinc!AR86</f>
        <v>1.0858721802905001E-2</v>
      </c>
      <c r="E94" s="87">
        <f>[1]compopeinc!AS86</f>
        <v>3.2746648130620756E-3</v>
      </c>
      <c r="F94" s="87">
        <f>[1]compopeinc!AT86</f>
        <v>8.1762976558316901E-3</v>
      </c>
      <c r="G94" s="87">
        <f>[1]compopeinc!AU86</f>
        <v>1.6281167940935291E-2</v>
      </c>
      <c r="H94" s="87">
        <f>[1]compopeinc!AV86</f>
        <v>3.1366678429910845E-2</v>
      </c>
      <c r="I94" s="150">
        <f>[1]compopeinc!AW86</f>
        <v>1.8823678931394562E-2</v>
      </c>
      <c r="J94" s="83">
        <f>[1]compopeinc!AX86</f>
        <v>6.9131277501583099E-2</v>
      </c>
      <c r="K94" s="87">
        <f>[1]compopeinc!AY86</f>
        <v>2.6893440451066911E-2</v>
      </c>
      <c r="L94" s="87">
        <f>[1]compopeinc!AZ86</f>
        <v>6.6909903982187574E-3</v>
      </c>
      <c r="M94" s="87">
        <f>[1]compopeinc!BA86</f>
        <v>1.1520835933487325E-3</v>
      </c>
      <c r="N94" s="87">
        <f>[1]compopeinc!BB86</f>
        <v>3.7722176876178468E-3</v>
      </c>
      <c r="O94" s="87">
        <f>[1]compopeinc!BC86</f>
        <v>6.8691784584174716E-3</v>
      </c>
      <c r="P94" s="87">
        <f>[1]compopeinc!BD86</f>
        <v>1.4594726862014957E-2</v>
      </c>
      <c r="Q94" s="150">
        <f>[1]compopeinc!BE86</f>
        <v>9.1586383603074473E-3</v>
      </c>
      <c r="R94" s="83">
        <f>[1]compopeinc!BF86</f>
        <v>2.8120176866650581E-2</v>
      </c>
      <c r="S94" s="87">
        <f>[1]compopeinc!BG86</f>
        <v>1.4184756550187191E-2</v>
      </c>
      <c r="T94" s="87">
        <f>[1]compopeinc!BH86</f>
        <v>2.9864514376183662E-3</v>
      </c>
      <c r="U94" s="87">
        <f>[1]compopeinc!BI86</f>
        <v>1.9101392109676789E-4</v>
      </c>
      <c r="V94" s="87">
        <f>[1]compopeinc!BJ86</f>
        <v>1.3835011717498093E-3</v>
      </c>
      <c r="W94" s="87">
        <f>[1]compopeinc!BK86</f>
        <v>1.2442204900571044E-3</v>
      </c>
      <c r="X94" s="87">
        <f>[1]compopeinc!BL86</f>
        <v>4.6516497545006459E-3</v>
      </c>
      <c r="Y94" s="88">
        <f>[1]compopeinc!BM86</f>
        <v>3.4785846102250665E-3</v>
      </c>
    </row>
    <row r="95" spans="1:25" ht="15.75">
      <c r="A95" s="134">
        <v>1998</v>
      </c>
      <c r="B95" s="83">
        <f>[1]compopeinc!AP87</f>
        <v>0.12818171083927155</v>
      </c>
      <c r="C95" s="87">
        <f>[1]compopeinc!AQ87</f>
        <v>3.4425160133716E-2</v>
      </c>
      <c r="D95" s="87">
        <f>[1]compopeinc!AR87</f>
        <v>1.1340049653271064E-2</v>
      </c>
      <c r="E95" s="87">
        <f>[1]compopeinc!AS87</f>
        <v>3.1317132328815369E-3</v>
      </c>
      <c r="F95" s="87">
        <f>[1]compopeinc!AT87</f>
        <v>8.4111345325826609E-3</v>
      </c>
      <c r="G95" s="87">
        <f>[1]compopeinc!AU87</f>
        <v>1.6903377589005317E-2</v>
      </c>
      <c r="H95" s="87">
        <f>[1]compopeinc!AV87</f>
        <v>3.4492852656329551E-2</v>
      </c>
      <c r="I95" s="150">
        <f>[1]compopeinc!AW87</f>
        <v>1.9477425844776755E-2</v>
      </c>
      <c r="J95" s="83">
        <f>[1]compopeinc!AX87</f>
        <v>6.9401226937770844E-2</v>
      </c>
      <c r="K95" s="87">
        <f>[1]compopeinc!AY87</f>
        <v>2.4777554524350327E-2</v>
      </c>
      <c r="L95" s="87">
        <f>[1]compopeinc!AZ87</f>
        <v>7.098673983780654E-3</v>
      </c>
      <c r="M95" s="87">
        <f>[1]compopeinc!BA87</f>
        <v>1.1714686575763447E-3</v>
      </c>
      <c r="N95" s="87">
        <f>[1]compopeinc!BB87</f>
        <v>3.8810509716679588E-3</v>
      </c>
      <c r="O95" s="87">
        <f>[1]compopeinc!BC87</f>
        <v>5.9080002025940267E-3</v>
      </c>
      <c r="P95" s="87">
        <f>[1]compopeinc!BD87</f>
        <v>1.7164153561617115E-2</v>
      </c>
      <c r="Q95" s="150">
        <f>[1]compopeinc!BE87</f>
        <v>9.4003215628434399E-3</v>
      </c>
      <c r="R95" s="83">
        <f>[1]compopeinc!BF87</f>
        <v>2.8316924348473549E-2</v>
      </c>
      <c r="S95" s="87">
        <f>[1]compopeinc!BG87</f>
        <v>1.2832744978601712E-2</v>
      </c>
      <c r="T95" s="87">
        <f>[1]compopeinc!BH87</f>
        <v>3.1675314075582843E-3</v>
      </c>
      <c r="U95" s="87">
        <f>[1]compopeinc!BI87</f>
        <v>2.2191908431951098E-4</v>
      </c>
      <c r="V95" s="87">
        <f>[1]compopeinc!BJ87</f>
        <v>1.3760867407611942E-3</v>
      </c>
      <c r="W95" s="87">
        <f>[1]compopeinc!BK87</f>
        <v>1.2899810266857271E-3</v>
      </c>
      <c r="X95" s="87">
        <f>[1]compopeinc!BL87</f>
        <v>5.9929276902030496E-3</v>
      </c>
      <c r="Y95" s="88">
        <f>[1]compopeinc!BM87</f>
        <v>3.4357334597336854E-3</v>
      </c>
    </row>
    <row r="96" spans="1:25" ht="15.75">
      <c r="A96" s="140">
        <v>1999</v>
      </c>
      <c r="B96" s="95">
        <f>[1]compopeinc!AP88</f>
        <v>0.13468530774116516</v>
      </c>
      <c r="C96" s="115">
        <f>[1]compopeinc!AQ88</f>
        <v>3.3164541063841528E-2</v>
      </c>
      <c r="D96" s="115">
        <f>[1]compopeinc!AR88</f>
        <v>1.1319448390143882E-2</v>
      </c>
      <c r="E96" s="115">
        <f>[1]compopeinc!AS88</f>
        <v>2.8524099255979101E-3</v>
      </c>
      <c r="F96" s="115">
        <f>[1]compopeinc!AT88</f>
        <v>8.7337027561942646E-3</v>
      </c>
      <c r="G96" s="115">
        <f>[1]compopeinc!AU88</f>
        <v>1.9708876621674809E-2</v>
      </c>
      <c r="H96" s="115">
        <f>[1]compopeinc!AV88</f>
        <v>3.8426254873049889E-2</v>
      </c>
      <c r="I96" s="157">
        <f>[1]compopeinc!AW88</f>
        <v>2.0480086243970897E-2</v>
      </c>
      <c r="J96" s="95">
        <f>[1]compopeinc!AX88</f>
        <v>7.3987998068332672E-2</v>
      </c>
      <c r="K96" s="115">
        <f>[1]compopeinc!AY88</f>
        <v>2.360310385107629E-2</v>
      </c>
      <c r="L96" s="115">
        <f>[1]compopeinc!AZ88</f>
        <v>6.9489163927510689E-3</v>
      </c>
      <c r="M96" s="115">
        <f>[1]compopeinc!BA88</f>
        <v>9.7247831878301142E-4</v>
      </c>
      <c r="N96" s="115">
        <f>[1]compopeinc!BB88</f>
        <v>4.2290820029636878E-3</v>
      </c>
      <c r="O96" s="115">
        <f>[1]compopeinc!BC88</f>
        <v>7.6159117884297359E-3</v>
      </c>
      <c r="P96" s="115">
        <f>[1]compopeinc!BD88</f>
        <v>2.0243785605979305E-2</v>
      </c>
      <c r="Q96" s="157">
        <f>[1]compopeinc!BE88</f>
        <v>1.037472734126523E-2</v>
      </c>
      <c r="R96" s="95">
        <f>[1]compopeinc!BF88</f>
        <v>3.1013777479529381E-2</v>
      </c>
      <c r="S96" s="115">
        <f>[1]compopeinc!BG88</f>
        <v>1.2158137509114146E-2</v>
      </c>
      <c r="T96" s="115">
        <f>[1]compopeinc!BH88</f>
        <v>3.0757884421121684E-3</v>
      </c>
      <c r="U96" s="115">
        <f>[1]compopeinc!BI88</f>
        <v>1.381777697430063E-4</v>
      </c>
      <c r="V96" s="115">
        <f>[1]compopeinc!BJ88</f>
        <v>1.5777908100653929E-3</v>
      </c>
      <c r="W96" s="115">
        <f>[1]compopeinc!BK88</f>
        <v>2.2573566527079019E-3</v>
      </c>
      <c r="X96" s="115">
        <f>[1]compopeinc!BL88</f>
        <v>7.810566524238653E-3</v>
      </c>
      <c r="Y96" s="116">
        <f>[1]compopeinc!BM88</f>
        <v>3.9959596181128303E-3</v>
      </c>
    </row>
    <row r="97" spans="1:25" ht="15.75">
      <c r="A97" s="134">
        <v>2000</v>
      </c>
      <c r="B97" s="83">
        <f>[1]compopeinc!AP89</f>
        <v>0.13987636566162109</v>
      </c>
      <c r="C97" s="87">
        <f>[1]compopeinc!AQ89</f>
        <v>3.0492190168488871E-2</v>
      </c>
      <c r="D97" s="87">
        <f>[1]compopeinc!AR89</f>
        <v>1.2668352480034759E-2</v>
      </c>
      <c r="E97" s="87">
        <f>[1]compopeinc!AS89</f>
        <v>2.5194232776941418E-3</v>
      </c>
      <c r="F97" s="87">
        <f>[1]compopeinc!AT89</f>
        <v>9.3992756813140402E-3</v>
      </c>
      <c r="G97" s="87">
        <f>[1]compopeinc!AU89</f>
        <v>1.8933960265738261E-2</v>
      </c>
      <c r="H97" s="87">
        <f>[1]compopeinc!AV89</f>
        <v>4.3836000205743839E-2</v>
      </c>
      <c r="I97" s="150">
        <f>[1]compopeinc!AW89</f>
        <v>2.2027178472440994E-2</v>
      </c>
      <c r="J97" s="83">
        <f>[1]compopeinc!AX89</f>
        <v>7.8331664204597473E-2</v>
      </c>
      <c r="K97" s="87">
        <f>[1]compopeinc!AY89</f>
        <v>2.2097226452834743E-2</v>
      </c>
      <c r="L97" s="87">
        <f>[1]compopeinc!AZ89</f>
        <v>7.8932113587557723E-3</v>
      </c>
      <c r="M97" s="87">
        <f>[1]compopeinc!BA89</f>
        <v>8.1786686878008487E-4</v>
      </c>
      <c r="N97" s="87">
        <f>[1]compopeinc!BB89</f>
        <v>4.5697832856194161E-3</v>
      </c>
      <c r="O97" s="87">
        <f>[1]compopeinc!BC89</f>
        <v>7.1039000266058874E-3</v>
      </c>
      <c r="P97" s="87">
        <f>[1]compopeinc!BD89</f>
        <v>2.4650987156161795E-2</v>
      </c>
      <c r="Q97" s="150">
        <f>[1]compopeinc!BE89</f>
        <v>1.1198685377904902E-2</v>
      </c>
      <c r="R97" s="83">
        <f>[1]compopeinc!BF89</f>
        <v>3.3202629536390305E-2</v>
      </c>
      <c r="S97" s="87">
        <f>[1]compopeinc!BG89</f>
        <v>1.1692134954304226E-2</v>
      </c>
      <c r="T97" s="87">
        <f>[1]compopeinc!BH89</f>
        <v>3.5761543159192975E-3</v>
      </c>
      <c r="U97" s="87">
        <f>[1]compopeinc!BI89</f>
        <v>5.8474748079385543E-5</v>
      </c>
      <c r="V97" s="87">
        <f>[1]compopeinc!BJ89</f>
        <v>1.6480491000112135E-3</v>
      </c>
      <c r="W97" s="87">
        <f>[1]compopeinc!BK89</f>
        <v>2.1343527327822966E-3</v>
      </c>
      <c r="X97" s="87">
        <f>[1]compopeinc!BL89</f>
        <v>9.9015205516433547E-3</v>
      </c>
      <c r="Y97" s="88">
        <f>[1]compopeinc!BM89</f>
        <v>4.1919421499291539E-3</v>
      </c>
    </row>
    <row r="98" spans="1:25" ht="15.75">
      <c r="A98" s="134">
        <v>2001</v>
      </c>
      <c r="B98" s="83">
        <f>[1]compopeinc!AP90</f>
        <v>0.1314430832862854</v>
      </c>
      <c r="C98" s="87">
        <f>[1]compopeinc!AQ90</f>
        <v>3.0515589396339939E-2</v>
      </c>
      <c r="D98" s="87">
        <f>[1]compopeinc!AR90</f>
        <v>1.2317109634971537E-2</v>
      </c>
      <c r="E98" s="87">
        <f>[1]compopeinc!AS90</f>
        <v>3.0184962469712406E-3</v>
      </c>
      <c r="F98" s="87">
        <f>[1]compopeinc!AT90</f>
        <v>1.0499029910803506E-2</v>
      </c>
      <c r="G98" s="87">
        <f>[1]compopeinc!AU90</f>
        <v>1.4943267458796386E-2</v>
      </c>
      <c r="H98" s="87">
        <f>[1]compopeinc!AV90</f>
        <v>3.5778445540109498E-2</v>
      </c>
      <c r="I98" s="150">
        <f>[1]compopeinc!AW90</f>
        <v>2.4371150944908389E-2</v>
      </c>
      <c r="J98" s="83">
        <f>[1]compopeinc!AX90</f>
        <v>7.2596460580825806E-2</v>
      </c>
      <c r="K98" s="87">
        <f>[1]compopeinc!AY90</f>
        <v>2.2364657581533644E-2</v>
      </c>
      <c r="L98" s="87">
        <f>[1]compopeinc!AZ90</f>
        <v>7.9395574117013673E-3</v>
      </c>
      <c r="M98" s="87">
        <f>[1]compopeinc!BA90</f>
        <v>1.1923377546252658E-3</v>
      </c>
      <c r="N98" s="87">
        <f>[1]compopeinc!BB90</f>
        <v>5.1426431765505248E-3</v>
      </c>
      <c r="O98" s="87">
        <f>[1]compopeinc!BC90</f>
        <v>5.6833461277643726E-3</v>
      </c>
      <c r="P98" s="87">
        <f>[1]compopeinc!BD90</f>
        <v>1.7905798751988302E-2</v>
      </c>
      <c r="Q98" s="150">
        <f>[1]compopeinc!BE90</f>
        <v>1.2368116456688982E-2</v>
      </c>
      <c r="R98" s="83">
        <f>[1]compopeinc!BF90</f>
        <v>3.049263171851635E-2</v>
      </c>
      <c r="S98" s="87">
        <f>[1]compopeinc!BG90</f>
        <v>1.2577047220540524E-2</v>
      </c>
      <c r="T98" s="87">
        <f>[1]compopeinc!BH90</f>
        <v>3.7804782581111161E-3</v>
      </c>
      <c r="U98" s="87">
        <f>[1]compopeinc!BI90</f>
        <v>2.6747773269912198E-4</v>
      </c>
      <c r="V98" s="87">
        <f>[1]compopeinc!BJ90</f>
        <v>1.770791435467811E-3</v>
      </c>
      <c r="W98" s="87">
        <f>[1]compopeinc!BK90</f>
        <v>1.1556909684194187E-3</v>
      </c>
      <c r="X98" s="87">
        <f>[1]compopeinc!BL90</f>
        <v>6.5399698931030165E-3</v>
      </c>
      <c r="Y98" s="88">
        <f>[1]compopeinc!BM90</f>
        <v>4.4011778695576811E-3</v>
      </c>
    </row>
    <row r="99" spans="1:25" ht="15.75">
      <c r="A99" s="134">
        <v>2002</v>
      </c>
      <c r="B99" s="83">
        <f>[1]compopeinc!AP91</f>
        <v>0.12912270426750183</v>
      </c>
      <c r="C99" s="87">
        <f>[1]compopeinc!AQ91</f>
        <v>3.6287571495840144E-2</v>
      </c>
      <c r="D99" s="87">
        <f>[1]compopeinc!AR91</f>
        <v>1.1327299765214856E-2</v>
      </c>
      <c r="E99" s="87">
        <f>[1]compopeinc!AS91</f>
        <v>3.2558685217621156E-3</v>
      </c>
      <c r="F99" s="87">
        <f>[1]compopeinc!AT91</f>
        <v>1.0316489412339884E-2</v>
      </c>
      <c r="G99" s="87">
        <f>[1]compopeinc!AU91</f>
        <v>1.4363402952795951E-2</v>
      </c>
      <c r="H99" s="87">
        <f>[1]compopeinc!AV91</f>
        <v>2.9869589596650814E-2</v>
      </c>
      <c r="I99" s="150">
        <f>[1]compopeinc!AW91</f>
        <v>2.3702482721240991E-2</v>
      </c>
      <c r="J99" s="83">
        <f>[1]compopeinc!AX91</f>
        <v>7.0754237473011017E-2</v>
      </c>
      <c r="K99" s="87">
        <f>[1]compopeinc!AY91</f>
        <v>2.624915205741362E-2</v>
      </c>
      <c r="L99" s="87">
        <f>[1]compopeinc!AZ91</f>
        <v>7.1629344031953462E-3</v>
      </c>
      <c r="M99" s="87">
        <f>[1]compopeinc!BA91</f>
        <v>1.3295690548242327E-3</v>
      </c>
      <c r="N99" s="87">
        <f>[1]compopeinc!BB91</f>
        <v>4.9786443747410697E-3</v>
      </c>
      <c r="O99" s="87">
        <f>[1]compopeinc!BC91</f>
        <v>5.0553136482897479E-3</v>
      </c>
      <c r="P99" s="87">
        <f>[1]compopeinc!BD91</f>
        <v>1.3993896409655803E-2</v>
      </c>
      <c r="Q99" s="150">
        <f>[1]compopeinc!BE91</f>
        <v>1.1984728905614372E-2</v>
      </c>
      <c r="R99" s="83">
        <f>[1]compopeinc!BF91</f>
        <v>2.9820697382092476E-2</v>
      </c>
      <c r="S99" s="87">
        <f>[1]compopeinc!BG91</f>
        <v>1.4854711981762702E-2</v>
      </c>
      <c r="T99" s="87">
        <f>[1]compopeinc!BH91</f>
        <v>3.4102940181218308E-3</v>
      </c>
      <c r="U99" s="87">
        <f>[1]compopeinc!BI91</f>
        <v>3.3021033753938218E-4</v>
      </c>
      <c r="V99" s="87">
        <f>[1]compopeinc!BJ91</f>
        <v>1.6193436739252408E-3</v>
      </c>
      <c r="W99" s="87">
        <f>[1]compopeinc!BK91</f>
        <v>9.1779037482246943E-4</v>
      </c>
      <c r="X99" s="87">
        <f>[1]compopeinc!BL91</f>
        <v>4.5739687103603368E-3</v>
      </c>
      <c r="Y99" s="88">
        <f>[1]compopeinc!BM91</f>
        <v>4.1143786411914716E-3</v>
      </c>
    </row>
    <row r="100" spans="1:25" ht="15.75">
      <c r="A100" s="134">
        <v>2003</v>
      </c>
      <c r="B100" s="83">
        <f>[1]compopeinc!AP92</f>
        <v>0.1311107873916626</v>
      </c>
      <c r="C100" s="87">
        <f>[1]compopeinc!AQ92</f>
        <v>3.9030220682604672E-2</v>
      </c>
      <c r="D100" s="87">
        <f>[1]compopeinc!AR92</f>
        <v>1.1476523797054564E-2</v>
      </c>
      <c r="E100" s="87">
        <f>[1]compopeinc!AS92</f>
        <v>3.2617858551872748E-3</v>
      </c>
      <c r="F100" s="87">
        <f>[1]compopeinc!AT92</f>
        <v>1.0276614662661681E-2</v>
      </c>
      <c r="G100" s="87">
        <f>[1]compopeinc!AU92</f>
        <v>1.3718921560491162E-2</v>
      </c>
      <c r="H100" s="87">
        <f>[1]compopeinc!AV92</f>
        <v>2.9564703431319485E-2</v>
      </c>
      <c r="I100" s="150">
        <f>[1]compopeinc!AW92</f>
        <v>2.3782006285208119E-2</v>
      </c>
      <c r="J100" s="83">
        <f>[1]compopeinc!AX92</f>
        <v>7.2620518505573273E-2</v>
      </c>
      <c r="K100" s="87">
        <f>[1]compopeinc!AY92</f>
        <v>2.8482747179049757E-2</v>
      </c>
      <c r="L100" s="87">
        <f>[1]compopeinc!AZ92</f>
        <v>7.2493496430372836E-3</v>
      </c>
      <c r="M100" s="87">
        <f>[1]compopeinc!BA92</f>
        <v>1.2502444902249032E-3</v>
      </c>
      <c r="N100" s="87">
        <f>[1]compopeinc!BB92</f>
        <v>5.0438318994609687E-3</v>
      </c>
      <c r="O100" s="87">
        <f>[1]compopeinc!BC92</f>
        <v>4.6308668255311868E-3</v>
      </c>
      <c r="P100" s="87">
        <f>[1]compopeinc!BD92</f>
        <v>1.367251451812676E-2</v>
      </c>
      <c r="Q100" s="150">
        <f>[1]compopeinc!BE92</f>
        <v>1.2290960133424669E-2</v>
      </c>
      <c r="R100" s="83">
        <f>[1]compopeinc!BF92</f>
        <v>3.1426843255758286E-2</v>
      </c>
      <c r="S100" s="87">
        <f>[1]compopeinc!BG92</f>
        <v>1.6170758231714523E-2</v>
      </c>
      <c r="T100" s="87">
        <f>[1]compopeinc!BH92</f>
        <v>3.6075280758371435E-3</v>
      </c>
      <c r="U100" s="87">
        <f>[1]compopeinc!BI92</f>
        <v>2.5917537154346131E-4</v>
      </c>
      <c r="V100" s="87">
        <f>[1]compopeinc!BJ92</f>
        <v>1.63731329781958E-3</v>
      </c>
      <c r="W100" s="87">
        <f>[1]compopeinc!BK92</f>
        <v>9.1840246021321467E-4</v>
      </c>
      <c r="X100" s="87">
        <f>[1]compopeinc!BL92</f>
        <v>4.5559081569094446E-3</v>
      </c>
      <c r="Y100" s="88">
        <f>[1]compopeinc!BM92</f>
        <v>4.2777559799949657E-3</v>
      </c>
    </row>
    <row r="101" spans="1:25" ht="15.75">
      <c r="A101" s="134">
        <v>2004</v>
      </c>
      <c r="B101" s="83">
        <f>[1]compopeinc!AP93</f>
        <v>0.14079411327838898</v>
      </c>
      <c r="C101" s="87">
        <f>[1]compopeinc!AQ93</f>
        <v>4.3133332316677868E-2</v>
      </c>
      <c r="D101" s="87">
        <f>[1]compopeinc!AR93</f>
        <v>1.1757367305606951E-2</v>
      </c>
      <c r="E101" s="87">
        <f>[1]compopeinc!AS93</f>
        <v>3.2913450202973504E-3</v>
      </c>
      <c r="F101" s="87">
        <f>[1]compopeinc!AT93</f>
        <v>1.0614859042998503E-2</v>
      </c>
      <c r="G101" s="87">
        <f>[1]compopeinc!AU93</f>
        <v>1.4955259382787363E-2</v>
      </c>
      <c r="H101" s="87">
        <f>[1]compopeinc!AV93</f>
        <v>3.2351823800096956E-2</v>
      </c>
      <c r="I101" s="150">
        <f>[1]compopeinc!AW93</f>
        <v>2.469013230901811E-2</v>
      </c>
      <c r="J101" s="83">
        <f>[1]compopeinc!AX93</f>
        <v>7.9549342393875122E-2</v>
      </c>
      <c r="K101" s="87">
        <f>[1]compopeinc!AY93</f>
        <v>3.1557539561432847E-2</v>
      </c>
      <c r="L101" s="87">
        <f>[1]compopeinc!AZ93</f>
        <v>7.6096606097169183E-3</v>
      </c>
      <c r="M101" s="87">
        <f>[1]compopeinc!BA93</f>
        <v>1.2094080769345786E-3</v>
      </c>
      <c r="N101" s="87">
        <f>[1]compopeinc!BB93</f>
        <v>5.3056552598469064E-3</v>
      </c>
      <c r="O101" s="87">
        <f>[1]compopeinc!BC93</f>
        <v>4.9692827117007966E-3</v>
      </c>
      <c r="P101" s="87">
        <f>[1]compopeinc!BD93</f>
        <v>1.5878183894598087E-2</v>
      </c>
      <c r="Q101" s="150">
        <f>[1]compopeinc!BE93</f>
        <v>1.3019611501242695E-2</v>
      </c>
      <c r="R101" s="83">
        <f>[1]compopeinc!BF93</f>
        <v>3.5071209073066711E-2</v>
      </c>
      <c r="S101" s="87">
        <f>[1]compopeinc!BG93</f>
        <v>1.7477043181874135E-2</v>
      </c>
      <c r="T101" s="87">
        <f>[1]compopeinc!BH93</f>
        <v>3.934404228106334E-3</v>
      </c>
      <c r="U101" s="87">
        <f>[1]compopeinc!BI93</f>
        <v>2.466004284221596E-4</v>
      </c>
      <c r="V101" s="87">
        <f>[1]compopeinc!BJ93</f>
        <v>1.8250420214170021E-3</v>
      </c>
      <c r="W101" s="87">
        <f>[1]compopeinc!BK93</f>
        <v>1.1709257874468661E-3</v>
      </c>
      <c r="X101" s="87">
        <f>[1]compopeinc!BL93</f>
        <v>5.6508037115937668E-3</v>
      </c>
      <c r="Y101" s="88">
        <f>[1]compopeinc!BM93</f>
        <v>4.7663897941803979E-3</v>
      </c>
    </row>
    <row r="102" spans="1:25" ht="15.75">
      <c r="A102" s="134">
        <v>2005</v>
      </c>
      <c r="B102" s="83">
        <f>[1]compopeinc!AP94</f>
        <v>0.14999222755432129</v>
      </c>
      <c r="C102" s="87">
        <f>[1]compopeinc!AQ94</f>
        <v>4.4480813227891616E-2</v>
      </c>
      <c r="D102" s="87">
        <f>[1]compopeinc!AR94</f>
        <v>1.5005532305852731E-2</v>
      </c>
      <c r="E102" s="87">
        <f>[1]compopeinc!AS94</f>
        <v>2.8461415297526093E-3</v>
      </c>
      <c r="F102" s="87">
        <f>[1]compopeinc!AT94</f>
        <v>1.1177032390504457E-2</v>
      </c>
      <c r="G102" s="87">
        <f>[1]compopeinc!AU94</f>
        <v>1.6303935175165041E-2</v>
      </c>
      <c r="H102" s="87">
        <f>[1]compopeinc!AV94</f>
        <v>3.4183489736139265E-2</v>
      </c>
      <c r="I102" s="150">
        <f>[1]compopeinc!AW94</f>
        <v>2.5995284577344895E-2</v>
      </c>
      <c r="J102" s="83">
        <f>[1]compopeinc!AX94</f>
        <v>8.6997769773006439E-2</v>
      </c>
      <c r="K102" s="87">
        <f>[1]compopeinc!AY94</f>
        <v>3.234819064931195E-2</v>
      </c>
      <c r="L102" s="87">
        <f>[1]compopeinc!AZ94</f>
        <v>1.0126644420110872E-2</v>
      </c>
      <c r="M102" s="87">
        <f>[1]compopeinc!BA94</f>
        <v>1.0206669921226418E-3</v>
      </c>
      <c r="N102" s="87">
        <f>[1]compopeinc!BB94</f>
        <v>5.8521285174545096E-3</v>
      </c>
      <c r="O102" s="87">
        <f>[1]compopeinc!BC94</f>
        <v>6.3372552957119835E-3</v>
      </c>
      <c r="P102" s="87">
        <f>[1]compopeinc!BD94</f>
        <v>1.6987011410681603E-2</v>
      </c>
      <c r="Q102" s="150">
        <f>[1]compopeinc!BE94</f>
        <v>1.4325871965946733E-2</v>
      </c>
      <c r="R102" s="83">
        <f>[1]compopeinc!BF94</f>
        <v>3.8542561233043671E-2</v>
      </c>
      <c r="S102" s="87">
        <f>[1]compopeinc!BG94</f>
        <v>1.7497412245953019E-2</v>
      </c>
      <c r="T102" s="87">
        <f>[1]compopeinc!BH94</f>
        <v>5.4079494691652028E-3</v>
      </c>
      <c r="U102" s="87">
        <f>[1]compopeinc!BI94</f>
        <v>1.5209508685466028E-4</v>
      </c>
      <c r="V102" s="87">
        <f>[1]compopeinc!BJ94</f>
        <v>2.2144758254477653E-3</v>
      </c>
      <c r="W102" s="87">
        <f>[1]compopeinc!BK94</f>
        <v>1.6069046410760641E-3</v>
      </c>
      <c r="X102" s="87">
        <f>[1]compopeinc!BL94</f>
        <v>5.9707516696679962E-3</v>
      </c>
      <c r="Y102" s="88">
        <f>[1]compopeinc!BM94</f>
        <v>5.6929741789363128E-3</v>
      </c>
    </row>
    <row r="103" spans="1:25" ht="15.75">
      <c r="A103" s="134">
        <v>2006</v>
      </c>
      <c r="B103" s="83">
        <f>[1]compopeinc!AP95</f>
        <v>0.15582439303398132</v>
      </c>
      <c r="C103" s="87">
        <f>[1]compopeinc!AQ95</f>
        <v>4.6310824541366861E-2</v>
      </c>
      <c r="D103" s="87">
        <f>[1]compopeinc!AR95</f>
        <v>1.6242450929574544E-2</v>
      </c>
      <c r="E103" s="87">
        <f>[1]compopeinc!AS95</f>
        <v>2.6689916493581145E-3</v>
      </c>
      <c r="F103" s="87">
        <f>[1]compopeinc!AT95</f>
        <v>1.173356450698235E-2</v>
      </c>
      <c r="G103" s="87">
        <f>[1]compopeinc!AU95</f>
        <v>1.7195469210583562E-2</v>
      </c>
      <c r="H103" s="87">
        <f>[1]compopeinc!AV95</f>
        <v>3.4432682218738291E-2</v>
      </c>
      <c r="I103" s="150">
        <f>[1]compopeinc!AW95</f>
        <v>2.7240409477973987E-2</v>
      </c>
      <c r="J103" s="83">
        <f>[1]compopeinc!AX95</f>
        <v>9.0244241058826447E-2</v>
      </c>
      <c r="K103" s="87">
        <f>[1]compopeinc!AY95</f>
        <v>3.3778845378577713E-2</v>
      </c>
      <c r="L103" s="87">
        <f>[1]compopeinc!AZ95</f>
        <v>1.090438498050899E-2</v>
      </c>
      <c r="M103" s="87">
        <f>[1]compopeinc!BA95</f>
        <v>9.2089950490864623E-4</v>
      </c>
      <c r="N103" s="87">
        <f>[1]compopeinc!BB95</f>
        <v>6.3176689760392393E-3</v>
      </c>
      <c r="O103" s="87">
        <f>[1]compopeinc!BC95</f>
        <v>6.0874832590004507E-3</v>
      </c>
      <c r="P103" s="87">
        <f>[1]compopeinc!BD95</f>
        <v>1.6808766871924202E-2</v>
      </c>
      <c r="Q103" s="150">
        <f>[1]compopeinc!BE95</f>
        <v>1.5426188207989156E-2</v>
      </c>
      <c r="R103" s="83">
        <f>[1]compopeinc!BF95</f>
        <v>3.9778485894203186E-2</v>
      </c>
      <c r="S103" s="87">
        <f>[1]compopeinc!BG95</f>
        <v>1.8286827622942748E-2</v>
      </c>
      <c r="T103" s="87">
        <f>[1]compopeinc!BH95</f>
        <v>5.7760206542689383E-3</v>
      </c>
      <c r="U103" s="87">
        <f>[1]compopeinc!BI95</f>
        <v>9.1936027615653357E-5</v>
      </c>
      <c r="V103" s="87">
        <f>[1]compopeinc!BJ95</f>
        <v>2.4137964653297215E-3</v>
      </c>
      <c r="W103" s="87">
        <f>[1]compopeinc!BK95</f>
        <v>1.2665428343738294E-3</v>
      </c>
      <c r="X103" s="87">
        <f>[1]compopeinc!BL95</f>
        <v>5.6748499634737305E-3</v>
      </c>
      <c r="Y103" s="88">
        <f>[1]compopeinc!BM95</f>
        <v>6.2685158931929021E-3</v>
      </c>
    </row>
    <row r="104" spans="1:25" ht="15.75">
      <c r="A104" s="134">
        <v>2007</v>
      </c>
      <c r="B104" s="83">
        <f>[1]compopeinc!AP96</f>
        <v>0.15409284830093384</v>
      </c>
      <c r="C104" s="87">
        <f>[1]compopeinc!AQ96</f>
        <v>4.2783654559125167E-2</v>
      </c>
      <c r="D104" s="87">
        <f>[1]compopeinc!AR96</f>
        <v>1.7840736764158163E-2</v>
      </c>
      <c r="E104" s="87">
        <f>[1]compopeinc!AS96</f>
        <v>2.5971829427648223E-3</v>
      </c>
      <c r="F104" s="87">
        <f>[1]compopeinc!AT96</f>
        <v>1.0940047479894612E-2</v>
      </c>
      <c r="G104" s="87">
        <f>[1]compopeinc!AU96</f>
        <v>1.641477112164931E-2</v>
      </c>
      <c r="H104" s="87">
        <f>[1]compopeinc!AV96</f>
        <v>3.8177876326985355E-2</v>
      </c>
      <c r="I104" s="150">
        <f>[1]compopeinc!AW96</f>
        <v>2.5338568352328946E-2</v>
      </c>
      <c r="J104" s="83">
        <f>[1]compopeinc!AX96</f>
        <v>8.9860402047634125E-2</v>
      </c>
      <c r="K104" s="87">
        <f>[1]compopeinc!AY96</f>
        <v>3.1588709282895595E-2</v>
      </c>
      <c r="L104" s="87">
        <f>[1]compopeinc!AZ96</f>
        <v>1.2126738329771495E-2</v>
      </c>
      <c r="M104" s="87">
        <f>[1]compopeinc!BA96</f>
        <v>8.2585330139411505E-4</v>
      </c>
      <c r="N104" s="87">
        <f>[1]compopeinc!BB96</f>
        <v>5.9319845350760837E-3</v>
      </c>
      <c r="O104" s="87">
        <f>[1]compopeinc!BC96</f>
        <v>5.5758715289468798E-3</v>
      </c>
      <c r="P104" s="87">
        <f>[1]compopeinc!BD96</f>
        <v>1.9283844400595218E-2</v>
      </c>
      <c r="Q104" s="150">
        <f>[1]compopeinc!BE96</f>
        <v>1.452740272423794E-2</v>
      </c>
      <c r="R104" s="83">
        <f>[1]compopeinc!BF96</f>
        <v>4.1048552840948105E-2</v>
      </c>
      <c r="S104" s="87">
        <f>[1]compopeinc!BG96</f>
        <v>1.7650196418570161E-2</v>
      </c>
      <c r="T104" s="87">
        <f>[1]compopeinc!BH96</f>
        <v>6.6559143643674552E-3</v>
      </c>
      <c r="U104" s="87">
        <f>[1]compopeinc!BI96</f>
        <v>4.1187004153074264E-5</v>
      </c>
      <c r="V104" s="87">
        <f>[1]compopeinc!BJ96</f>
        <v>2.3865585434441616E-3</v>
      </c>
      <c r="W104" s="87">
        <f>[1]compopeinc!BK96</f>
        <v>1.2519501734813256E-3</v>
      </c>
      <c r="X104" s="87">
        <f>[1]compopeinc!BL96</f>
        <v>6.7927462589837465E-3</v>
      </c>
      <c r="Y104" s="88">
        <f>[1]compopeinc!BM96</f>
        <v>6.269998300682895E-3</v>
      </c>
    </row>
    <row r="105" spans="1:25" ht="15.75">
      <c r="A105" s="134">
        <v>2008</v>
      </c>
      <c r="B105" s="83">
        <f>[1]compopeinc!AP97</f>
        <v>0.15162768959999084</v>
      </c>
      <c r="C105" s="87">
        <f>[1]compopeinc!AQ97</f>
        <v>4.2199385057113743E-2</v>
      </c>
      <c r="D105" s="87">
        <f>[1]compopeinc!AR97</f>
        <v>1.8226676490490652E-2</v>
      </c>
      <c r="E105" s="87">
        <f>[1]compopeinc!AS97</f>
        <v>3.0263823138921208E-3</v>
      </c>
      <c r="F105" s="87">
        <f>[1]compopeinc!AT97</f>
        <v>1.1011938072482928E-2</v>
      </c>
      <c r="G105" s="87">
        <f>[1]compopeinc!AU97</f>
        <v>1.6216957289514496E-2</v>
      </c>
      <c r="H105" s="87">
        <f>[1]compopeinc!AV97</f>
        <v>3.5885517546003998E-2</v>
      </c>
      <c r="I105" s="150">
        <f>[1]compopeinc!AW97</f>
        <v>2.506083589992605E-2</v>
      </c>
      <c r="J105" s="83">
        <f>[1]compopeinc!AX97</f>
        <v>8.9053787291049957E-2</v>
      </c>
      <c r="K105" s="87">
        <f>[1]compopeinc!AY97</f>
        <v>3.2009196064583169E-2</v>
      </c>
      <c r="L105" s="87">
        <f>[1]compopeinc!AZ97</f>
        <v>1.2025306076784915E-2</v>
      </c>
      <c r="M105" s="87">
        <f>[1]compopeinc!BA97</f>
        <v>1.0729605148451654E-3</v>
      </c>
      <c r="N105" s="87">
        <f>[1]compopeinc!BB97</f>
        <v>6.1810690038885657E-3</v>
      </c>
      <c r="O105" s="87">
        <f>[1]compopeinc!BC97</f>
        <v>5.5094459415692271E-3</v>
      </c>
      <c r="P105" s="87">
        <f>[1]compopeinc!BD97</f>
        <v>1.7463236325297438E-2</v>
      </c>
      <c r="Q105" s="150">
        <f>[1]compopeinc!BE97</f>
        <v>1.4792570650026531E-2</v>
      </c>
      <c r="R105" s="83">
        <f>[1]compopeinc!BF97</f>
        <v>4.1487764567136765E-2</v>
      </c>
      <c r="S105" s="87">
        <f>[1]compopeinc!BG97</f>
        <v>1.8610464356117729E-2</v>
      </c>
      <c r="T105" s="87">
        <f>[1]compopeinc!BH97</f>
        <v>6.400279571109435E-3</v>
      </c>
      <c r="U105" s="87">
        <f>[1]compopeinc!BI97</f>
        <v>1.1628146339116414E-4</v>
      </c>
      <c r="V105" s="87">
        <f>[1]compopeinc!BJ97</f>
        <v>2.6680225893555352E-3</v>
      </c>
      <c r="W105" s="87">
        <f>[1]compopeinc!BK97</f>
        <v>1.0936105586489152E-3</v>
      </c>
      <c r="X105" s="87">
        <f>[1]compopeinc!BL97</f>
        <v>5.9197796001137165E-3</v>
      </c>
      <c r="Y105" s="88">
        <f>[1]compopeinc!BM97</f>
        <v>6.679327122950462E-3</v>
      </c>
    </row>
    <row r="106" spans="1:25" ht="15.75">
      <c r="A106" s="140">
        <v>2009</v>
      </c>
      <c r="B106" s="95">
        <f>[1]compopeinc!AP98</f>
        <v>0.14500080049037933</v>
      </c>
      <c r="C106" s="115">
        <f>[1]compopeinc!AQ98</f>
        <v>4.7230343805684999E-2</v>
      </c>
      <c r="D106" s="115">
        <f>[1]compopeinc!AR98</f>
        <v>1.6630466455105318E-2</v>
      </c>
      <c r="E106" s="115">
        <f>[1]compopeinc!AS98</f>
        <v>3.9397326512977272E-3</v>
      </c>
      <c r="F106" s="115">
        <f>[1]compopeinc!AT98</f>
        <v>1.0218893711891075E-2</v>
      </c>
      <c r="G106" s="115">
        <f>[1]compopeinc!AU98</f>
        <v>1.4053131349587822E-2</v>
      </c>
      <c r="H106" s="115">
        <f>[1]compopeinc!AV98</f>
        <v>2.9946933858926994E-2</v>
      </c>
      <c r="I106" s="157">
        <f>[1]compopeinc!AW98</f>
        <v>2.2981303366380577E-2</v>
      </c>
      <c r="J106" s="95">
        <f>[1]compopeinc!AX98</f>
        <v>8.6046941578388214E-2</v>
      </c>
      <c r="K106" s="115">
        <f>[1]compopeinc!AY98</f>
        <v>3.5588126394592606E-2</v>
      </c>
      <c r="L106" s="115">
        <f>[1]compopeinc!AZ98</f>
        <v>1.1091691468998851E-2</v>
      </c>
      <c r="M106" s="115">
        <f>[1]compopeinc!BA98</f>
        <v>1.5451252738995203E-3</v>
      </c>
      <c r="N106" s="115">
        <f>[1]compopeinc!BB98</f>
        <v>5.6333130823249004E-3</v>
      </c>
      <c r="O106" s="115">
        <f>[1]compopeinc!BC98</f>
        <v>5.075571897209509E-3</v>
      </c>
      <c r="P106" s="115">
        <f>[1]compopeinc!BD98</f>
        <v>1.3773243915958697E-2</v>
      </c>
      <c r="Q106" s="157">
        <f>[1]compopeinc!BE98</f>
        <v>1.3339875452476528E-2</v>
      </c>
      <c r="R106" s="95">
        <f>[1]compopeinc!BF98</f>
        <v>4.2542502284049988E-2</v>
      </c>
      <c r="S106" s="115">
        <f>[1]compopeinc!BG98</f>
        <v>2.1950353791759025E-2</v>
      </c>
      <c r="T106" s="115">
        <f>[1]compopeinc!BH98</f>
        <v>6.030557501176332E-3</v>
      </c>
      <c r="U106" s="115">
        <f>[1]compopeinc!BI98</f>
        <v>3.5472679633113041E-4</v>
      </c>
      <c r="V106" s="115">
        <f>[1]compopeinc!BJ98</f>
        <v>2.3353221627212951E-3</v>
      </c>
      <c r="W106" s="115">
        <f>[1]compopeinc!BK98</f>
        <v>1.7651016749082953E-3</v>
      </c>
      <c r="X106" s="115">
        <f>[1]compopeinc!BL98</f>
        <v>4.3272387380390081E-3</v>
      </c>
      <c r="Y106" s="116">
        <f>[1]compopeinc!BM98</f>
        <v>5.7792036337678855E-3</v>
      </c>
    </row>
    <row r="107" spans="1:25" ht="15.75">
      <c r="A107" s="134">
        <v>2010</v>
      </c>
      <c r="B107" s="83">
        <f>[1]compopeinc!AP99</f>
        <v>0.1574418693780899</v>
      </c>
      <c r="C107" s="87">
        <f>[1]compopeinc!AQ99</f>
        <v>5.5290605127728147E-2</v>
      </c>
      <c r="D107" s="87">
        <f>[1]compopeinc!AR99</f>
        <v>1.6215245685870495E-2</v>
      </c>
      <c r="E107" s="87">
        <f>[1]compopeinc!AS99</f>
        <v>3.897717885224665E-3</v>
      </c>
      <c r="F107" s="87">
        <f>[1]compopeinc!AT99</f>
        <v>1.087229366841033E-2</v>
      </c>
      <c r="G107" s="87">
        <f>[1]compopeinc!AU99</f>
        <v>1.48185482143138E-2</v>
      </c>
      <c r="H107" s="87">
        <f>[1]compopeinc!AV99</f>
        <v>3.133297380346578E-2</v>
      </c>
      <c r="I107" s="150">
        <f>[1]compopeinc!AW99</f>
        <v>2.5014479698503966E-2</v>
      </c>
      <c r="J107" s="83">
        <f>[1]compopeinc!AX99</f>
        <v>9.5793642103672028E-2</v>
      </c>
      <c r="K107" s="87">
        <f>[1]compopeinc!AY99</f>
        <v>4.3303851970838643E-2</v>
      </c>
      <c r="L107" s="87">
        <f>[1]compopeinc!AZ99</f>
        <v>1.1105211367989407E-2</v>
      </c>
      <c r="M107" s="87">
        <f>[1]compopeinc!BA99</f>
        <v>1.5003737548137692E-3</v>
      </c>
      <c r="N107" s="87">
        <f>[1]compopeinc!BB99</f>
        <v>5.9324342688046395E-3</v>
      </c>
      <c r="O107" s="87">
        <f>[1]compopeinc!BC99</f>
        <v>5.0324798418183003E-3</v>
      </c>
      <c r="P107" s="87">
        <f>[1]compopeinc!BD99</f>
        <v>1.444601845192525E-2</v>
      </c>
      <c r="Q107" s="150">
        <f>[1]compopeinc!BE99</f>
        <v>1.4473279836835454E-2</v>
      </c>
      <c r="R107" s="83">
        <f>[1]compopeinc!BF99</f>
        <v>4.7956995666027069E-2</v>
      </c>
      <c r="S107" s="87">
        <f>[1]compopeinc!BG99</f>
        <v>2.748141766271062E-2</v>
      </c>
      <c r="T107" s="87">
        <f>[1]compopeinc!BH99</f>
        <v>6.1959105522731888E-3</v>
      </c>
      <c r="U107" s="87">
        <f>[1]compopeinc!BI99</f>
        <v>3.0998481048724277E-4</v>
      </c>
      <c r="V107" s="87">
        <f>[1]compopeinc!BJ99</f>
        <v>2.356137315556298E-3</v>
      </c>
      <c r="W107" s="87">
        <f>[1]compopeinc!BK99</f>
        <v>1.140430207998145E-3</v>
      </c>
      <c r="X107" s="87">
        <f>[1]compopeinc!BL99</f>
        <v>4.3188580587190436E-3</v>
      </c>
      <c r="Y107" s="88">
        <f>[1]compopeinc!BM99</f>
        <v>6.1542550870526706E-3</v>
      </c>
    </row>
    <row r="108" spans="1:25" ht="15.75">
      <c r="A108" s="134">
        <v>2011</v>
      </c>
      <c r="B108" s="83">
        <f>[1]compopeinc!AP100</f>
        <v>0.15421579778194427</v>
      </c>
      <c r="C108" s="87">
        <f>[1]compopeinc!AQ100</f>
        <v>5.2024083665350038E-2</v>
      </c>
      <c r="D108" s="87">
        <f t="shared" ref="D108:D113" si="0">B108-C108-E108-F108-G108-H108-I108</f>
        <v>1.5657600422707668E-2</v>
      </c>
      <c r="E108" s="87">
        <f>[1]compopeinc!AS100</f>
        <v>4.5532382779757217E-3</v>
      </c>
      <c r="F108" s="87">
        <f>[1]compopeinc!AT100</f>
        <v>1.1236140193275712E-2</v>
      </c>
      <c r="G108" s="87">
        <f>[1]compopeinc!AU100</f>
        <v>1.3918948948507674E-2</v>
      </c>
      <c r="H108" s="87">
        <f>[1]compopeinc!AV100</f>
        <v>3.0955532403382696E-2</v>
      </c>
      <c r="I108" s="150">
        <f>[1]compopeinc!AW100</f>
        <v>2.5870253870744764E-2</v>
      </c>
      <c r="J108" s="83">
        <f>[1]compopeinc!AX100</f>
        <v>9.1256849467754364E-2</v>
      </c>
      <c r="K108" s="87">
        <f>[1]compopeinc!AY100</f>
        <v>3.9983401110667956E-2</v>
      </c>
      <c r="L108" s="87">
        <f t="shared" ref="L108:L113" si="1">J108-K108-M108-N108-O108-P108-Q108</f>
        <v>1.0743462420208199E-2</v>
      </c>
      <c r="M108" s="87">
        <f>[1]compopeinc!BA100</f>
        <v>1.8204671805057574E-3</v>
      </c>
      <c r="N108" s="87">
        <f>[1]compopeinc!BB100</f>
        <v>5.9859834123108272E-3</v>
      </c>
      <c r="O108" s="87">
        <f>[1]compopeinc!BC100</f>
        <v>4.1739442421103315E-3</v>
      </c>
      <c r="P108" s="87">
        <f>[1]compopeinc!BD100</f>
        <v>1.3938804523544667E-2</v>
      </c>
      <c r="Q108" s="150">
        <f>[1]compopeinc!BE100</f>
        <v>1.4610786578406634E-2</v>
      </c>
      <c r="R108" s="83">
        <f>[1]compopeinc!BF100</f>
        <v>4.2812824249267578E-2</v>
      </c>
      <c r="S108" s="87">
        <f>[1]compopeinc!BG100</f>
        <v>2.3994148685525782E-2</v>
      </c>
      <c r="T108" s="87">
        <f t="shared" ref="T108:T113" si="2">R108-S108-U108-V108-W108-X108-Y108</f>
        <v>5.8190483385362054E-3</v>
      </c>
      <c r="U108" s="87">
        <f>[1]compopeinc!BI100</f>
        <v>4.1804014245927094E-4</v>
      </c>
      <c r="V108" s="87">
        <f>[1]compopeinc!BJ100</f>
        <v>2.2372156676264921E-3</v>
      </c>
      <c r="W108" s="87">
        <f>[1]compopeinc!BK100</f>
        <v>5.3610704658856349E-4</v>
      </c>
      <c r="X108" s="87">
        <f>[1]compopeinc!BL100</f>
        <v>3.9319443708271161E-3</v>
      </c>
      <c r="Y108" s="88">
        <f>[1]compopeinc!BM100</f>
        <v>5.8763199977041472E-3</v>
      </c>
    </row>
    <row r="109" spans="1:25" ht="15.75">
      <c r="A109" s="134">
        <v>2012</v>
      </c>
      <c r="B109" s="83">
        <f>[1]compopeinc!AP101</f>
        <v>0.16462001204490662</v>
      </c>
      <c r="C109" s="87">
        <f>[1]compopeinc!AQ101</f>
        <v>5.4170328459563565E-2</v>
      </c>
      <c r="D109" s="87">
        <f t="shared" si="0"/>
        <v>1.6617039468288734E-2</v>
      </c>
      <c r="E109" s="87">
        <f>[1]compopeinc!AS101</f>
        <v>4.7083260375374433E-3</v>
      </c>
      <c r="F109" s="87">
        <f>[1]compopeinc!AT101</f>
        <v>1.2263672380417503E-2</v>
      </c>
      <c r="G109" s="87">
        <f>[1]compopeinc!AU101</f>
        <v>1.4708838666076094E-2</v>
      </c>
      <c r="H109" s="87">
        <f>[1]compopeinc!AV101</f>
        <v>3.3901791613239252E-2</v>
      </c>
      <c r="I109" s="150">
        <f>[1]compopeinc!AW101</f>
        <v>2.8250015419784009E-2</v>
      </c>
      <c r="J109" s="83">
        <f>[1]compopeinc!AX101</f>
        <v>9.8921023309230804E-2</v>
      </c>
      <c r="K109" s="87">
        <f>[1]compopeinc!AY101</f>
        <v>4.1546582005208076E-2</v>
      </c>
      <c r="L109" s="87">
        <f t="shared" si="1"/>
        <v>1.1588225092116936E-2</v>
      </c>
      <c r="M109" s="87">
        <f>[1]compopeinc!BA101</f>
        <v>1.9022836016802877E-3</v>
      </c>
      <c r="N109" s="87">
        <f>[1]compopeinc!BB101</f>
        <v>6.7673671373440015E-3</v>
      </c>
      <c r="O109" s="87">
        <f>[1]compopeinc!BC101</f>
        <v>4.5735598504049006E-3</v>
      </c>
      <c r="P109" s="87">
        <f>[1]compopeinc!BD101</f>
        <v>1.6126998519139395E-2</v>
      </c>
      <c r="Q109" s="150">
        <f>[1]compopeinc!BE101</f>
        <v>1.6416007103337214E-2</v>
      </c>
      <c r="R109" s="83">
        <f>[1]compopeinc!BF101</f>
        <v>4.7278080135583878E-2</v>
      </c>
      <c r="S109" s="87">
        <f>[1]compopeinc!BG101</f>
        <v>2.4633790643034351E-2</v>
      </c>
      <c r="T109" s="87">
        <f t="shared" si="2"/>
        <v>6.6173650381615287E-3</v>
      </c>
      <c r="U109" s="87">
        <f>[1]compopeinc!BI101</f>
        <v>4.685910527993379E-4</v>
      </c>
      <c r="V109" s="87">
        <f>[1]compopeinc!BJ101</f>
        <v>2.6358570826109096E-3</v>
      </c>
      <c r="W109" s="87">
        <f>[1]compopeinc!BK101</f>
        <v>6.9265806721198519E-4</v>
      </c>
      <c r="X109" s="87">
        <f>[1]compopeinc!BL101</f>
        <v>5.3522232080980099E-3</v>
      </c>
      <c r="Y109" s="88">
        <f>[1]compopeinc!BM101</f>
        <v>6.8775950436677545E-3</v>
      </c>
    </row>
    <row r="110" spans="1:25" ht="15.75">
      <c r="A110" s="134">
        <v>2013</v>
      </c>
      <c r="B110" s="83">
        <f>[1]compopeinc!AP102</f>
        <v>0.15111151337623596</v>
      </c>
      <c r="C110" s="87">
        <f>[1]compopeinc!AQ102</f>
        <v>4.4774195105531614E-2</v>
      </c>
      <c r="D110" s="87">
        <f t="shared" si="0"/>
        <v>1.6541257758557703E-2</v>
      </c>
      <c r="E110" s="87">
        <f>[1]compopeinc!AS102</f>
        <v>4.7542439352872634E-3</v>
      </c>
      <c r="F110" s="87">
        <f>[1]compopeinc!AT102</f>
        <v>1.2097161803561057E-2</v>
      </c>
      <c r="G110" s="87">
        <f>[1]compopeinc!AU102</f>
        <v>1.4407682744663921E-2</v>
      </c>
      <c r="H110" s="87">
        <f>[1]compopeinc!AV102</f>
        <v>3.0599249485147074E-2</v>
      </c>
      <c r="I110" s="150">
        <f>[1]compopeinc!AW102</f>
        <v>2.7937722543487326E-2</v>
      </c>
      <c r="J110" s="83">
        <f>[1]compopeinc!AX102</f>
        <v>8.7947875261306763E-2</v>
      </c>
      <c r="K110" s="87">
        <f>[1]compopeinc!AY102</f>
        <v>3.354876327722725E-2</v>
      </c>
      <c r="L110" s="87">
        <f t="shared" si="1"/>
        <v>1.1768459137833445E-2</v>
      </c>
      <c r="M110" s="87">
        <f>[1]compopeinc!BA102</f>
        <v>1.9631708511255912E-3</v>
      </c>
      <c r="N110" s="87">
        <f>[1]compopeinc!BB102</f>
        <v>6.5512267455908706E-3</v>
      </c>
      <c r="O110" s="87">
        <f>[1]compopeinc!BC102</f>
        <v>4.1714061162895187E-3</v>
      </c>
      <c r="P110" s="87">
        <f>[1]compopeinc!BD102</f>
        <v>1.3915727220099532E-2</v>
      </c>
      <c r="Q110" s="150">
        <f>[1]compopeinc!BE102</f>
        <v>1.6029121913140553E-2</v>
      </c>
      <c r="R110" s="83">
        <f>[1]compopeinc!BF102</f>
        <v>4.1188802570104599E-2</v>
      </c>
      <c r="S110" s="87">
        <f>[1]compopeinc!BG102</f>
        <v>1.9699985442030877E-2</v>
      </c>
      <c r="T110" s="87">
        <f t="shared" si="2"/>
        <v>6.9545696514830531E-3</v>
      </c>
      <c r="U110" s="87">
        <f>[1]compopeinc!BI102</f>
        <v>4.996599475133518E-4</v>
      </c>
      <c r="V110" s="87">
        <f>[1]compopeinc!BJ102</f>
        <v>2.4709950305352659E-3</v>
      </c>
      <c r="W110" s="87">
        <f>[1]compopeinc!BK102</f>
        <v>7.3179697803752472E-4</v>
      </c>
      <c r="X110" s="87">
        <f>[1]compopeinc!BL102</f>
        <v>4.2911638357674663E-3</v>
      </c>
      <c r="Y110" s="88">
        <f>[1]compopeinc!BM102</f>
        <v>6.5406316847370595E-3</v>
      </c>
    </row>
    <row r="111" spans="1:25" ht="15.75">
      <c r="A111" s="134">
        <v>2014</v>
      </c>
      <c r="B111" s="83">
        <f>[1]compopeinc!AP103</f>
        <v>0.15661387145519257</v>
      </c>
      <c r="C111" s="87">
        <f>[1]compopeinc!AQ103</f>
        <v>4.7888694947946897E-2</v>
      </c>
      <c r="D111" s="87">
        <f t="shared" si="0"/>
        <v>1.6159367910226437E-2</v>
      </c>
      <c r="E111" s="87">
        <f>[1]compopeinc!AS103</f>
        <v>5.1216077742956756E-3</v>
      </c>
      <c r="F111" s="87">
        <f>[1]compopeinc!AT103</f>
        <v>1.2147286366896697E-2</v>
      </c>
      <c r="G111" s="87">
        <f>[1]compopeinc!AU103</f>
        <v>1.5198404166674284E-2</v>
      </c>
      <c r="H111" s="87">
        <f>[1]compopeinc!AV103</f>
        <v>3.2063007991292254E-2</v>
      </c>
      <c r="I111" s="150">
        <f>[1]compopeinc!AW103</f>
        <v>2.8035502297860324E-2</v>
      </c>
      <c r="J111" s="83">
        <f>[1]compopeinc!AX103</f>
        <v>9.1898113489151001E-2</v>
      </c>
      <c r="K111" s="87">
        <f>[1]compopeinc!AY103</f>
        <v>3.5887734537071947E-2</v>
      </c>
      <c r="L111" s="87">
        <f t="shared" si="1"/>
        <v>1.1515686885597693E-2</v>
      </c>
      <c r="M111" s="87">
        <f>[1]compopeinc!BA103</f>
        <v>2.055596226773212E-3</v>
      </c>
      <c r="N111" s="87">
        <f>[1]compopeinc!BB103</f>
        <v>6.7188929357967775E-3</v>
      </c>
      <c r="O111" s="87">
        <f>[1]compopeinc!BC103</f>
        <v>4.337817563446921E-3</v>
      </c>
      <c r="P111" s="87">
        <f>[1]compopeinc!BD103</f>
        <v>1.4987376173385173E-2</v>
      </c>
      <c r="Q111" s="150">
        <f>[1]compopeinc!BE103</f>
        <v>1.639500916707928E-2</v>
      </c>
      <c r="R111" s="83">
        <f>[1]compopeinc!BF103</f>
        <v>4.2885288596153259E-2</v>
      </c>
      <c r="S111" s="87">
        <f>[1]compopeinc!BG103</f>
        <v>2.0930106295973524E-2</v>
      </c>
      <c r="T111" s="87">
        <f t="shared" si="2"/>
        <v>6.7138506335807559E-3</v>
      </c>
      <c r="U111" s="87">
        <f>[1]compopeinc!BI103</f>
        <v>4.8288310119095766E-4</v>
      </c>
      <c r="V111" s="87">
        <f>[1]compopeinc!BJ103</f>
        <v>2.6227335988328409E-3</v>
      </c>
      <c r="W111" s="87">
        <f>[1]compopeinc!BK103</f>
        <v>6.5963491447940678E-4</v>
      </c>
      <c r="X111" s="87">
        <f>[1]compopeinc!BL103</f>
        <v>4.6125747487071747E-3</v>
      </c>
      <c r="Y111" s="88">
        <f>[1]compopeinc!BM103</f>
        <v>6.8635053033885996E-3</v>
      </c>
    </row>
    <row r="112" spans="1:25" ht="15.75">
      <c r="A112" s="134">
        <v>2015</v>
      </c>
      <c r="B112" s="83">
        <f>[1]compopeinc!AP104</f>
        <v>0.1556454598903656</v>
      </c>
      <c r="C112" s="87">
        <f>[1]compopeinc!AQ104</f>
        <v>4.7043304227833371E-2</v>
      </c>
      <c r="D112" s="87">
        <f t="shared" si="0"/>
        <v>1.7189036676290965E-2</v>
      </c>
      <c r="E112" s="87">
        <f>[1]compopeinc!AS104</f>
        <v>5.8844619329037106E-3</v>
      </c>
      <c r="F112" s="87">
        <f>[1]compopeinc!AT104</f>
        <v>1.1101538919100274E-2</v>
      </c>
      <c r="G112" s="87">
        <f>[1]compopeinc!AU104</f>
        <v>1.5567112333676632E-2</v>
      </c>
      <c r="H112" s="87">
        <f>[1]compopeinc!AV104</f>
        <v>3.3253925741756812E-2</v>
      </c>
      <c r="I112" s="150">
        <f>[1]compopeinc!AW104</f>
        <v>2.5606080058803833E-2</v>
      </c>
      <c r="J112" s="83">
        <f>[1]compopeinc!AX104</f>
        <v>9.1347403824329376E-2</v>
      </c>
      <c r="K112" s="87">
        <f>[1]compopeinc!AY104</f>
        <v>3.5347587963901514E-2</v>
      </c>
      <c r="L112" s="87">
        <f t="shared" si="1"/>
        <v>1.2207704182788782E-2</v>
      </c>
      <c r="M112" s="87">
        <f>[1]compopeinc!BA104</f>
        <v>2.4386043736250975E-3</v>
      </c>
      <c r="N112" s="87">
        <f>[1]compopeinc!BB104</f>
        <v>6.1242522329401968E-3</v>
      </c>
      <c r="O112" s="87">
        <f>[1]compopeinc!BC104</f>
        <v>4.5532745406938651E-3</v>
      </c>
      <c r="P112" s="87">
        <f>[1]compopeinc!BD104</f>
        <v>1.5669834219100509E-2</v>
      </c>
      <c r="Q112" s="150">
        <f>[1]compopeinc!BE104</f>
        <v>1.5006146311279405E-2</v>
      </c>
      <c r="R112" s="83">
        <f>[1]compopeinc!BF104</f>
        <v>4.245414212346077E-2</v>
      </c>
      <c r="S112" s="87">
        <f>[1]compopeinc!BG104</f>
        <v>2.0542819853019045E-2</v>
      </c>
      <c r="T112" s="87">
        <f t="shared" si="2"/>
        <v>7.1906509239664795E-3</v>
      </c>
      <c r="U112" s="87">
        <f>[1]compopeinc!BI104</f>
        <v>6.3312607432737219E-4</v>
      </c>
      <c r="V112" s="87">
        <f>[1]compopeinc!BJ104</f>
        <v>2.3115918536654343E-3</v>
      </c>
      <c r="W112" s="87">
        <f>[1]compopeinc!BK104</f>
        <v>5.670665771393918E-4</v>
      </c>
      <c r="X112" s="87">
        <f>[1]compopeinc!BL104</f>
        <v>5.0630423383535841E-3</v>
      </c>
      <c r="Y112" s="88">
        <f>[1]compopeinc!BM104</f>
        <v>6.1458445029894601E-3</v>
      </c>
    </row>
    <row r="113" spans="1:25" ht="15.75">
      <c r="A113" s="134">
        <v>2016</v>
      </c>
      <c r="B113" s="83">
        <f>[1]compopeinc!AP105</f>
        <v>0.15112133324146271</v>
      </c>
      <c r="C113" s="87">
        <f>[1]compopeinc!AQ105</f>
        <v>4.682234246677159E-2</v>
      </c>
      <c r="D113" s="87">
        <f t="shared" si="0"/>
        <v>1.6997113591243795E-2</v>
      </c>
      <c r="E113" s="87">
        <f>[1]compopeinc!AS105</f>
        <v>6.2583424461361437E-3</v>
      </c>
      <c r="F113" s="87">
        <f>[1]compopeinc!AT105</f>
        <v>1.0706601466099683E-2</v>
      </c>
      <c r="G113" s="87">
        <f>[1]compopeinc!AU105</f>
        <v>1.4211774248729993E-2</v>
      </c>
      <c r="H113" s="87">
        <f>[1]compopeinc!AV105</f>
        <v>3.1675096194730724E-2</v>
      </c>
      <c r="I113" s="150">
        <f>[1]compopeinc!AW105</f>
        <v>2.445006282775079E-2</v>
      </c>
      <c r="J113" s="83">
        <f>[1]compopeinc!AX105</f>
        <v>8.8453590869903564E-2</v>
      </c>
      <c r="K113" s="87">
        <f>[1]compopeinc!AY105</f>
        <v>3.5140543686999134E-2</v>
      </c>
      <c r="L113" s="87">
        <f t="shared" si="1"/>
        <v>1.2213794917154703E-2</v>
      </c>
      <c r="M113" s="87">
        <f>[1]compopeinc!BA105</f>
        <v>2.6476752477413244E-3</v>
      </c>
      <c r="N113" s="87">
        <f>[1]compopeinc!BB105</f>
        <v>5.8357597233779724E-3</v>
      </c>
      <c r="O113" s="87">
        <f>[1]compopeinc!BC105</f>
        <v>4.0196527918518092E-3</v>
      </c>
      <c r="P113" s="87">
        <f>[1]compopeinc!BD105</f>
        <v>1.4414095908348454E-2</v>
      </c>
      <c r="Q113" s="150">
        <f>[1]compopeinc!BE105</f>
        <v>1.4182068594430167E-2</v>
      </c>
      <c r="R113" s="83">
        <f>[1]compopeinc!BF105</f>
        <v>4.1490662842988968E-2</v>
      </c>
      <c r="S113" s="87">
        <f>[1]compopeinc!BG105</f>
        <v>2.059811042952606E-2</v>
      </c>
      <c r="T113" s="87">
        <f t="shared" si="2"/>
        <v>7.3480704412238812E-3</v>
      </c>
      <c r="U113" s="87">
        <f>[1]compopeinc!BI105</f>
        <v>6.8950872062298319E-4</v>
      </c>
      <c r="V113" s="87">
        <f>[1]compopeinc!BJ105</f>
        <v>2.0963715052392971E-3</v>
      </c>
      <c r="W113" s="87">
        <f>[1]compopeinc!BK105</f>
        <v>5.2567988297454031E-4</v>
      </c>
      <c r="X113" s="87">
        <f>[1]compopeinc!BL105</f>
        <v>4.6693378569300711E-3</v>
      </c>
      <c r="Y113" s="88">
        <f>[1]compopeinc!BM105</f>
        <v>5.5635840064721326E-3</v>
      </c>
    </row>
    <row r="114" spans="1:25" ht="15.75">
      <c r="A114" s="134">
        <v>2017</v>
      </c>
      <c r="B114" s="83"/>
      <c r="C114" s="87"/>
      <c r="D114" s="87"/>
      <c r="E114" s="87"/>
      <c r="F114" s="87"/>
      <c r="G114" s="87"/>
      <c r="H114" s="87"/>
      <c r="I114" s="150"/>
      <c r="J114" s="83"/>
      <c r="K114" s="87"/>
      <c r="L114" s="87"/>
      <c r="M114" s="87"/>
      <c r="N114" s="87"/>
      <c r="O114" s="87"/>
      <c r="P114" s="87"/>
      <c r="Q114" s="150"/>
      <c r="R114" s="83"/>
      <c r="S114" s="87"/>
      <c r="T114" s="87"/>
      <c r="U114" s="87"/>
      <c r="V114" s="87"/>
      <c r="W114" s="87"/>
      <c r="X114" s="87"/>
      <c r="Y114" s="88"/>
    </row>
    <row r="115" spans="1:25" ht="15.75">
      <c r="A115" s="134">
        <v>2018</v>
      </c>
      <c r="B115" s="83"/>
      <c r="C115" s="87"/>
      <c r="D115" s="87"/>
      <c r="E115" s="87"/>
      <c r="F115" s="87"/>
      <c r="G115" s="87"/>
      <c r="H115" s="87"/>
      <c r="I115" s="150"/>
      <c r="J115" s="83"/>
      <c r="K115" s="87"/>
      <c r="L115" s="87"/>
      <c r="M115" s="87"/>
      <c r="N115" s="87"/>
      <c r="O115" s="87"/>
      <c r="P115" s="87"/>
      <c r="Q115" s="150"/>
      <c r="R115" s="83"/>
      <c r="S115" s="87"/>
      <c r="T115" s="87"/>
      <c r="U115" s="87"/>
      <c r="V115" s="87"/>
      <c r="W115" s="87"/>
      <c r="X115" s="87"/>
      <c r="Y115" s="88"/>
    </row>
    <row r="116" spans="1:25" ht="15.75">
      <c r="A116" s="134">
        <v>2019</v>
      </c>
      <c r="B116" s="83"/>
      <c r="C116" s="87"/>
      <c r="D116" s="87"/>
      <c r="E116" s="87"/>
      <c r="F116" s="87"/>
      <c r="G116" s="87"/>
      <c r="H116" s="87"/>
      <c r="I116" s="150"/>
      <c r="J116" s="83"/>
      <c r="K116" s="87"/>
      <c r="L116" s="87"/>
      <c r="M116" s="87"/>
      <c r="N116" s="87"/>
      <c r="O116" s="87"/>
      <c r="P116" s="87"/>
      <c r="Q116" s="150"/>
      <c r="R116" s="83"/>
      <c r="S116" s="87"/>
      <c r="T116" s="87"/>
      <c r="U116" s="87"/>
      <c r="V116" s="87"/>
      <c r="W116" s="87"/>
      <c r="X116" s="87"/>
      <c r="Y116" s="88"/>
    </row>
    <row r="117" spans="1:25" ht="15.75">
      <c r="A117" s="134">
        <v>2020</v>
      </c>
      <c r="B117" s="83"/>
      <c r="C117" s="87"/>
      <c r="D117" s="87"/>
      <c r="E117" s="87"/>
      <c r="F117" s="87"/>
      <c r="G117" s="87"/>
      <c r="H117" s="87"/>
      <c r="I117" s="150"/>
      <c r="J117" s="83"/>
      <c r="K117" s="87"/>
      <c r="L117" s="87"/>
      <c r="M117" s="87"/>
      <c r="N117" s="87"/>
      <c r="O117" s="87"/>
      <c r="P117" s="87"/>
      <c r="Q117" s="150"/>
      <c r="R117" s="83"/>
      <c r="S117" s="87"/>
      <c r="T117" s="87"/>
      <c r="U117" s="87"/>
      <c r="V117" s="87"/>
      <c r="W117" s="87"/>
      <c r="X117" s="87"/>
      <c r="Y117" s="88"/>
    </row>
    <row r="118" spans="1:25" ht="15.75" thickBot="1">
      <c r="A118" s="143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9"/>
    </row>
    <row r="119" spans="1:25" ht="15.75" thickTop="1"/>
  </sheetData>
  <mergeCells count="3">
    <mergeCell ref="A4:Y4"/>
    <mergeCell ref="B7:Y7"/>
    <mergeCell ref="B8:Y8"/>
  </mergeCells>
  <hyperlinks>
    <hyperlink ref="A1" location="Index!A1" display="Back to index" xr:uid="{BD45D083-750D-4B09-A42C-9D4BC2598BC2}"/>
  </hyperlinks>
  <pageMargins left="0.75" right="0.75" top="1" bottom="1" header="0.5" footer="0.5"/>
  <pageSetup paperSize="9" orientation="portrait" horizontalDpi="4294967292" verticalDpi="429496729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72003-FE1D-4178-B432-578BADB0BEE1}">
  <sheetPr>
    <tabColor theme="0" tint="-4.9989318521683403E-2"/>
  </sheetPr>
  <dimension ref="A1:K121"/>
  <sheetViews>
    <sheetView workbookViewId="0">
      <pane xSplit="1" ySplit="8" topLeftCell="B9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0.875" style="220"/>
    <col min="2" max="11" width="12" style="220" customWidth="1"/>
    <col min="12" max="16384" width="10.875" style="220"/>
  </cols>
  <sheetData>
    <row r="1" spans="1:11">
      <c r="A1" s="1" t="s">
        <v>0</v>
      </c>
      <c r="B1" s="1"/>
      <c r="F1" s="221"/>
      <c r="G1" s="221"/>
      <c r="H1" s="221"/>
      <c r="I1" s="221"/>
      <c r="J1" s="221"/>
      <c r="K1" s="221"/>
    </row>
    <row r="2" spans="1:11">
      <c r="G2" s="279"/>
    </row>
    <row r="3" spans="1:11" ht="15.75" thickBot="1"/>
    <row r="4" spans="1:11" ht="24.95" customHeight="1" thickTop="1">
      <c r="A4" s="493" t="s">
        <v>178</v>
      </c>
      <c r="B4" s="494"/>
      <c r="C4" s="494"/>
      <c r="D4" s="494"/>
      <c r="E4" s="494"/>
      <c r="F4" s="494"/>
      <c r="G4" s="494"/>
      <c r="H4" s="494"/>
      <c r="I4" s="494"/>
      <c r="J4" s="494"/>
      <c r="K4" s="495"/>
    </row>
    <row r="5" spans="1:11" ht="15.75">
      <c r="A5" s="223"/>
      <c r="B5" s="224"/>
      <c r="C5" s="225"/>
      <c r="D5" s="225"/>
      <c r="E5" s="225"/>
      <c r="F5" s="225"/>
      <c r="G5" s="225"/>
      <c r="H5" s="225"/>
      <c r="I5" s="225"/>
      <c r="J5" s="225"/>
      <c r="K5" s="226"/>
    </row>
    <row r="6" spans="1:11" ht="15.75">
      <c r="A6" s="223"/>
      <c r="B6" s="9" t="s">
        <v>2</v>
      </c>
      <c r="C6" s="9" t="s">
        <v>3</v>
      </c>
      <c r="D6" s="9" t="s">
        <v>4</v>
      </c>
      <c r="E6" s="9" t="s">
        <v>5</v>
      </c>
      <c r="F6" s="9" t="s">
        <v>6</v>
      </c>
      <c r="G6" s="9" t="s">
        <v>7</v>
      </c>
      <c r="H6" s="9" t="s">
        <v>8</v>
      </c>
      <c r="I6" s="10" t="s">
        <v>9</v>
      </c>
      <c r="J6" s="9" t="s">
        <v>10</v>
      </c>
      <c r="K6" s="286" t="s">
        <v>11</v>
      </c>
    </row>
    <row r="7" spans="1:11" ht="20.100000000000001" customHeight="1">
      <c r="A7" s="223"/>
      <c r="B7" s="487" t="s">
        <v>104</v>
      </c>
      <c r="C7" s="487"/>
      <c r="D7" s="487"/>
      <c r="E7" s="487"/>
      <c r="F7" s="487"/>
      <c r="G7" s="487" t="s">
        <v>179</v>
      </c>
      <c r="H7" s="487"/>
      <c r="I7" s="487"/>
      <c r="J7" s="487"/>
      <c r="K7" s="488"/>
    </row>
    <row r="8" spans="1:11" s="235" customFormat="1" ht="51.95" customHeight="1">
      <c r="A8" s="229"/>
      <c r="B8" s="287" t="s">
        <v>109</v>
      </c>
      <c r="C8" s="233" t="s">
        <v>110</v>
      </c>
      <c r="D8" s="233" t="s">
        <v>111</v>
      </c>
      <c r="E8" s="233" t="s">
        <v>112</v>
      </c>
      <c r="F8" s="233" t="s">
        <v>113</v>
      </c>
      <c r="G8" s="287" t="s">
        <v>109</v>
      </c>
      <c r="H8" s="233" t="s">
        <v>110</v>
      </c>
      <c r="I8" s="233" t="s">
        <v>111</v>
      </c>
      <c r="J8" s="233" t="s">
        <v>112</v>
      </c>
      <c r="K8" s="234" t="s">
        <v>113</v>
      </c>
    </row>
    <row r="9" spans="1:11" s="235" customFormat="1" ht="15" customHeight="1">
      <c r="A9" s="236">
        <v>1913</v>
      </c>
      <c r="B9" s="288"/>
      <c r="C9" s="238"/>
      <c r="D9" s="240"/>
      <c r="E9" s="240"/>
      <c r="F9" s="238">
        <f>[1]avgfiinc!F2</f>
        <v>15323.942501483993</v>
      </c>
      <c r="G9" s="289"/>
      <c r="H9" s="290"/>
      <c r="I9" s="290"/>
      <c r="J9" s="290"/>
      <c r="K9" s="291"/>
    </row>
    <row r="10" spans="1:11" s="235" customFormat="1" ht="15" customHeight="1">
      <c r="A10" s="242">
        <v>1914</v>
      </c>
      <c r="B10" s="288"/>
      <c r="C10" s="238"/>
      <c r="D10" s="240"/>
      <c r="E10" s="240"/>
      <c r="F10" s="238">
        <f>[1]avgfiinc!F3</f>
        <v>14976.751148335687</v>
      </c>
      <c r="G10" s="289"/>
      <c r="H10" s="290"/>
      <c r="I10" s="290"/>
      <c r="J10" s="290"/>
      <c r="K10" s="291"/>
    </row>
    <row r="11" spans="1:11" s="235" customFormat="1" ht="15" customHeight="1">
      <c r="A11" s="242">
        <v>1915</v>
      </c>
      <c r="B11" s="288"/>
      <c r="C11" s="238"/>
      <c r="D11" s="240"/>
      <c r="E11" s="240"/>
      <c r="F11" s="238">
        <f>[1]avgfiinc!F4</f>
        <v>14921.498836802055</v>
      </c>
      <c r="G11" s="289"/>
      <c r="H11" s="290"/>
      <c r="I11" s="290"/>
      <c r="J11" s="290"/>
      <c r="K11" s="291"/>
    </row>
    <row r="12" spans="1:11" s="235" customFormat="1" ht="15" customHeight="1">
      <c r="A12" s="242">
        <v>1916</v>
      </c>
      <c r="B12" s="288"/>
      <c r="C12" s="238"/>
      <c r="D12" s="240"/>
      <c r="E12" s="240"/>
      <c r="F12" s="238">
        <f>[1]avgfiinc!F5</f>
        <v>16282.680064127326</v>
      </c>
      <c r="G12" s="289"/>
      <c r="H12" s="290"/>
      <c r="I12" s="290"/>
      <c r="J12" s="290"/>
      <c r="K12" s="291"/>
    </row>
    <row r="13" spans="1:11" s="235" customFormat="1" ht="15" customHeight="1">
      <c r="A13" s="242">
        <v>1917</v>
      </c>
      <c r="B13" s="288"/>
      <c r="C13" s="238"/>
      <c r="D13" s="240"/>
      <c r="E13" s="240"/>
      <c r="F13" s="238">
        <f>[1]avgfiinc!F6</f>
        <v>16152.064933030275</v>
      </c>
      <c r="G13" s="289"/>
      <c r="H13" s="290"/>
      <c r="I13" s="290"/>
      <c r="J13" s="290"/>
      <c r="K13" s="291"/>
    </row>
    <row r="14" spans="1:11" s="235" customFormat="1" ht="15" customHeight="1">
      <c r="A14" s="242">
        <v>1918</v>
      </c>
      <c r="B14" s="288"/>
      <c r="C14" s="282"/>
      <c r="D14" s="292"/>
      <c r="E14" s="292"/>
      <c r="F14" s="238">
        <f>[1]avgfiinc!F7</f>
        <v>15257.37617676369</v>
      </c>
      <c r="G14" s="289"/>
      <c r="H14" s="290"/>
      <c r="I14" s="290"/>
      <c r="J14" s="290"/>
      <c r="K14" s="291"/>
    </row>
    <row r="15" spans="1:11" s="235" customFormat="1" ht="15" customHeight="1">
      <c r="A15" s="244">
        <v>1919</v>
      </c>
      <c r="B15" s="293"/>
      <c r="C15" s="283"/>
      <c r="D15" s="294"/>
      <c r="E15" s="294"/>
      <c r="F15" s="246">
        <f>[1]avgfiinc!F8</f>
        <v>15235.926848956084</v>
      </c>
      <c r="G15" s="295"/>
      <c r="H15" s="296"/>
      <c r="I15" s="296"/>
      <c r="J15" s="296"/>
      <c r="K15" s="297"/>
    </row>
    <row r="16" spans="1:11" s="235" customFormat="1" ht="15" customHeight="1">
      <c r="A16" s="242">
        <v>1920</v>
      </c>
      <c r="B16" s="288"/>
      <c r="C16" s="282"/>
      <c r="D16" s="292"/>
      <c r="E16" s="292"/>
      <c r="F16" s="238">
        <f>[1]avgfiinc!F9</f>
        <v>13635.559125872936</v>
      </c>
      <c r="G16" s="289"/>
      <c r="H16" s="290"/>
      <c r="I16" s="290"/>
      <c r="J16" s="290"/>
      <c r="K16" s="291"/>
    </row>
    <row r="17" spans="1:11" s="235" customFormat="1" ht="15" customHeight="1">
      <c r="A17" s="242">
        <v>1921</v>
      </c>
      <c r="B17" s="288"/>
      <c r="C17" s="282"/>
      <c r="D17" s="292"/>
      <c r="E17" s="292"/>
      <c r="F17" s="238">
        <f>[1]avgfiinc!F10</f>
        <v>12224.362907092935</v>
      </c>
      <c r="G17" s="289"/>
      <c r="H17" s="290"/>
      <c r="I17" s="290"/>
      <c r="J17" s="290"/>
      <c r="K17" s="291"/>
    </row>
    <row r="18" spans="1:11" s="235" customFormat="1" ht="15" customHeight="1">
      <c r="A18" s="242">
        <v>1922</v>
      </c>
      <c r="B18" s="288"/>
      <c r="C18" s="282"/>
      <c r="D18" s="292"/>
      <c r="E18" s="292"/>
      <c r="F18" s="238">
        <f>[1]avgfiinc!F11</f>
        <v>14069.160285865812</v>
      </c>
      <c r="G18" s="289"/>
      <c r="H18" s="290"/>
      <c r="I18" s="290"/>
      <c r="J18" s="290"/>
      <c r="K18" s="291"/>
    </row>
    <row r="19" spans="1:11" s="235" customFormat="1" ht="15" customHeight="1">
      <c r="A19" s="242">
        <v>1923</v>
      </c>
      <c r="B19" s="288"/>
      <c r="C19" s="282"/>
      <c r="D19" s="292"/>
      <c r="E19" s="292"/>
      <c r="F19" s="238">
        <f>[1]avgfiinc!F12</f>
        <v>15493.976622204756</v>
      </c>
      <c r="G19" s="289"/>
      <c r="H19" s="290"/>
      <c r="I19" s="290"/>
      <c r="J19" s="290"/>
      <c r="K19" s="291"/>
    </row>
    <row r="20" spans="1:11" s="235" customFormat="1" ht="15" customHeight="1">
      <c r="A20" s="242">
        <v>1924</v>
      </c>
      <c r="B20" s="288"/>
      <c r="C20" s="282"/>
      <c r="D20" s="292"/>
      <c r="E20" s="292"/>
      <c r="F20" s="238">
        <f>[1]avgfiinc!F13</f>
        <v>15440.830777503674</v>
      </c>
      <c r="G20" s="289"/>
      <c r="H20" s="290"/>
      <c r="I20" s="290"/>
      <c r="J20" s="290"/>
      <c r="K20" s="291"/>
    </row>
    <row r="21" spans="1:11" s="235" customFormat="1" ht="15" customHeight="1">
      <c r="A21" s="242">
        <v>1925</v>
      </c>
      <c r="B21" s="288"/>
      <c r="C21" s="282"/>
      <c r="D21" s="292"/>
      <c r="E21" s="292"/>
      <c r="F21" s="238">
        <f>[1]avgfiinc!F14</f>
        <v>16151.715613055765</v>
      </c>
      <c r="G21" s="289"/>
      <c r="H21" s="290"/>
      <c r="I21" s="290"/>
      <c r="J21" s="290"/>
      <c r="K21" s="291"/>
    </row>
    <row r="22" spans="1:11" s="235" customFormat="1" ht="15" customHeight="1">
      <c r="A22" s="242">
        <v>1926</v>
      </c>
      <c r="B22" s="288"/>
      <c r="C22" s="282"/>
      <c r="D22" s="292"/>
      <c r="E22" s="292"/>
      <c r="F22" s="238">
        <f>[1]avgfiinc!F15</f>
        <v>16209.06488254346</v>
      </c>
      <c r="G22" s="289"/>
      <c r="H22" s="290"/>
      <c r="I22" s="290"/>
      <c r="J22" s="290"/>
      <c r="K22" s="291"/>
    </row>
    <row r="23" spans="1:11" s="235" customFormat="1" ht="15" customHeight="1">
      <c r="A23" s="242">
        <v>1927</v>
      </c>
      <c r="B23" s="288"/>
      <c r="C23" s="282"/>
      <c r="D23" s="292"/>
      <c r="E23" s="292"/>
      <c r="F23" s="238">
        <f>[1]avgfiinc!F16</f>
        <v>16454.60656411928</v>
      </c>
      <c r="G23" s="289"/>
      <c r="H23" s="290"/>
      <c r="I23" s="290"/>
      <c r="J23" s="290"/>
      <c r="K23" s="291"/>
    </row>
    <row r="24" spans="1:11" s="235" customFormat="1" ht="15" customHeight="1">
      <c r="A24" s="242">
        <v>1928</v>
      </c>
      <c r="B24" s="288"/>
      <c r="C24" s="282"/>
      <c r="D24" s="292"/>
      <c r="E24" s="292"/>
      <c r="F24" s="238">
        <f>[1]avgfiinc!F17</f>
        <v>17229.03034351104</v>
      </c>
      <c r="G24" s="289"/>
      <c r="H24" s="290"/>
      <c r="I24" s="290"/>
      <c r="J24" s="290"/>
      <c r="K24" s="291"/>
    </row>
    <row r="25" spans="1:11" s="235" customFormat="1" ht="15" customHeight="1">
      <c r="A25" s="244">
        <v>1929</v>
      </c>
      <c r="B25" s="293"/>
      <c r="C25" s="283"/>
      <c r="D25" s="294"/>
      <c r="E25" s="294"/>
      <c r="F25" s="246">
        <f>[1]avgfiinc!F18</f>
        <v>17716.954897586402</v>
      </c>
      <c r="G25" s="295"/>
      <c r="H25" s="296"/>
      <c r="I25" s="296"/>
      <c r="J25" s="296"/>
      <c r="K25" s="297"/>
    </row>
    <row r="26" spans="1:11" s="235" customFormat="1" ht="15" customHeight="1">
      <c r="A26" s="242">
        <v>1930</v>
      </c>
      <c r="B26" s="288"/>
      <c r="C26" s="282"/>
      <c r="D26" s="292"/>
      <c r="E26" s="292"/>
      <c r="F26" s="238">
        <f>[1]avgfiinc!F19</f>
        <v>15498.991995163629</v>
      </c>
      <c r="G26" s="289"/>
      <c r="H26" s="290"/>
      <c r="I26" s="290"/>
      <c r="J26" s="290"/>
      <c r="K26" s="291"/>
    </row>
    <row r="27" spans="1:11" s="235" customFormat="1" ht="15" customHeight="1">
      <c r="A27" s="242">
        <v>1931</v>
      </c>
      <c r="B27" s="288"/>
      <c r="C27" s="282"/>
      <c r="D27" s="292"/>
      <c r="E27" s="292"/>
      <c r="F27" s="238">
        <f>[1]avgfiinc!F20</f>
        <v>14079.497528619047</v>
      </c>
      <c r="G27" s="289"/>
      <c r="H27" s="290"/>
      <c r="I27" s="290"/>
      <c r="J27" s="290"/>
      <c r="K27" s="291"/>
    </row>
    <row r="28" spans="1:11" s="235" customFormat="1" ht="15" customHeight="1">
      <c r="A28" s="242">
        <v>1932</v>
      </c>
      <c r="B28" s="288"/>
      <c r="C28" s="282"/>
      <c r="D28" s="292"/>
      <c r="E28" s="292"/>
      <c r="F28" s="238">
        <f>[1]avgfiinc!F21</f>
        <v>11920.64046426226</v>
      </c>
      <c r="G28" s="289"/>
      <c r="H28" s="290"/>
      <c r="I28" s="290"/>
      <c r="J28" s="290"/>
      <c r="K28" s="291"/>
    </row>
    <row r="29" spans="1:11" s="235" customFormat="1" ht="15" customHeight="1">
      <c r="A29" s="242">
        <v>1933</v>
      </c>
      <c r="B29" s="288"/>
      <c r="C29" s="282"/>
      <c r="D29" s="292"/>
      <c r="E29" s="292"/>
      <c r="F29" s="238">
        <f>[1]avgfiinc!F22</f>
        <v>11493.353067406475</v>
      </c>
      <c r="G29" s="289"/>
      <c r="H29" s="290"/>
      <c r="I29" s="290"/>
      <c r="J29" s="290"/>
      <c r="K29" s="291"/>
    </row>
    <row r="30" spans="1:11" s="235" customFormat="1" ht="15" customHeight="1">
      <c r="A30" s="242">
        <v>1934</v>
      </c>
      <c r="B30" s="288"/>
      <c r="C30" s="282"/>
      <c r="D30" s="292"/>
      <c r="E30" s="292"/>
      <c r="F30" s="238">
        <f>[1]avgfiinc!F23</f>
        <v>12401.558241476512</v>
      </c>
      <c r="G30" s="289"/>
      <c r="H30" s="290"/>
      <c r="I30" s="290"/>
      <c r="J30" s="290"/>
      <c r="K30" s="291"/>
    </row>
    <row r="31" spans="1:11" s="235" customFormat="1" ht="15" customHeight="1">
      <c r="A31" s="242">
        <v>1935</v>
      </c>
      <c r="B31" s="288"/>
      <c r="C31" s="282"/>
      <c r="D31" s="292"/>
      <c r="E31" s="292"/>
      <c r="F31" s="238">
        <f>[1]avgfiinc!F24</f>
        <v>13594.596502900149</v>
      </c>
      <c r="G31" s="289"/>
      <c r="H31" s="290"/>
      <c r="I31" s="290"/>
      <c r="J31" s="290"/>
      <c r="K31" s="291"/>
    </row>
    <row r="32" spans="1:11" s="235" customFormat="1" ht="15" customHeight="1">
      <c r="A32" s="242">
        <v>1936</v>
      </c>
      <c r="B32" s="288"/>
      <c r="C32" s="282"/>
      <c r="D32" s="292"/>
      <c r="E32" s="292"/>
      <c r="F32" s="238">
        <f>[1]avgfiinc!F25</f>
        <v>15135.417192384633</v>
      </c>
      <c r="G32" s="289"/>
      <c r="H32" s="290"/>
      <c r="I32" s="290"/>
      <c r="J32" s="290"/>
      <c r="K32" s="291"/>
    </row>
    <row r="33" spans="1:11" s="235" customFormat="1" ht="15" customHeight="1">
      <c r="A33" s="242">
        <v>1937</v>
      </c>
      <c r="B33" s="288"/>
      <c r="C33" s="282"/>
      <c r="D33" s="292"/>
      <c r="E33" s="292"/>
      <c r="F33" s="238">
        <f>[1]avgfiinc!F26</f>
        <v>15562.005070215582</v>
      </c>
      <c r="G33" s="289"/>
      <c r="H33" s="290"/>
      <c r="I33" s="290"/>
      <c r="J33" s="290"/>
      <c r="K33" s="291"/>
    </row>
    <row r="34" spans="1:11" s="235" customFormat="1" ht="15" customHeight="1">
      <c r="A34" s="242">
        <v>1938</v>
      </c>
      <c r="B34" s="288"/>
      <c r="C34" s="282"/>
      <c r="D34" s="292"/>
      <c r="E34" s="292"/>
      <c r="F34" s="238">
        <f>[1]avgfiinc!F27</f>
        <v>14429.449950826373</v>
      </c>
      <c r="G34" s="289"/>
      <c r="H34" s="290"/>
      <c r="I34" s="290"/>
      <c r="J34" s="290"/>
      <c r="K34" s="291"/>
    </row>
    <row r="35" spans="1:11" s="235" customFormat="1" ht="15" customHeight="1">
      <c r="A35" s="244">
        <v>1939</v>
      </c>
      <c r="B35" s="293"/>
      <c r="C35" s="283"/>
      <c r="D35" s="294"/>
      <c r="E35" s="294"/>
      <c r="F35" s="246">
        <f>[1]avgfiinc!F28</f>
        <v>15316.752639451663</v>
      </c>
      <c r="G35" s="295"/>
      <c r="H35" s="296"/>
      <c r="I35" s="296"/>
      <c r="J35" s="296"/>
      <c r="K35" s="297"/>
    </row>
    <row r="36" spans="1:11" s="235" customFormat="1" ht="15" customHeight="1">
      <c r="A36" s="242">
        <v>1940</v>
      </c>
      <c r="B36" s="288"/>
      <c r="C36" s="282"/>
      <c r="D36" s="292"/>
      <c r="E36" s="292"/>
      <c r="F36" s="238">
        <f>[1]avgfiinc!F29</f>
        <v>16050.519828234359</v>
      </c>
      <c r="G36" s="289"/>
      <c r="H36" s="290"/>
      <c r="I36" s="290"/>
      <c r="J36" s="290"/>
      <c r="K36" s="291"/>
    </row>
    <row r="37" spans="1:11" s="235" customFormat="1" ht="15" customHeight="1">
      <c r="A37" s="242">
        <v>1941</v>
      </c>
      <c r="B37" s="288"/>
      <c r="C37" s="282"/>
      <c r="D37" s="292"/>
      <c r="E37" s="292"/>
      <c r="F37" s="238">
        <f>[1]avgfiinc!F30</f>
        <v>18510.483265472911</v>
      </c>
      <c r="G37" s="289"/>
      <c r="H37" s="290"/>
      <c r="I37" s="290"/>
      <c r="J37" s="290"/>
      <c r="K37" s="291"/>
    </row>
    <row r="38" spans="1:11" s="235" customFormat="1" ht="15" customHeight="1">
      <c r="A38" s="242">
        <v>1942</v>
      </c>
      <c r="B38" s="288"/>
      <c r="C38" s="282"/>
      <c r="D38" s="292"/>
      <c r="E38" s="292"/>
      <c r="F38" s="238">
        <f>[1]avgfiinc!F31</f>
        <v>21911.793370096744</v>
      </c>
      <c r="G38" s="289"/>
      <c r="H38" s="290"/>
      <c r="I38" s="290"/>
      <c r="J38" s="290"/>
      <c r="K38" s="291"/>
    </row>
    <row r="39" spans="1:11" s="235" customFormat="1" ht="15" customHeight="1">
      <c r="A39" s="242">
        <v>1943</v>
      </c>
      <c r="B39" s="288"/>
      <c r="C39" s="282"/>
      <c r="D39" s="292"/>
      <c r="E39" s="292"/>
      <c r="F39" s="238">
        <f>[1]avgfiinc!F32</f>
        <v>25814.108829391276</v>
      </c>
      <c r="G39" s="289"/>
      <c r="H39" s="290"/>
      <c r="I39" s="290"/>
      <c r="J39" s="290"/>
      <c r="K39" s="291"/>
    </row>
    <row r="40" spans="1:11" s="235" customFormat="1" ht="15" customHeight="1">
      <c r="A40" s="242">
        <v>1944</v>
      </c>
      <c r="B40" s="288"/>
      <c r="C40" s="282"/>
      <c r="D40" s="292"/>
      <c r="E40" s="292"/>
      <c r="F40" s="238">
        <f>[1]avgfiinc!F33</f>
        <v>25341.937644114358</v>
      </c>
      <c r="G40" s="289"/>
      <c r="H40" s="290"/>
      <c r="I40" s="290"/>
      <c r="J40" s="290"/>
      <c r="K40" s="291"/>
    </row>
    <row r="41" spans="1:11" s="235" customFormat="1" ht="15" customHeight="1">
      <c r="A41" s="242">
        <v>1945</v>
      </c>
      <c r="B41" s="288"/>
      <c r="C41" s="282"/>
      <c r="D41" s="292"/>
      <c r="E41" s="292"/>
      <c r="F41" s="238">
        <f>[1]avgfiinc!F34</f>
        <v>25139.600898256012</v>
      </c>
      <c r="G41" s="289"/>
      <c r="H41" s="290"/>
      <c r="I41" s="290"/>
      <c r="J41" s="290"/>
      <c r="K41" s="291"/>
    </row>
    <row r="42" spans="1:11" s="235" customFormat="1" ht="15" customHeight="1">
      <c r="A42" s="242">
        <v>1946</v>
      </c>
      <c r="B42" s="288"/>
      <c r="C42" s="282"/>
      <c r="D42" s="292"/>
      <c r="E42" s="292"/>
      <c r="F42" s="238">
        <f>[1]avgfiinc!F35</f>
        <v>24590.991733665727</v>
      </c>
      <c r="G42" s="289"/>
      <c r="H42" s="290"/>
      <c r="I42" s="290"/>
      <c r="J42" s="290"/>
      <c r="K42" s="291"/>
    </row>
    <row r="43" spans="1:11" s="235" customFormat="1" ht="15" customHeight="1">
      <c r="A43" s="242">
        <v>1947</v>
      </c>
      <c r="B43" s="288"/>
      <c r="C43" s="282"/>
      <c r="D43" s="292"/>
      <c r="E43" s="292"/>
      <c r="F43" s="238">
        <f>[1]avgfiinc!F36</f>
        <v>24116.776831334828</v>
      </c>
      <c r="G43" s="289"/>
      <c r="H43" s="290"/>
      <c r="I43" s="290"/>
      <c r="J43" s="290"/>
      <c r="K43" s="291"/>
    </row>
    <row r="44" spans="1:11" s="235" customFormat="1" ht="15" customHeight="1">
      <c r="A44" s="242">
        <v>1948</v>
      </c>
      <c r="B44" s="288"/>
      <c r="C44" s="282"/>
      <c r="D44" s="292"/>
      <c r="E44" s="292"/>
      <c r="F44" s="238">
        <f>[1]avgfiinc!F37</f>
        <v>25034.443480169652</v>
      </c>
      <c r="G44" s="289"/>
      <c r="H44" s="290"/>
      <c r="I44" s="290"/>
      <c r="J44" s="290"/>
      <c r="K44" s="291"/>
    </row>
    <row r="45" spans="1:11" s="235" customFormat="1" ht="15" customHeight="1">
      <c r="A45" s="244">
        <v>1949</v>
      </c>
      <c r="B45" s="293"/>
      <c r="C45" s="283"/>
      <c r="D45" s="294"/>
      <c r="E45" s="294"/>
      <c r="F45" s="246">
        <f>[1]avgfiinc!F38</f>
        <v>24392.441525093331</v>
      </c>
      <c r="G45" s="295"/>
      <c r="H45" s="296"/>
      <c r="I45" s="296"/>
      <c r="J45" s="296"/>
      <c r="K45" s="297"/>
    </row>
    <row r="46" spans="1:11" s="235" customFormat="1" ht="15" customHeight="1">
      <c r="A46" s="242">
        <v>1950</v>
      </c>
      <c r="B46" s="288"/>
      <c r="C46" s="282"/>
      <c r="D46" s="292"/>
      <c r="E46" s="292"/>
      <c r="F46" s="238">
        <f>[1]avgfiinc!F39</f>
        <v>26691.926241468387</v>
      </c>
      <c r="G46" s="289"/>
      <c r="H46" s="290"/>
      <c r="I46" s="290"/>
      <c r="J46" s="290"/>
      <c r="K46" s="291"/>
    </row>
    <row r="47" spans="1:11" s="235" customFormat="1" ht="15" customHeight="1">
      <c r="A47" s="242">
        <v>1951</v>
      </c>
      <c r="B47" s="288"/>
      <c r="C47" s="282"/>
      <c r="D47" s="292"/>
      <c r="E47" s="292"/>
      <c r="F47" s="238">
        <f>[1]avgfiinc!F40</f>
        <v>27783.304135957598</v>
      </c>
      <c r="G47" s="289"/>
      <c r="H47" s="290"/>
      <c r="I47" s="290"/>
      <c r="J47" s="290"/>
      <c r="K47" s="291"/>
    </row>
    <row r="48" spans="1:11" s="235" customFormat="1" ht="15" customHeight="1">
      <c r="A48" s="242">
        <v>1952</v>
      </c>
      <c r="B48" s="288"/>
      <c r="C48" s="282"/>
      <c r="D48" s="292"/>
      <c r="E48" s="292"/>
      <c r="F48" s="238">
        <f>[1]avgfiinc!F41</f>
        <v>28504.395311212407</v>
      </c>
      <c r="G48" s="289"/>
      <c r="H48" s="290"/>
      <c r="I48" s="290"/>
      <c r="J48" s="290"/>
      <c r="K48" s="291"/>
    </row>
    <row r="49" spans="1:11" s="235" customFormat="1" ht="15" customHeight="1">
      <c r="A49" s="242">
        <v>1953</v>
      </c>
      <c r="B49" s="288"/>
      <c r="C49" s="282"/>
      <c r="D49" s="292"/>
      <c r="E49" s="292"/>
      <c r="F49" s="238">
        <f>[1]avgfiinc!F42</f>
        <v>29462.486024882743</v>
      </c>
      <c r="G49" s="289"/>
      <c r="H49" s="290"/>
      <c r="I49" s="290"/>
      <c r="J49" s="290"/>
      <c r="K49" s="291"/>
    </row>
    <row r="50" spans="1:11" s="235" customFormat="1" ht="15" customHeight="1">
      <c r="A50" s="242">
        <v>1954</v>
      </c>
      <c r="B50" s="288"/>
      <c r="C50" s="282"/>
      <c r="D50" s="292"/>
      <c r="E50" s="292"/>
      <c r="F50" s="238">
        <f>[1]avgfiinc!F43</f>
        <v>29247.871778602221</v>
      </c>
      <c r="G50" s="289"/>
      <c r="H50" s="290"/>
      <c r="I50" s="290"/>
      <c r="J50" s="290"/>
      <c r="K50" s="291"/>
    </row>
    <row r="51" spans="1:11" s="235" customFormat="1" ht="15" customHeight="1">
      <c r="A51" s="242">
        <v>1955</v>
      </c>
      <c r="B51" s="288"/>
      <c r="C51" s="282"/>
      <c r="D51" s="292"/>
      <c r="E51" s="292"/>
      <c r="F51" s="238">
        <f>[1]avgfiinc!F44</f>
        <v>30982.246389708165</v>
      </c>
      <c r="G51" s="289"/>
      <c r="H51" s="290"/>
      <c r="I51" s="290"/>
      <c r="J51" s="290"/>
      <c r="K51" s="291"/>
    </row>
    <row r="52" spans="1:11" s="235" customFormat="1" ht="15" customHeight="1">
      <c r="A52" s="242">
        <v>1956</v>
      </c>
      <c r="B52" s="288"/>
      <c r="C52" s="282"/>
      <c r="D52" s="292"/>
      <c r="E52" s="292"/>
      <c r="F52" s="238">
        <f>[1]avgfiinc!F45</f>
        <v>31943.914762394979</v>
      </c>
      <c r="G52" s="289"/>
      <c r="H52" s="290"/>
      <c r="I52" s="290"/>
      <c r="J52" s="290"/>
      <c r="K52" s="291"/>
    </row>
    <row r="53" spans="1:11" s="235" customFormat="1" ht="15" customHeight="1">
      <c r="A53" s="242">
        <v>1957</v>
      </c>
      <c r="B53" s="288"/>
      <c r="C53" s="282"/>
      <c r="D53" s="292"/>
      <c r="E53" s="292"/>
      <c r="F53" s="238">
        <f>[1]avgfiinc!F46</f>
        <v>31876.989565400414</v>
      </c>
      <c r="G53" s="289"/>
      <c r="H53" s="290"/>
      <c r="I53" s="290"/>
      <c r="J53" s="290"/>
      <c r="K53" s="291"/>
    </row>
    <row r="54" spans="1:11" s="235" customFormat="1" ht="15" customHeight="1">
      <c r="A54" s="242">
        <v>1958</v>
      </c>
      <c r="B54" s="288"/>
      <c r="C54" s="282"/>
      <c r="D54" s="292"/>
      <c r="E54" s="292"/>
      <c r="F54" s="238">
        <f>[1]avgfiinc!F47</f>
        <v>31144.869537834518</v>
      </c>
      <c r="G54" s="289"/>
      <c r="H54" s="290"/>
      <c r="I54" s="290"/>
      <c r="J54" s="290"/>
      <c r="K54" s="291"/>
    </row>
    <row r="55" spans="1:11" s="235" customFormat="1" ht="15" customHeight="1">
      <c r="A55" s="244">
        <v>1959</v>
      </c>
      <c r="B55" s="293"/>
      <c r="C55" s="283"/>
      <c r="D55" s="294"/>
      <c r="E55" s="294"/>
      <c r="F55" s="246">
        <f>[1]avgfiinc!F48</f>
        <v>33148.423908211866</v>
      </c>
      <c r="G55" s="295"/>
      <c r="H55" s="296"/>
      <c r="I55" s="296"/>
      <c r="J55" s="296"/>
      <c r="K55" s="297"/>
    </row>
    <row r="56" spans="1:11" ht="15.75">
      <c r="A56" s="249">
        <v>1960</v>
      </c>
      <c r="B56" s="288"/>
      <c r="C56" s="282"/>
      <c r="D56" s="292"/>
      <c r="E56" s="292"/>
      <c r="F56" s="238">
        <f>[1]avgfiinc!F49</f>
        <v>33359.673565544806</v>
      </c>
      <c r="G56" s="289"/>
      <c r="H56" s="290"/>
      <c r="I56" s="290"/>
      <c r="J56" s="290"/>
      <c r="K56" s="291"/>
    </row>
    <row r="57" spans="1:11" ht="15.75">
      <c r="A57" s="249">
        <v>1961</v>
      </c>
      <c r="B57" s="288"/>
      <c r="C57" s="282"/>
      <c r="D57" s="292"/>
      <c r="E57" s="292"/>
      <c r="F57" s="238">
        <f>[1]avgfiinc!F50</f>
        <v>34095.328454662187</v>
      </c>
      <c r="G57" s="289"/>
      <c r="H57" s="290"/>
      <c r="I57" s="290"/>
      <c r="J57" s="290"/>
      <c r="K57" s="291"/>
    </row>
    <row r="58" spans="1:11">
      <c r="A58" s="249">
        <v>1962</v>
      </c>
      <c r="B58" s="298">
        <f>[1]avgfiinc!B51</f>
        <v>21496.340058460795</v>
      </c>
      <c r="C58" s="299">
        <f>[1]avgfiinc!C51</f>
        <v>23519.225327682776</v>
      </c>
      <c r="D58" s="299">
        <f>[1]avgfiinc!D51</f>
        <v>32708.843397454424</v>
      </c>
      <c r="E58" s="299">
        <f>[1]avgfiinc!E51</f>
        <v>10914.228435605903</v>
      </c>
      <c r="F58" s="250">
        <f>[1]avgfiinc!F51</f>
        <v>34260.286668152556</v>
      </c>
      <c r="G58" s="300">
        <f t="shared" ref="G58:K73" si="0">B58/$B58</f>
        <v>1</v>
      </c>
      <c r="H58" s="301">
        <f t="shared" si="0"/>
        <v>1.094103706199316</v>
      </c>
      <c r="I58" s="301">
        <f t="shared" si="0"/>
        <v>1.5216005751909603</v>
      </c>
      <c r="J58" s="301">
        <f t="shared" si="0"/>
        <v>0.50772496182717142</v>
      </c>
      <c r="K58" s="302">
        <f t="shared" si="0"/>
        <v>1.5937730132189627</v>
      </c>
    </row>
    <row r="59" spans="1:11">
      <c r="A59" s="249">
        <v>1963</v>
      </c>
      <c r="B59" s="303">
        <f>[1]avgfiinc!B52</f>
        <v>22433.55264276368</v>
      </c>
      <c r="C59" s="282">
        <f>[1]avgfiinc!C52</f>
        <v>24538.471547437832</v>
      </c>
      <c r="D59" s="282">
        <f>[1]avgfiinc!D52</f>
        <v>34083.939514490718</v>
      </c>
      <c r="E59" s="282">
        <f>[1]avgfiinc!E52</f>
        <v>11400.358607478312</v>
      </c>
      <c r="F59" s="257">
        <f>[1]avgfiinc!F52</f>
        <v>35753.647306262967</v>
      </c>
      <c r="G59" s="304">
        <f t="shared" si="0"/>
        <v>1</v>
      </c>
      <c r="H59" s="305">
        <f t="shared" si="0"/>
        <v>1.0938290487553752</v>
      </c>
      <c r="I59" s="305">
        <f t="shared" si="0"/>
        <v>1.519328661726036</v>
      </c>
      <c r="J59" s="305">
        <f t="shared" si="0"/>
        <v>0.508183380003153</v>
      </c>
      <c r="K59" s="306">
        <f t="shared" si="0"/>
        <v>1.5937577019391937</v>
      </c>
    </row>
    <row r="60" spans="1:11">
      <c r="A60" s="249">
        <v>1964</v>
      </c>
      <c r="B60" s="303">
        <f>[1]avgfiinc!B53</f>
        <v>23370.765227066564</v>
      </c>
      <c r="C60" s="282">
        <f>[1]avgfiinc!C53</f>
        <v>25557.717767192884</v>
      </c>
      <c r="D60" s="282">
        <f>[1]avgfiinc!D53</f>
        <v>35459.035631527004</v>
      </c>
      <c r="E60" s="282">
        <f>[1]avgfiinc!E53</f>
        <v>11886.488779350721</v>
      </c>
      <c r="F60" s="257">
        <f>[1]avgfiinc!F53</f>
        <v>37028.436664344052</v>
      </c>
      <c r="G60" s="304">
        <f t="shared" si="0"/>
        <v>1</v>
      </c>
      <c r="H60" s="305">
        <f t="shared" si="0"/>
        <v>1.0935764198937536</v>
      </c>
      <c r="I60" s="305">
        <f t="shared" si="0"/>
        <v>1.5172389644503621</v>
      </c>
      <c r="J60" s="305">
        <f t="shared" si="0"/>
        <v>0.50860503128004253</v>
      </c>
      <c r="K60" s="306">
        <f t="shared" si="0"/>
        <v>1.5843912813543659</v>
      </c>
    </row>
    <row r="61" spans="1:11">
      <c r="A61" s="249">
        <v>1965</v>
      </c>
      <c r="B61" s="303">
        <f>[1]avgfiinc!B54</f>
        <v>24463.019248874916</v>
      </c>
      <c r="C61" s="282">
        <f>[1]avgfiinc!C54</f>
        <v>26758.763705201764</v>
      </c>
      <c r="D61" s="282">
        <f>[1]avgfiinc!D54</f>
        <v>37119.070269360644</v>
      </c>
      <c r="E61" s="282">
        <f>[1]avgfiinc!E54</f>
        <v>12439.990059832035</v>
      </c>
      <c r="F61" s="257">
        <f>[1]avgfiinc!F54</f>
        <v>39263.888426034682</v>
      </c>
      <c r="G61" s="304">
        <f t="shared" si="0"/>
        <v>1</v>
      </c>
      <c r="H61" s="305">
        <f t="shared" si="0"/>
        <v>1.0938455074972984</v>
      </c>
      <c r="I61" s="305">
        <f t="shared" si="0"/>
        <v>1.5173544153209051</v>
      </c>
      <c r="J61" s="305">
        <f t="shared" si="0"/>
        <v>0.50852226919635701</v>
      </c>
      <c r="K61" s="306">
        <f t="shared" si="0"/>
        <v>1.6050303532275754</v>
      </c>
    </row>
    <row r="62" spans="1:11">
      <c r="A62" s="249">
        <v>1966</v>
      </c>
      <c r="B62" s="303">
        <f>[1]avgfiinc!B55</f>
        <v>25555.273270683268</v>
      </c>
      <c r="C62" s="282">
        <f>[1]avgfiinc!C55</f>
        <v>27959.809643210643</v>
      </c>
      <c r="D62" s="282">
        <f>[1]avgfiinc!D55</f>
        <v>38779.104907194283</v>
      </c>
      <c r="E62" s="282">
        <f>[1]avgfiinc!E55</f>
        <v>12993.491340313349</v>
      </c>
      <c r="F62" s="257">
        <f>[1]avgfiinc!F55</f>
        <v>40298.166259082529</v>
      </c>
      <c r="G62" s="304">
        <f t="shared" si="0"/>
        <v>1</v>
      </c>
      <c r="H62" s="305">
        <f t="shared" si="0"/>
        <v>1.094091593036723</v>
      </c>
      <c r="I62" s="305">
        <f t="shared" si="0"/>
        <v>1.5174599972554883</v>
      </c>
      <c r="J62" s="305">
        <f t="shared" si="0"/>
        <v>0.50844658175576396</v>
      </c>
      <c r="K62" s="306">
        <f t="shared" si="0"/>
        <v>1.5769021850105649</v>
      </c>
    </row>
    <row r="63" spans="1:11">
      <c r="A63" s="249">
        <v>1967</v>
      </c>
      <c r="B63" s="303">
        <f>[1]avgfiinc!B56</f>
        <v>26683.959234646885</v>
      </c>
      <c r="C63" s="282">
        <f>[1]avgfiinc!C56</f>
        <v>29220.663742978359</v>
      </c>
      <c r="D63" s="282">
        <f>[1]avgfiinc!D56</f>
        <v>39553.712558039973</v>
      </c>
      <c r="E63" s="282">
        <f>[1]avgfiinc!E56</f>
        <v>14407.403658181707</v>
      </c>
      <c r="F63" s="257">
        <f>[1]avgfiinc!F56</f>
        <v>42052.853737683683</v>
      </c>
      <c r="G63" s="307">
        <f t="shared" si="0"/>
        <v>1</v>
      </c>
      <c r="H63" s="305">
        <f t="shared" si="0"/>
        <v>1.0950647722860323</v>
      </c>
      <c r="I63" s="305">
        <f t="shared" si="0"/>
        <v>1.4823029899806919</v>
      </c>
      <c r="J63" s="305">
        <f t="shared" si="0"/>
        <v>0.53992750968810133</v>
      </c>
      <c r="K63" s="306">
        <f t="shared" si="0"/>
        <v>1.5759600503017399</v>
      </c>
    </row>
    <row r="64" spans="1:11">
      <c r="A64" s="249">
        <v>1968</v>
      </c>
      <c r="B64" s="303">
        <f>[1]avgfiinc!B57</f>
        <v>27742.326895668488</v>
      </c>
      <c r="C64" s="282">
        <f>[1]avgfiinc!C57</f>
        <v>30246.559767825533</v>
      </c>
      <c r="D64" s="282">
        <f>[1]avgfiinc!D57</f>
        <v>40770.965741156018</v>
      </c>
      <c r="E64" s="282">
        <f>[1]avgfiinc!E57</f>
        <v>15146.879391977485</v>
      </c>
      <c r="F64" s="257">
        <f>[1]avgfiinc!F57</f>
        <v>43978.823672803104</v>
      </c>
      <c r="G64" s="307">
        <f t="shared" si="0"/>
        <v>1</v>
      </c>
      <c r="H64" s="305">
        <f t="shared" si="0"/>
        <v>1.0902675857571285</v>
      </c>
      <c r="I64" s="305">
        <f t="shared" si="0"/>
        <v>1.4696303556109325</v>
      </c>
      <c r="J64" s="305">
        <f t="shared" si="0"/>
        <v>0.54598446081833252</v>
      </c>
      <c r="K64" s="306">
        <f t="shared" si="0"/>
        <v>1.5852608124111494</v>
      </c>
    </row>
    <row r="65" spans="1:11">
      <c r="A65" s="259">
        <v>1969</v>
      </c>
      <c r="B65" s="308">
        <f>[1]avgfiinc!B58</f>
        <v>28042.005941084877</v>
      </c>
      <c r="C65" s="283">
        <f>[1]avgfiinc!C58</f>
        <v>30640.026475479444</v>
      </c>
      <c r="D65" s="283">
        <f>[1]avgfiinc!D58</f>
        <v>41432.219762310939</v>
      </c>
      <c r="E65" s="283">
        <f>[1]avgfiinc!E58</f>
        <v>15220.208235752858</v>
      </c>
      <c r="F65" s="260">
        <f>[1]avgfiinc!F58</f>
        <v>44614.749876569236</v>
      </c>
      <c r="G65" s="309">
        <f t="shared" si="0"/>
        <v>1</v>
      </c>
      <c r="H65" s="310">
        <f t="shared" si="0"/>
        <v>1.0926474568136424</v>
      </c>
      <c r="I65" s="310">
        <f t="shared" si="0"/>
        <v>1.477505562524962</v>
      </c>
      <c r="J65" s="310">
        <f t="shared" si="0"/>
        <v>0.5427646034926995</v>
      </c>
      <c r="K65" s="311">
        <f t="shared" si="0"/>
        <v>1.5909970909464546</v>
      </c>
    </row>
    <row r="66" spans="1:11">
      <c r="A66" s="249">
        <v>1970</v>
      </c>
      <c r="B66" s="303">
        <f>[1]avgfiinc!B59</f>
        <v>27268.351747428926</v>
      </c>
      <c r="C66" s="282">
        <f>[1]avgfiinc!C59</f>
        <v>29910.709171881466</v>
      </c>
      <c r="D66" s="282">
        <f>[1]avgfiinc!D59</f>
        <v>40411.699887989445</v>
      </c>
      <c r="E66" s="282">
        <f>[1]avgfiinc!E59</f>
        <v>14511.709452978019</v>
      </c>
      <c r="F66" s="257">
        <f>[1]avgfiinc!F59</f>
        <v>43487.478912523358</v>
      </c>
      <c r="G66" s="307">
        <f t="shared" si="0"/>
        <v>1</v>
      </c>
      <c r="H66" s="305">
        <f t="shared" si="0"/>
        <v>1.0969019854565167</v>
      </c>
      <c r="I66" s="305">
        <f t="shared" si="0"/>
        <v>1.4820000952862793</v>
      </c>
      <c r="J66" s="305">
        <f t="shared" si="0"/>
        <v>0.53218139429150857</v>
      </c>
      <c r="K66" s="306">
        <f t="shared" si="0"/>
        <v>1.5947967561561069</v>
      </c>
    </row>
    <row r="67" spans="1:11">
      <c r="A67" s="249">
        <v>1971</v>
      </c>
      <c r="B67" s="303">
        <f>[1]avgfiinc!B60</f>
        <v>27169.516412501711</v>
      </c>
      <c r="C67" s="282">
        <f>[1]avgfiinc!C60</f>
        <v>29800.303982446705</v>
      </c>
      <c r="D67" s="282">
        <f>[1]avgfiinc!D60</f>
        <v>40166.562010942966</v>
      </c>
      <c r="E67" s="282">
        <f>[1]avgfiinc!E60</f>
        <v>14556.333524109488</v>
      </c>
      <c r="F67" s="257">
        <f>[1]avgfiinc!F60</f>
        <v>43339.605648000666</v>
      </c>
      <c r="G67" s="307">
        <f t="shared" si="0"/>
        <v>1</v>
      </c>
      <c r="H67" s="305">
        <f t="shared" si="0"/>
        <v>1.0968286490640102</v>
      </c>
      <c r="I67" s="305">
        <f t="shared" si="0"/>
        <v>1.478368676170505</v>
      </c>
      <c r="J67" s="305">
        <f t="shared" si="0"/>
        <v>0.53575975748363247</v>
      </c>
      <c r="K67" s="306">
        <f t="shared" si="0"/>
        <v>1.5951555776700719</v>
      </c>
    </row>
    <row r="68" spans="1:11">
      <c r="A68" s="249">
        <v>1972</v>
      </c>
      <c r="B68" s="303">
        <f>[1]avgfiinc!B61</f>
        <v>28346.142977287051</v>
      </c>
      <c r="C68" s="282">
        <f>[1]avgfiinc!C61</f>
        <v>31014.632487212832</v>
      </c>
      <c r="D68" s="282">
        <f>[1]avgfiinc!D61</f>
        <v>41642.760587020079</v>
      </c>
      <c r="E68" s="282">
        <f>[1]avgfiinc!E61</f>
        <v>15596.80437993176</v>
      </c>
      <c r="F68" s="257">
        <f>[1]avgfiinc!F61</f>
        <v>45103.488628323277</v>
      </c>
      <c r="G68" s="307">
        <f t="shared" si="0"/>
        <v>1</v>
      </c>
      <c r="H68" s="305">
        <f t="shared" si="0"/>
        <v>1.0941394217923746</v>
      </c>
      <c r="I68" s="305">
        <f t="shared" si="0"/>
        <v>1.4690803126332646</v>
      </c>
      <c r="J68" s="305">
        <f t="shared" si="0"/>
        <v>0.55022668842209088</v>
      </c>
      <c r="K68" s="306">
        <f t="shared" si="0"/>
        <v>1.5911684585964097</v>
      </c>
    </row>
    <row r="69" spans="1:11">
      <c r="A69" s="249">
        <v>1973</v>
      </c>
      <c r="B69" s="303">
        <f>[1]avgfiinc!B62</f>
        <v>29113.040610410877</v>
      </c>
      <c r="C69" s="282">
        <f>[1]avgfiinc!C62</f>
        <v>31942.410333209173</v>
      </c>
      <c r="D69" s="282">
        <f>[1]avgfiinc!D62</f>
        <v>43038.304240681144</v>
      </c>
      <c r="E69" s="282">
        <f>[1]avgfiinc!E62</f>
        <v>15883.375055009967</v>
      </c>
      <c r="F69" s="257">
        <f>[1]avgfiinc!F62</f>
        <v>46197.440370373552</v>
      </c>
      <c r="G69" s="307">
        <f t="shared" si="0"/>
        <v>1</v>
      </c>
      <c r="H69" s="305">
        <f t="shared" si="0"/>
        <v>1.097185648200089</v>
      </c>
      <c r="I69" s="305">
        <f t="shared" si="0"/>
        <v>1.4783170475601428</v>
      </c>
      <c r="J69" s="305">
        <f t="shared" si="0"/>
        <v>0.54557595915728718</v>
      </c>
      <c r="K69" s="306">
        <f t="shared" si="0"/>
        <v>1.586829798666006</v>
      </c>
    </row>
    <row r="70" spans="1:11">
      <c r="A70" s="249">
        <v>1974</v>
      </c>
      <c r="B70" s="303">
        <f>[1]avgfiinc!B63</f>
        <v>28753.041705870444</v>
      </c>
      <c r="C70" s="282">
        <f>[1]avgfiinc!C63</f>
        <v>31628.258474041348</v>
      </c>
      <c r="D70" s="282">
        <f>[1]avgfiinc!D63</f>
        <v>42458.841640961415</v>
      </c>
      <c r="E70" s="282">
        <f>[1]avgfiinc!E63</f>
        <v>15745.244902789911</v>
      </c>
      <c r="F70" s="257">
        <f>[1]avgfiinc!F63</f>
        <v>45462.770814434181</v>
      </c>
      <c r="G70" s="307">
        <f t="shared" si="0"/>
        <v>1</v>
      </c>
      <c r="H70" s="305">
        <f t="shared" si="0"/>
        <v>1.0999969602375625</v>
      </c>
      <c r="I70" s="305">
        <f t="shared" si="0"/>
        <v>1.4766730447266971</v>
      </c>
      <c r="J70" s="305">
        <f t="shared" si="0"/>
        <v>0.54760275673982828</v>
      </c>
      <c r="K70" s="306">
        <f t="shared" si="0"/>
        <v>1.5811464845874776</v>
      </c>
    </row>
    <row r="71" spans="1:11">
      <c r="A71" s="249">
        <v>1975</v>
      </c>
      <c r="B71" s="303">
        <f>[1]avgfiinc!B64</f>
        <v>27352.386689362691</v>
      </c>
      <c r="C71" s="282">
        <f>[1]avgfiinc!C64</f>
        <v>29849.642024048713</v>
      </c>
      <c r="D71" s="282">
        <f>[1]avgfiinc!D64</f>
        <v>39659.830313094069</v>
      </c>
      <c r="E71" s="282">
        <f>[1]avgfiinc!E64</f>
        <v>15520.547908518009</v>
      </c>
      <c r="F71" s="257">
        <f>[1]avgfiinc!F64</f>
        <v>43162.22018804642</v>
      </c>
      <c r="G71" s="307">
        <f t="shared" si="0"/>
        <v>1</v>
      </c>
      <c r="H71" s="305">
        <f t="shared" si="0"/>
        <v>1.0912993576409624</v>
      </c>
      <c r="I71" s="305">
        <f t="shared" si="0"/>
        <v>1.4499586732048406</v>
      </c>
      <c r="J71" s="305">
        <f t="shared" si="0"/>
        <v>0.56742938321188363</v>
      </c>
      <c r="K71" s="306">
        <f t="shared" si="0"/>
        <v>1.5780056299376666</v>
      </c>
    </row>
    <row r="72" spans="1:11">
      <c r="A72" s="249">
        <v>1976</v>
      </c>
      <c r="B72" s="303">
        <f>[1]avgfiinc!B65</f>
        <v>28372.569462192332</v>
      </c>
      <c r="C72" s="282">
        <f>[1]avgfiinc!C65</f>
        <v>30979.034754696968</v>
      </c>
      <c r="D72" s="282">
        <f>[1]avgfiinc!D65</f>
        <v>40883.911121142337</v>
      </c>
      <c r="E72" s="282">
        <f>[1]avgfiinc!E65</f>
        <v>16450.79536220475</v>
      </c>
      <c r="F72" s="257">
        <f>[1]avgfiinc!F65</f>
        <v>44605.376172721975</v>
      </c>
      <c r="G72" s="307">
        <f t="shared" si="0"/>
        <v>1</v>
      </c>
      <c r="H72" s="305">
        <f t="shared" si="0"/>
        <v>1.0918656766697801</v>
      </c>
      <c r="I72" s="305">
        <f t="shared" si="0"/>
        <v>1.4409661125553646</v>
      </c>
      <c r="J72" s="305">
        <f t="shared" si="0"/>
        <v>0.57981337869755301</v>
      </c>
      <c r="K72" s="306">
        <f t="shared" si="0"/>
        <v>1.5721303011403516</v>
      </c>
    </row>
    <row r="73" spans="1:11">
      <c r="A73" s="249">
        <v>1977</v>
      </c>
      <c r="B73" s="303">
        <f>[1]avgfiinc!B66</f>
        <v>29007.539001540688</v>
      </c>
      <c r="C73" s="282">
        <f>[1]avgfiinc!C66</f>
        <v>31621.684010829478</v>
      </c>
      <c r="D73" s="282">
        <f>[1]avgfiinc!D66</f>
        <v>41541.445745333098</v>
      </c>
      <c r="E73" s="282">
        <f>[1]avgfiinc!E66</f>
        <v>17076.986512965839</v>
      </c>
      <c r="F73" s="257">
        <f>[1]avgfiinc!F66</f>
        <v>45403.229240466077</v>
      </c>
      <c r="G73" s="307">
        <f t="shared" si="0"/>
        <v>1</v>
      </c>
      <c r="H73" s="305">
        <f t="shared" si="0"/>
        <v>1.0901195033866866</v>
      </c>
      <c r="I73" s="305">
        <f t="shared" si="0"/>
        <v>1.4320913519456679</v>
      </c>
      <c r="J73" s="305">
        <f t="shared" si="0"/>
        <v>0.58870855993880844</v>
      </c>
      <c r="K73" s="306">
        <f t="shared" si="0"/>
        <v>1.5652216907492413</v>
      </c>
    </row>
    <row r="74" spans="1:11">
      <c r="A74" s="249">
        <v>1978</v>
      </c>
      <c r="B74" s="303">
        <f>[1]avgfiinc!B67</f>
        <v>29821.542239654318</v>
      </c>
      <c r="C74" s="282">
        <f>[1]avgfiinc!C67</f>
        <v>32657.444661342688</v>
      </c>
      <c r="D74" s="282">
        <f>[1]avgfiinc!D67</f>
        <v>42473.201452151894</v>
      </c>
      <c r="E74" s="282">
        <f>[1]avgfiinc!E67</f>
        <v>17760.751812243856</v>
      </c>
      <c r="F74" s="257">
        <f>[1]avgfiinc!F67</f>
        <v>46489.466753136636</v>
      </c>
      <c r="G74" s="307">
        <f t="shared" ref="G74:K109" si="1">B74/$B74</f>
        <v>1</v>
      </c>
      <c r="H74" s="305">
        <f t="shared" si="1"/>
        <v>1.0950957666407142</v>
      </c>
      <c r="I74" s="305">
        <f t="shared" si="1"/>
        <v>1.4242456379628283</v>
      </c>
      <c r="J74" s="305">
        <f t="shared" si="1"/>
        <v>0.59556785056632711</v>
      </c>
      <c r="K74" s="306">
        <f t="shared" si="1"/>
        <v>1.5589222844189001</v>
      </c>
    </row>
    <row r="75" spans="1:11">
      <c r="A75" s="259">
        <v>1979</v>
      </c>
      <c r="B75" s="308">
        <f>[1]avgfiinc!B68</f>
        <v>30679.409689107899</v>
      </c>
      <c r="C75" s="283">
        <f>[1]avgfiinc!C68</f>
        <v>33382.0197605254</v>
      </c>
      <c r="D75" s="283">
        <f>[1]avgfiinc!D68</f>
        <v>42757.351575961598</v>
      </c>
      <c r="E75" s="283">
        <f>[1]avgfiinc!E68</f>
        <v>18821.758940377935</v>
      </c>
      <c r="F75" s="260">
        <f>[1]avgfiinc!F68</f>
        <v>47639.711698125757</v>
      </c>
      <c r="G75" s="312">
        <f t="shared" si="1"/>
        <v>1</v>
      </c>
      <c r="H75" s="310">
        <f t="shared" si="1"/>
        <v>1.0880919841289192</v>
      </c>
      <c r="I75" s="310">
        <f t="shared" si="1"/>
        <v>1.3936823429540017</v>
      </c>
      <c r="J75" s="310">
        <f t="shared" si="1"/>
        <v>0.61349808001880224</v>
      </c>
      <c r="K75" s="311">
        <f t="shared" si="1"/>
        <v>1.5528236097397685</v>
      </c>
    </row>
    <row r="76" spans="1:11">
      <c r="A76" s="249">
        <v>1980</v>
      </c>
      <c r="B76" s="303">
        <f>[1]avgfiinc!B69</f>
        <v>30387.486551203372</v>
      </c>
      <c r="C76" s="282">
        <f>[1]avgfiinc!C69</f>
        <v>32935.336708928073</v>
      </c>
      <c r="D76" s="282">
        <f>[1]avgfiinc!D69</f>
        <v>42237.510147580469</v>
      </c>
      <c r="E76" s="282">
        <f>[1]avgfiinc!E69</f>
        <v>18960.541757573126</v>
      </c>
      <c r="F76" s="257">
        <f>[1]avgfiinc!F69</f>
        <v>47104.826597766274</v>
      </c>
      <c r="G76" s="304">
        <f t="shared" si="1"/>
        <v>1</v>
      </c>
      <c r="H76" s="305">
        <f t="shared" si="1"/>
        <v>1.0838453734378963</v>
      </c>
      <c r="I76" s="305">
        <f t="shared" si="1"/>
        <v>1.3899639273030899</v>
      </c>
      <c r="J76" s="305">
        <f t="shared" si="1"/>
        <v>0.62395886957035185</v>
      </c>
      <c r="K76" s="306">
        <f t="shared" si="1"/>
        <v>1.5501389533614085</v>
      </c>
    </row>
    <row r="77" spans="1:11">
      <c r="A77" s="249">
        <v>1981</v>
      </c>
      <c r="B77" s="303">
        <f>[1]avgfiinc!B70</f>
        <v>30082.270829793841</v>
      </c>
      <c r="C77" s="282">
        <f>[1]avgfiinc!C70</f>
        <v>32404.084827394272</v>
      </c>
      <c r="D77" s="282">
        <f>[1]avgfiinc!D70</f>
        <v>41506.682996763659</v>
      </c>
      <c r="E77" s="282">
        <f>[1]avgfiinc!E70</f>
        <v>19075.755438031785</v>
      </c>
      <c r="F77" s="257">
        <f>[1]avgfiinc!F70</f>
        <v>46585.993698495222</v>
      </c>
      <c r="G77" s="304">
        <f t="shared" si="1"/>
        <v>1</v>
      </c>
      <c r="H77" s="305">
        <f t="shared" si="1"/>
        <v>1.0771821386336593</v>
      </c>
      <c r="I77" s="305">
        <f t="shared" si="1"/>
        <v>1.3797722662497587</v>
      </c>
      <c r="J77" s="305">
        <f t="shared" si="1"/>
        <v>0.63411952993717913</v>
      </c>
      <c r="K77" s="306">
        <f t="shared" si="1"/>
        <v>1.5486195826797722</v>
      </c>
    </row>
    <row r="78" spans="1:11">
      <c r="A78" s="249">
        <v>1982</v>
      </c>
      <c r="B78" s="303">
        <f>[1]avgfiinc!B71</f>
        <v>29494.8064192696</v>
      </c>
      <c r="C78" s="282">
        <f>[1]avgfiinc!C71</f>
        <v>31618.392835552899</v>
      </c>
      <c r="D78" s="282">
        <f>[1]avgfiinc!D71</f>
        <v>40420.180389651105</v>
      </c>
      <c r="E78" s="282">
        <f>[1]avgfiinc!E71</f>
        <v>19189.752782740743</v>
      </c>
      <c r="F78" s="257">
        <f>[1]avgfiinc!F71</f>
        <v>45633.341158414434</v>
      </c>
      <c r="G78" s="304">
        <f t="shared" si="1"/>
        <v>1</v>
      </c>
      <c r="H78" s="305">
        <f t="shared" si="1"/>
        <v>1.0719986558344019</v>
      </c>
      <c r="I78" s="305">
        <f t="shared" si="1"/>
        <v>1.3704168732310689</v>
      </c>
      <c r="J78" s="305">
        <f t="shared" si="1"/>
        <v>0.6506146373689593</v>
      </c>
      <c r="K78" s="306">
        <f t="shared" si="1"/>
        <v>1.547165304621263</v>
      </c>
    </row>
    <row r="79" spans="1:11">
      <c r="A79" s="249">
        <v>1983</v>
      </c>
      <c r="B79" s="303">
        <f>[1]avgfiinc!B72</f>
        <v>29656.550195570093</v>
      </c>
      <c r="C79" s="282">
        <f>[1]avgfiinc!C72</f>
        <v>31748.333290113958</v>
      </c>
      <c r="D79" s="282">
        <f>[1]avgfiinc!D72</f>
        <v>40139.390783205054</v>
      </c>
      <c r="E79" s="282">
        <f>[1]avgfiinc!E72</f>
        <v>19738.384698752361</v>
      </c>
      <c r="F79" s="257">
        <f>[1]avgfiinc!F72</f>
        <v>45787.295582010389</v>
      </c>
      <c r="G79" s="304">
        <f t="shared" si="1"/>
        <v>1</v>
      </c>
      <c r="H79" s="305">
        <f t="shared" si="1"/>
        <v>1.0705335947960772</v>
      </c>
      <c r="I79" s="305">
        <f t="shared" si="1"/>
        <v>1.3534747136300709</v>
      </c>
      <c r="J79" s="305">
        <f t="shared" si="1"/>
        <v>0.66556577108893655</v>
      </c>
      <c r="K79" s="306">
        <f t="shared" si="1"/>
        <v>1.5439184692779879</v>
      </c>
    </row>
    <row r="80" spans="1:11">
      <c r="A80" s="249">
        <v>1984</v>
      </c>
      <c r="B80" s="303">
        <f>[1]avgfiinc!B73</f>
        <v>30787.1807180207</v>
      </c>
      <c r="C80" s="282">
        <f>[1]avgfiinc!C73</f>
        <v>32896.010074459591</v>
      </c>
      <c r="D80" s="282">
        <f>[1]avgfiinc!D73</f>
        <v>41375.075116456544</v>
      </c>
      <c r="E80" s="282">
        <f>[1]avgfiinc!E73</f>
        <v>20691.04847482585</v>
      </c>
      <c r="F80" s="257">
        <f>[1]avgfiinc!F73</f>
        <v>47458.545712818261</v>
      </c>
      <c r="G80" s="304">
        <f t="shared" si="1"/>
        <v>1</v>
      </c>
      <c r="H80" s="305">
        <f t="shared" si="1"/>
        <v>1.0684969947639449</v>
      </c>
      <c r="I80" s="305">
        <f t="shared" si="1"/>
        <v>1.3439059423923938</v>
      </c>
      <c r="J80" s="305">
        <f t="shared" si="1"/>
        <v>0.67206700945873654</v>
      </c>
      <c r="K80" s="306">
        <f t="shared" si="1"/>
        <v>1.5415034636490534</v>
      </c>
    </row>
    <row r="81" spans="1:11">
      <c r="A81" s="249">
        <v>1985</v>
      </c>
      <c r="B81" s="303">
        <f>[1]avgfiinc!B74</f>
        <v>31725.172819894749</v>
      </c>
      <c r="C81" s="282">
        <f>[1]avgfiinc!C74</f>
        <v>33798.327686669647</v>
      </c>
      <c r="D81" s="282">
        <f>[1]avgfiinc!D74</f>
        <v>42611.139080754387</v>
      </c>
      <c r="E81" s="282">
        <f>[1]avgfiinc!E74</f>
        <v>21347.835385360569</v>
      </c>
      <c r="F81" s="257">
        <f>[1]avgfiinc!F74</f>
        <v>48783.875468082777</v>
      </c>
      <c r="G81" s="304">
        <f t="shared" si="1"/>
        <v>1</v>
      </c>
      <c r="H81" s="305">
        <f t="shared" si="1"/>
        <v>1.0653473151602448</v>
      </c>
      <c r="I81" s="305">
        <f t="shared" si="1"/>
        <v>1.3431333951326212</v>
      </c>
      <c r="J81" s="305">
        <f t="shared" si="1"/>
        <v>0.67289894704603193</v>
      </c>
      <c r="K81" s="306">
        <f t="shared" si="1"/>
        <v>1.5377024341216692</v>
      </c>
    </row>
    <row r="82" spans="1:11">
      <c r="A82" s="249">
        <v>1986</v>
      </c>
      <c r="B82" s="303">
        <f>[1]avgfiinc!B75</f>
        <v>33742.898189352774</v>
      </c>
      <c r="C82" s="282">
        <f>[1]avgfiinc!C75</f>
        <v>35911.762973393634</v>
      </c>
      <c r="D82" s="282">
        <f>[1]avgfiinc!D75</f>
        <v>44701.193215171581</v>
      </c>
      <c r="E82" s="282">
        <f>[1]avgfiinc!E75</f>
        <v>23409.178766337143</v>
      </c>
      <c r="F82" s="257">
        <f>[1]avgfiinc!F75</f>
        <v>51681.252177656919</v>
      </c>
      <c r="G82" s="304">
        <f t="shared" si="1"/>
        <v>1</v>
      </c>
      <c r="H82" s="305">
        <f t="shared" si="1"/>
        <v>1.064276185521172</v>
      </c>
      <c r="I82" s="305">
        <f t="shared" si="1"/>
        <v>1.3247585599886789</v>
      </c>
      <c r="J82" s="305">
        <f t="shared" si="1"/>
        <v>0.69375127871273579</v>
      </c>
      <c r="K82" s="306">
        <f t="shared" si="1"/>
        <v>1.53161865017168</v>
      </c>
    </row>
    <row r="83" spans="1:11">
      <c r="A83" s="249">
        <v>1987</v>
      </c>
      <c r="B83" s="303">
        <f>[1]avgfiinc!B76</f>
        <v>32907.258141691498</v>
      </c>
      <c r="C83" s="282">
        <f>[1]avgfiinc!C76</f>
        <v>35484.183957703543</v>
      </c>
      <c r="D83" s="282">
        <f>[1]avgfiinc!D76</f>
        <v>44042.171068351738</v>
      </c>
      <c r="E83" s="282">
        <f>[1]avgfiinc!E76</f>
        <v>22413.413437047238</v>
      </c>
      <c r="F83" s="257">
        <f>[1]avgfiinc!F76</f>
        <v>50113.205834492757</v>
      </c>
      <c r="G83" s="304">
        <f t="shared" si="1"/>
        <v>1</v>
      </c>
      <c r="H83" s="305">
        <f t="shared" si="1"/>
        <v>1.0783087367813011</v>
      </c>
      <c r="I83" s="305">
        <f t="shared" si="1"/>
        <v>1.3383725523018577</v>
      </c>
      <c r="J83" s="305">
        <f t="shared" si="1"/>
        <v>0.68110850623105557</v>
      </c>
      <c r="K83" s="306">
        <f t="shared" si="1"/>
        <v>1.5228617838264187</v>
      </c>
    </row>
    <row r="84" spans="1:11">
      <c r="A84" s="249">
        <v>1988</v>
      </c>
      <c r="B84" s="303">
        <f>[1]avgfiinc!B77</f>
        <v>34763.894938770798</v>
      </c>
      <c r="C84" s="282">
        <f>[1]avgfiinc!C77</f>
        <v>37476.818419155912</v>
      </c>
      <c r="D84" s="282">
        <f>[1]avgfiinc!D77</f>
        <v>46297.751499286416</v>
      </c>
      <c r="E84" s="282">
        <f>[1]avgfiinc!E77</f>
        <v>23857.557231497482</v>
      </c>
      <c r="F84" s="257">
        <f>[1]avgfiinc!F77</f>
        <v>52605.437680103329</v>
      </c>
      <c r="G84" s="304">
        <f t="shared" si="1"/>
        <v>1</v>
      </c>
      <c r="H84" s="305">
        <f t="shared" si="1"/>
        <v>1.0780385363942491</v>
      </c>
      <c r="I84" s="305">
        <f t="shared" si="1"/>
        <v>1.3317768788805182</v>
      </c>
      <c r="J84" s="305">
        <f t="shared" si="1"/>
        <v>0.68627399989320792</v>
      </c>
      <c r="K84" s="306">
        <f t="shared" si="1"/>
        <v>1.513220476956239</v>
      </c>
    </row>
    <row r="85" spans="1:11">
      <c r="A85" s="259">
        <v>1989</v>
      </c>
      <c r="B85" s="308">
        <f>[1]avgfiinc!B78</f>
        <v>34814.476713739954</v>
      </c>
      <c r="C85" s="283">
        <f>[1]avgfiinc!C78</f>
        <v>37504.844250053764</v>
      </c>
      <c r="D85" s="283">
        <f>[1]avgfiinc!D78</f>
        <v>45767.764337806359</v>
      </c>
      <c r="E85" s="283">
        <f>[1]avgfiinc!E78</f>
        <v>24404.777516631857</v>
      </c>
      <c r="F85" s="260">
        <f>[1]avgfiinc!F78</f>
        <v>52264.078070396696</v>
      </c>
      <c r="G85" s="312">
        <f t="shared" si="1"/>
        <v>1</v>
      </c>
      <c r="H85" s="310">
        <f t="shared" si="1"/>
        <v>1.0772772648124285</v>
      </c>
      <c r="I85" s="310">
        <f t="shared" si="1"/>
        <v>1.314618763743864</v>
      </c>
      <c r="J85" s="310">
        <f t="shared" si="1"/>
        <v>0.70099509802484594</v>
      </c>
      <c r="K85" s="311">
        <f t="shared" si="1"/>
        <v>1.5012168213853994</v>
      </c>
    </row>
    <row r="86" spans="1:11">
      <c r="A86" s="249">
        <v>1990</v>
      </c>
      <c r="B86" s="303">
        <f>[1]avgfiinc!B79</f>
        <v>34589.88392163859</v>
      </c>
      <c r="C86" s="282">
        <f>[1]avgfiinc!C79</f>
        <v>37373.152125214328</v>
      </c>
      <c r="D86" s="282">
        <f>[1]avgfiinc!D79</f>
        <v>45206.936194812159</v>
      </c>
      <c r="E86" s="282">
        <f>[1]avgfiinc!E79</f>
        <v>24496.608335003297</v>
      </c>
      <c r="F86" s="257">
        <f>[1]avgfiinc!F79</f>
        <v>51611.420318644407</v>
      </c>
      <c r="G86" s="304">
        <f t="shared" si="1"/>
        <v>1</v>
      </c>
      <c r="H86" s="305">
        <f t="shared" si="1"/>
        <v>1.0804648032320974</v>
      </c>
      <c r="I86" s="305">
        <f t="shared" si="1"/>
        <v>1.3069409627747204</v>
      </c>
      <c r="J86" s="305">
        <f t="shared" si="1"/>
        <v>0.70820151899032002</v>
      </c>
      <c r="K86" s="306">
        <f t="shared" si="1"/>
        <v>1.492095794121979</v>
      </c>
    </row>
    <row r="87" spans="1:11">
      <c r="A87" s="249">
        <v>1991</v>
      </c>
      <c r="B87" s="303">
        <f>[1]avgfiinc!B80</f>
        <v>33472.924633401257</v>
      </c>
      <c r="C87" s="282">
        <f>[1]avgfiinc!C80</f>
        <v>36267.273557622604</v>
      </c>
      <c r="D87" s="282">
        <f>[1]avgfiinc!D80</f>
        <v>43532.025810631298</v>
      </c>
      <c r="E87" s="282">
        <f>[1]avgfiinc!E80</f>
        <v>23909.23721539239</v>
      </c>
      <c r="F87" s="257">
        <f>[1]avgfiinc!F80</f>
        <v>50049.875954030394</v>
      </c>
      <c r="G87" s="304">
        <f t="shared" si="1"/>
        <v>1</v>
      </c>
      <c r="H87" s="305">
        <f t="shared" si="1"/>
        <v>1.0834808716246138</v>
      </c>
      <c r="I87" s="305">
        <f t="shared" si="1"/>
        <v>1.3005145587784246</v>
      </c>
      <c r="J87" s="305">
        <f t="shared" si="1"/>
        <v>0.71428587365008267</v>
      </c>
      <c r="K87" s="306">
        <f t="shared" si="1"/>
        <v>1.4952346262593283</v>
      </c>
    </row>
    <row r="88" spans="1:11">
      <c r="A88" s="249">
        <v>1992</v>
      </c>
      <c r="B88" s="303">
        <f>[1]avgfiinc!B81</f>
        <v>33783.833408739687</v>
      </c>
      <c r="C88" s="282">
        <f>[1]avgfiinc!C81</f>
        <v>36760.608137043266</v>
      </c>
      <c r="D88" s="282">
        <f>[1]avgfiinc!D81</f>
        <v>44008.860756020789</v>
      </c>
      <c r="E88" s="282">
        <f>[1]avgfiinc!E81</f>
        <v>24161.053997916428</v>
      </c>
      <c r="F88" s="257">
        <f>[1]avgfiinc!F81</f>
        <v>50538.57984276252</v>
      </c>
      <c r="G88" s="304">
        <f t="shared" si="1"/>
        <v>1</v>
      </c>
      <c r="H88" s="305">
        <f t="shared" si="1"/>
        <v>1.088112402529593</v>
      </c>
      <c r="I88" s="305">
        <f t="shared" si="1"/>
        <v>1.3026603649021056</v>
      </c>
      <c r="J88" s="305">
        <f t="shared" si="1"/>
        <v>0.71516614783170518</v>
      </c>
      <c r="K88" s="306">
        <f t="shared" si="1"/>
        <v>1.495939765961801</v>
      </c>
    </row>
    <row r="89" spans="1:11">
      <c r="A89" s="249">
        <v>1993</v>
      </c>
      <c r="B89" s="303">
        <f>[1]avgfiinc!B82</f>
        <v>33423.507323976475</v>
      </c>
      <c r="C89" s="282">
        <f>[1]avgfiinc!C82</f>
        <v>36584.166914132984</v>
      </c>
      <c r="D89" s="282">
        <f>[1]avgfiinc!D82</f>
        <v>43996.090315739006</v>
      </c>
      <c r="E89" s="282">
        <f>[1]avgfiinc!E82</f>
        <v>23586.416915397644</v>
      </c>
      <c r="F89" s="257">
        <f>[1]avgfiinc!F82</f>
        <v>49995.87691960443</v>
      </c>
      <c r="G89" s="304">
        <f t="shared" si="1"/>
        <v>1</v>
      </c>
      <c r="H89" s="305">
        <f t="shared" si="1"/>
        <v>1.094563971384571</v>
      </c>
      <c r="I89" s="305">
        <f t="shared" si="1"/>
        <v>1.3163217698633993</v>
      </c>
      <c r="J89" s="305">
        <f t="shared" si="1"/>
        <v>0.70568347860004033</v>
      </c>
      <c r="K89" s="306">
        <f t="shared" si="1"/>
        <v>1.495829759426226</v>
      </c>
    </row>
    <row r="90" spans="1:11">
      <c r="A90" s="249">
        <v>1994</v>
      </c>
      <c r="B90" s="303">
        <f>[1]avgfiinc!B83</f>
        <v>33915.084280585514</v>
      </c>
      <c r="C90" s="282">
        <f>[1]avgfiinc!C83</f>
        <v>37192.967159752756</v>
      </c>
      <c r="D90" s="282">
        <f>[1]avgfiinc!D83</f>
        <v>44596.151461565525</v>
      </c>
      <c r="E90" s="282">
        <f>[1]avgfiinc!E83</f>
        <v>23928.6992580148</v>
      </c>
      <c r="F90" s="257">
        <f>[1]avgfiinc!F83</f>
        <v>50719.656491650319</v>
      </c>
      <c r="G90" s="304">
        <f t="shared" si="1"/>
        <v>1</v>
      </c>
      <c r="H90" s="305">
        <f t="shared" si="1"/>
        <v>1.0966497046579256</v>
      </c>
      <c r="I90" s="305">
        <f t="shared" si="1"/>
        <v>1.3149355930421298</v>
      </c>
      <c r="J90" s="305">
        <f t="shared" si="1"/>
        <v>0.70554739183451298</v>
      </c>
      <c r="K90" s="306">
        <f t="shared" si="1"/>
        <v>1.495489619664147</v>
      </c>
    </row>
    <row r="91" spans="1:11">
      <c r="A91" s="249">
        <v>1995</v>
      </c>
      <c r="B91" s="303">
        <f>[1]avgfiinc!B84</f>
        <v>35123.214308322262</v>
      </c>
      <c r="C91" s="282">
        <f>[1]avgfiinc!C84</f>
        <v>38342.187723573894</v>
      </c>
      <c r="D91" s="282">
        <f>[1]avgfiinc!D84</f>
        <v>45802.119915277945</v>
      </c>
      <c r="E91" s="282">
        <f>[1]avgfiinc!E84</f>
        <v>25207.813734214873</v>
      </c>
      <c r="F91" s="257">
        <f>[1]avgfiinc!F84</f>
        <v>52577.276492503705</v>
      </c>
      <c r="G91" s="304">
        <f t="shared" si="1"/>
        <v>1</v>
      </c>
      <c r="H91" s="305">
        <f t="shared" si="1"/>
        <v>1.0916480304733645</v>
      </c>
      <c r="I91" s="305">
        <f t="shared" si="1"/>
        <v>1.3040412393129228</v>
      </c>
      <c r="J91" s="305">
        <f t="shared" si="1"/>
        <v>0.71769666389109532</v>
      </c>
      <c r="K91" s="306">
        <f t="shared" si="1"/>
        <v>1.496938065832027</v>
      </c>
    </row>
    <row r="92" spans="1:11">
      <c r="A92" s="249">
        <v>1996</v>
      </c>
      <c r="B92" s="303">
        <f>[1]avgfiinc!B85</f>
        <v>36809.115530940049</v>
      </c>
      <c r="C92" s="282">
        <f>[1]avgfiinc!C85</f>
        <v>39971.704428565878</v>
      </c>
      <c r="D92" s="282">
        <f>[1]avgfiinc!D85</f>
        <v>47836.859778245176</v>
      </c>
      <c r="E92" s="282">
        <f>[1]avgfiinc!E85</f>
        <v>26586.434871353806</v>
      </c>
      <c r="F92" s="257">
        <f>[1]avgfiinc!F85</f>
        <v>54995.280105007383</v>
      </c>
      <c r="G92" s="304">
        <f t="shared" si="1"/>
        <v>1</v>
      </c>
      <c r="H92" s="305">
        <f t="shared" si="1"/>
        <v>1.0859186332517961</v>
      </c>
      <c r="I92" s="305">
        <f t="shared" si="1"/>
        <v>1.2995927527254958</v>
      </c>
      <c r="J92" s="305">
        <f t="shared" si="1"/>
        <v>0.7222785575764914</v>
      </c>
      <c r="K92" s="306">
        <f t="shared" si="1"/>
        <v>1.4940668720708836</v>
      </c>
    </row>
    <row r="93" spans="1:11">
      <c r="A93" s="249">
        <v>1997</v>
      </c>
      <c r="B93" s="303">
        <f>[1]avgfiinc!B86</f>
        <v>39031.272248178604</v>
      </c>
      <c r="C93" s="282">
        <f>[1]avgfiinc!C86</f>
        <v>42208.823603701458</v>
      </c>
      <c r="D93" s="282">
        <f>[1]avgfiinc!D86</f>
        <v>50421.732279027368</v>
      </c>
      <c r="E93" s="282">
        <f>[1]avgfiinc!E86</f>
        <v>28507.473089644056</v>
      </c>
      <c r="F93" s="257">
        <f>[1]avgfiinc!F86</f>
        <v>58279.43199292296</v>
      </c>
      <c r="G93" s="304">
        <f t="shared" si="1"/>
        <v>1</v>
      </c>
      <c r="H93" s="305">
        <f t="shared" si="1"/>
        <v>1.0814103966511399</v>
      </c>
      <c r="I93" s="305">
        <f t="shared" si="1"/>
        <v>1.2918290738365645</v>
      </c>
      <c r="J93" s="305">
        <f t="shared" si="1"/>
        <v>0.73037519526344308</v>
      </c>
      <c r="K93" s="306">
        <f t="shared" si="1"/>
        <v>1.493147126292881</v>
      </c>
    </row>
    <row r="94" spans="1:11">
      <c r="A94" s="249">
        <v>1998</v>
      </c>
      <c r="B94" s="303">
        <f>[1]avgfiinc!B87</f>
        <v>41448.065243190591</v>
      </c>
      <c r="C94" s="282">
        <f>[1]avgfiinc!C87</f>
        <v>44628.307057473998</v>
      </c>
      <c r="D94" s="282">
        <f>[1]avgfiinc!D87</f>
        <v>53380.545962113945</v>
      </c>
      <c r="E94" s="282">
        <f>[1]avgfiinc!E87</f>
        <v>30412.312311214937</v>
      </c>
      <c r="F94" s="257">
        <f>[1]avgfiinc!F87</f>
        <v>61839.302270726446</v>
      </c>
      <c r="G94" s="304">
        <f t="shared" si="1"/>
        <v>1</v>
      </c>
      <c r="H94" s="305">
        <f t="shared" si="1"/>
        <v>1.0767283537994787</v>
      </c>
      <c r="I94" s="305">
        <f t="shared" si="1"/>
        <v>1.2878899328330824</v>
      </c>
      <c r="J94" s="305">
        <f t="shared" si="1"/>
        <v>0.73374504051697098</v>
      </c>
      <c r="K94" s="306">
        <f t="shared" si="1"/>
        <v>1.4919707809735676</v>
      </c>
    </row>
    <row r="95" spans="1:11">
      <c r="A95" s="259">
        <v>1999</v>
      </c>
      <c r="B95" s="308">
        <f>[1]avgfiinc!B88</f>
        <v>43488.40104346125</v>
      </c>
      <c r="C95" s="283">
        <f>[1]avgfiinc!C88</f>
        <v>46823.876184839093</v>
      </c>
      <c r="D95" s="283">
        <f>[1]avgfiinc!D88</f>
        <v>56443.679257835443</v>
      </c>
      <c r="E95" s="283">
        <f>[1]avgfiinc!E88</f>
        <v>31575.971719768437</v>
      </c>
      <c r="F95" s="260">
        <f>[1]avgfiinc!F88</f>
        <v>64991.151027801759</v>
      </c>
      <c r="G95" s="312">
        <f t="shared" si="1"/>
        <v>1</v>
      </c>
      <c r="H95" s="310">
        <f t="shared" si="1"/>
        <v>1.0766980404279396</v>
      </c>
      <c r="I95" s="310">
        <f t="shared" si="1"/>
        <v>1.2979019210530873</v>
      </c>
      <c r="J95" s="310">
        <f t="shared" si="1"/>
        <v>0.72607801073698197</v>
      </c>
      <c r="K95" s="311">
        <f t="shared" si="1"/>
        <v>1.4944479325154123</v>
      </c>
    </row>
    <row r="96" spans="1:11">
      <c r="A96" s="261">
        <v>2000</v>
      </c>
      <c r="B96" s="313">
        <f>[1]avgfiinc!B89</f>
        <v>45483.21886427515</v>
      </c>
      <c r="C96" s="284">
        <f>[1]avgfiinc!C89</f>
        <v>48894.304310873755</v>
      </c>
      <c r="D96" s="284">
        <f>[1]avgfiinc!D89</f>
        <v>58751.39912489905</v>
      </c>
      <c r="E96" s="284">
        <f>[1]avgfiinc!E89</f>
        <v>33257.513581096049</v>
      </c>
      <c r="F96" s="262">
        <f>[1]avgfiinc!F89</f>
        <v>67720.518161541142</v>
      </c>
      <c r="G96" s="314">
        <f t="shared" si="1"/>
        <v>1</v>
      </c>
      <c r="H96" s="315">
        <f t="shared" si="1"/>
        <v>1.0749965708622669</v>
      </c>
      <c r="I96" s="315">
        <f t="shared" si="1"/>
        <v>1.2917159469345607</v>
      </c>
      <c r="J96" s="315">
        <f t="shared" si="1"/>
        <v>0.73120404429463548</v>
      </c>
      <c r="K96" s="316">
        <f t="shared" si="1"/>
        <v>1.4889121714015783</v>
      </c>
    </row>
    <row r="97" spans="1:11">
      <c r="A97" s="249">
        <v>2001</v>
      </c>
      <c r="B97" s="303">
        <f>[1]avgfiinc!B90</f>
        <v>42628.765650065114</v>
      </c>
      <c r="C97" s="282">
        <f>[1]avgfiinc!C90</f>
        <v>46100.071986257521</v>
      </c>
      <c r="D97" s="282">
        <f>[1]avgfiinc!D90</f>
        <v>54894.554466301684</v>
      </c>
      <c r="E97" s="282">
        <f>[1]avgfiinc!E90</f>
        <v>31310.077666962548</v>
      </c>
      <c r="F97" s="257">
        <f>[1]avgfiinc!F90</f>
        <v>63001.43399565341</v>
      </c>
      <c r="G97" s="304">
        <f t="shared" si="1"/>
        <v>1</v>
      </c>
      <c r="H97" s="305">
        <f t="shared" si="1"/>
        <v>1.0814310778943961</v>
      </c>
      <c r="I97" s="305">
        <f t="shared" si="1"/>
        <v>1.2877350218611792</v>
      </c>
      <c r="J97" s="305">
        <f t="shared" si="1"/>
        <v>0.73448238975492652</v>
      </c>
      <c r="K97" s="306">
        <f t="shared" si="1"/>
        <v>1.4779089432902024</v>
      </c>
    </row>
    <row r="98" spans="1:11">
      <c r="A98" s="249">
        <v>2002</v>
      </c>
      <c r="B98" s="303">
        <f>[1]avgfiinc!B91</f>
        <v>40599.402257156275</v>
      </c>
      <c r="C98" s="282">
        <f>[1]avgfiinc!C91</f>
        <v>44071.309366390939</v>
      </c>
      <c r="D98" s="282">
        <f>[1]avgfiinc!D91</f>
        <v>52038.973308893183</v>
      </c>
      <c r="E98" s="282">
        <f>[1]avgfiinc!E91</f>
        <v>30100.74124870322</v>
      </c>
      <c r="F98" s="257">
        <f>[1]avgfiinc!F91</f>
        <v>59619.068880578438</v>
      </c>
      <c r="G98" s="304">
        <f t="shared" si="1"/>
        <v>1</v>
      </c>
      <c r="H98" s="305">
        <f t="shared" si="1"/>
        <v>1.0855162124615441</v>
      </c>
      <c r="I98" s="305">
        <f t="shared" si="1"/>
        <v>1.2817669821658644</v>
      </c>
      <c r="J98" s="305">
        <f t="shared" si="1"/>
        <v>0.74140848325907305</v>
      </c>
      <c r="K98" s="306">
        <f t="shared" si="1"/>
        <v>1.4684715923390141</v>
      </c>
    </row>
    <row r="99" spans="1:11">
      <c r="A99" s="249">
        <v>2003</v>
      </c>
      <c r="B99" s="303">
        <f>[1]avgfiinc!B92</f>
        <v>40519.337872366094</v>
      </c>
      <c r="C99" s="282">
        <f>[1]avgfiinc!C92</f>
        <v>43920.370507937245</v>
      </c>
      <c r="D99" s="282">
        <f>[1]avgfiinc!D92</f>
        <v>51533.053567693642</v>
      </c>
      <c r="E99" s="282">
        <f>[1]avgfiinc!E92</f>
        <v>30358.00674859307</v>
      </c>
      <c r="F99" s="257">
        <f>[1]avgfiinc!F92</f>
        <v>59339.855963131071</v>
      </c>
      <c r="G99" s="304">
        <f t="shared" si="1"/>
        <v>1</v>
      </c>
      <c r="H99" s="305">
        <f t="shared" si="1"/>
        <v>1.0839360368198572</v>
      </c>
      <c r="I99" s="305">
        <f t="shared" si="1"/>
        <v>1.2718138122103626</v>
      </c>
      <c r="J99" s="305">
        <f t="shared" si="1"/>
        <v>0.74922267595337533</v>
      </c>
      <c r="K99" s="306">
        <f t="shared" si="1"/>
        <v>1.4644823701228455</v>
      </c>
    </row>
    <row r="100" spans="1:11">
      <c r="A100" s="249">
        <v>2004</v>
      </c>
      <c r="B100" s="303">
        <f>[1]avgfiinc!B93</f>
        <v>42706.822029417759</v>
      </c>
      <c r="C100" s="282">
        <f>[1]avgfiinc!C93</f>
        <v>45921.241233479173</v>
      </c>
      <c r="D100" s="282">
        <f>[1]avgfiinc!D93</f>
        <v>54216.924115714733</v>
      </c>
      <c r="E100" s="282">
        <f>[1]avgfiinc!E93</f>
        <v>32108.8360054515</v>
      </c>
      <c r="F100" s="257">
        <f>[1]avgfiinc!F93</f>
        <v>62349.233922193984</v>
      </c>
      <c r="G100" s="304">
        <f t="shared" si="1"/>
        <v>1</v>
      </c>
      <c r="H100" s="305">
        <f t="shared" si="1"/>
        <v>1.0752671131054243</v>
      </c>
      <c r="I100" s="305">
        <f t="shared" si="1"/>
        <v>1.2695143665423867</v>
      </c>
      <c r="J100" s="305">
        <f t="shared" si="1"/>
        <v>0.75184325313023659</v>
      </c>
      <c r="K100" s="306">
        <f t="shared" si="1"/>
        <v>1.4599361638111572</v>
      </c>
    </row>
    <row r="101" spans="1:11">
      <c r="A101" s="249">
        <v>2005</v>
      </c>
      <c r="B101" s="303">
        <f>[1]avgfiinc!B94</f>
        <v>44849.260098981147</v>
      </c>
      <c r="C101" s="282">
        <f>[1]avgfiinc!C94</f>
        <v>47843.691317793571</v>
      </c>
      <c r="D101" s="282">
        <f>[1]avgfiinc!D94</f>
        <v>56840.567927292657</v>
      </c>
      <c r="E101" s="282">
        <f>[1]avgfiinc!E94</f>
        <v>33809.785338433569</v>
      </c>
      <c r="F101" s="257">
        <f>[1]avgfiinc!F94</f>
        <v>65364.598535660116</v>
      </c>
      <c r="G101" s="304">
        <f t="shared" si="1"/>
        <v>1</v>
      </c>
      <c r="H101" s="305">
        <f t="shared" si="1"/>
        <v>1.0667665689958719</v>
      </c>
      <c r="I101" s="305">
        <f t="shared" si="1"/>
        <v>1.2673691338908826</v>
      </c>
      <c r="J101" s="305">
        <f t="shared" si="1"/>
        <v>0.75385380413893688</v>
      </c>
      <c r="K101" s="306">
        <f t="shared" si="1"/>
        <v>1.4574286931691214</v>
      </c>
    </row>
    <row r="102" spans="1:11">
      <c r="A102" s="249">
        <v>2006</v>
      </c>
      <c r="B102" s="303">
        <f>[1]avgfiinc!B95</f>
        <v>46386.634458872526</v>
      </c>
      <c r="C102" s="282">
        <f>[1]avgfiinc!C95</f>
        <v>49118.936362868662</v>
      </c>
      <c r="D102" s="282">
        <f>[1]avgfiinc!D95</f>
        <v>58564.863563023166</v>
      </c>
      <c r="E102" s="282">
        <f>[1]avgfiinc!E95</f>
        <v>35176.744246568436</v>
      </c>
      <c r="F102" s="257">
        <f>[1]avgfiinc!F95</f>
        <v>67304.70566682372</v>
      </c>
      <c r="G102" s="304">
        <f t="shared" si="1"/>
        <v>1</v>
      </c>
      <c r="H102" s="305">
        <f t="shared" si="1"/>
        <v>1.0589027838701828</v>
      </c>
      <c r="I102" s="305">
        <f t="shared" si="1"/>
        <v>1.2625374581755471</v>
      </c>
      <c r="J102" s="305">
        <f t="shared" si="1"/>
        <v>0.75833792765795416</v>
      </c>
      <c r="K102" s="306">
        <f t="shared" si="1"/>
        <v>1.4509503966384465</v>
      </c>
    </row>
    <row r="103" spans="1:11">
      <c r="A103" s="249">
        <v>2007</v>
      </c>
      <c r="B103" s="303">
        <f>[1]avgfiinc!B96</f>
        <v>47898.965745867528</v>
      </c>
      <c r="C103" s="282">
        <f>[1]avgfiinc!C96</f>
        <v>50186.400128204332</v>
      </c>
      <c r="D103" s="282">
        <f>[1]avgfiinc!D96</f>
        <v>60106.583041248559</v>
      </c>
      <c r="E103" s="282">
        <f>[1]avgfiinc!E96</f>
        <v>36598.587300046827</v>
      </c>
      <c r="F103" s="257">
        <f>[1]avgfiinc!F96</f>
        <v>69629.067392699581</v>
      </c>
      <c r="G103" s="304">
        <f t="shared" si="1"/>
        <v>1</v>
      </c>
      <c r="H103" s="305">
        <f t="shared" si="1"/>
        <v>1.0477554023707527</v>
      </c>
      <c r="I103" s="305">
        <f t="shared" si="1"/>
        <v>1.254861813930382</v>
      </c>
      <c r="J103" s="305">
        <f t="shared" si="1"/>
        <v>0.76407886329371033</v>
      </c>
      <c r="K103" s="306">
        <f t="shared" si="1"/>
        <v>1.4536653622569462</v>
      </c>
    </row>
    <row r="104" spans="1:11">
      <c r="A104" s="249">
        <v>2008</v>
      </c>
      <c r="B104" s="303">
        <f>[1]avgfiinc!B97</f>
        <v>44450.397662903495</v>
      </c>
      <c r="C104" s="282">
        <f>[1]avgfiinc!C97</f>
        <v>47310.252651080831</v>
      </c>
      <c r="D104" s="282">
        <f>[1]avgfiinc!D97</f>
        <v>56213.565457550816</v>
      </c>
      <c r="E104" s="282">
        <f>[1]avgfiinc!E97</f>
        <v>33536.401883568018</v>
      </c>
      <c r="F104" s="257">
        <f>[1]avgfiinc!F97</f>
        <v>64194.742767875134</v>
      </c>
      <c r="G104" s="304">
        <f t="shared" si="1"/>
        <v>1</v>
      </c>
      <c r="H104" s="305">
        <f t="shared" si="1"/>
        <v>1.0643381193092014</v>
      </c>
      <c r="I104" s="305">
        <f t="shared" si="1"/>
        <v>1.2646358280943881</v>
      </c>
      <c r="J104" s="305">
        <f t="shared" si="1"/>
        <v>0.75446798334396326</v>
      </c>
      <c r="K104" s="306">
        <f t="shared" si="1"/>
        <v>1.4441882669915791</v>
      </c>
    </row>
    <row r="105" spans="1:11">
      <c r="A105" s="259">
        <v>2009</v>
      </c>
      <c r="B105" s="317">
        <f>[1]avgfiinc!B98</f>
        <v>39923.277855090921</v>
      </c>
      <c r="C105" s="283">
        <f>[1]avgfiinc!C98</f>
        <v>42967.299178134723</v>
      </c>
      <c r="D105" s="283">
        <f>[1]avgfiinc!D98</f>
        <v>49820.846575381132</v>
      </c>
      <c r="E105" s="283">
        <f>[1]avgfiinc!E98</f>
        <v>30733.169747000262</v>
      </c>
      <c r="F105" s="260">
        <f>[1]avgfiinc!F98</f>
        <v>57850.675244132159</v>
      </c>
      <c r="G105" s="312">
        <f t="shared" si="1"/>
        <v>1</v>
      </c>
      <c r="H105" s="318">
        <f t="shared" si="1"/>
        <v>1.076246778485791</v>
      </c>
      <c r="I105" s="319">
        <f t="shared" si="1"/>
        <v>1.2479147317566286</v>
      </c>
      <c r="J105" s="310">
        <f t="shared" si="1"/>
        <v>0.76980577242560366</v>
      </c>
      <c r="K105" s="311">
        <f t="shared" si="1"/>
        <v>1.449046229473244</v>
      </c>
    </row>
    <row r="106" spans="1:11">
      <c r="A106" s="249">
        <v>2010</v>
      </c>
      <c r="B106" s="320">
        <f>[1]avgfiinc!B99</f>
        <v>41060.79276301455</v>
      </c>
      <c r="C106" s="282">
        <f>[1]avgfiinc!C99</f>
        <v>43819.382734697378</v>
      </c>
      <c r="D106" s="282">
        <f>[1]avgfiinc!D99</f>
        <v>51028.990287107736</v>
      </c>
      <c r="E106" s="282">
        <f>[1]avgfiinc!E99</f>
        <v>31734.975727654739</v>
      </c>
      <c r="F106" s="257">
        <f>[1]avgfiinc!F99</f>
        <v>59159.68247799277</v>
      </c>
      <c r="G106" s="304">
        <f t="shared" si="1"/>
        <v>1</v>
      </c>
      <c r="H106" s="321">
        <f t="shared" si="1"/>
        <v>1.0671830665229538</v>
      </c>
      <c r="I106" s="322">
        <f t="shared" si="1"/>
        <v>1.2427668063211879</v>
      </c>
      <c r="J106" s="305">
        <f t="shared" si="1"/>
        <v>0.77287781341231121</v>
      </c>
      <c r="K106" s="306">
        <f t="shared" si="1"/>
        <v>1.4407827637288282</v>
      </c>
    </row>
    <row r="107" spans="1:11">
      <c r="A107" s="249">
        <v>2011</v>
      </c>
      <c r="B107" s="320">
        <f>[1]avgfiinc!B100</f>
        <v>41268.847112616968</v>
      </c>
      <c r="C107" s="282">
        <f>[1]avgfiinc!C100</f>
        <v>43901.66526663486</v>
      </c>
      <c r="D107" s="282">
        <f>[1]avgfiinc!D100</f>
        <v>51682.856002337481</v>
      </c>
      <c r="E107" s="282">
        <f>[1]avgfiinc!E100</f>
        <v>31601.49024382175</v>
      </c>
      <c r="F107" s="257">
        <f>[1]avgfiinc!F100</f>
        <v>59212.233164927362</v>
      </c>
      <c r="G107" s="304">
        <f t="shared" si="1"/>
        <v>1</v>
      </c>
      <c r="H107" s="321">
        <f t="shared" si="1"/>
        <v>1.0637967459287945</v>
      </c>
      <c r="I107" s="322">
        <f t="shared" si="1"/>
        <v>1.2523455249743742</v>
      </c>
      <c r="J107" s="305">
        <f t="shared" si="1"/>
        <v>0.76574686367141931</v>
      </c>
      <c r="K107" s="306">
        <f t="shared" si="1"/>
        <v>1.4347925204536336</v>
      </c>
    </row>
    <row r="108" spans="1:11">
      <c r="A108" s="249">
        <v>2012</v>
      </c>
      <c r="B108" s="320">
        <f>[1]avgfiinc!B101</f>
        <v>43674.521467360515</v>
      </c>
      <c r="C108" s="282">
        <f>[1]avgfiinc!C101</f>
        <v>46079.193124759702</v>
      </c>
      <c r="D108" s="282">
        <f>[1]avgfiinc!D101</f>
        <v>54805.905287178306</v>
      </c>
      <c r="E108" s="282">
        <f>[1]avgfiinc!E101</f>
        <v>33376.129277496853</v>
      </c>
      <c r="F108" s="257">
        <f>[1]avgfiinc!F101</f>
        <v>62382.071399348155</v>
      </c>
      <c r="G108" s="304">
        <f t="shared" si="1"/>
        <v>1</v>
      </c>
      <c r="H108" s="321">
        <f t="shared" si="1"/>
        <v>1.0550589125331638</v>
      </c>
      <c r="I108" s="322">
        <f t="shared" si="1"/>
        <v>1.2548713402191862</v>
      </c>
      <c r="J108" s="305">
        <f t="shared" si="1"/>
        <v>0.76420137316077963</v>
      </c>
      <c r="K108" s="306">
        <f t="shared" si="1"/>
        <v>1.4283401237943372</v>
      </c>
    </row>
    <row r="109" spans="1:11">
      <c r="A109" s="249">
        <v>2013</v>
      </c>
      <c r="B109" s="320">
        <f>[1]avgfiinc!B102</f>
        <v>42387.662315176836</v>
      </c>
      <c r="C109" s="282">
        <f>[1]avgfiinc!C102</f>
        <v>44993.779757427357</v>
      </c>
      <c r="D109" s="282">
        <f>[1]avgfiinc!D102</f>
        <v>53132.25055309842</v>
      </c>
      <c r="E109" s="282">
        <f>[1]avgfiinc!E102</f>
        <v>32449.836955524595</v>
      </c>
      <c r="F109" s="257">
        <f>[1]avgfiinc!F102</f>
        <v>60232.535691375553</v>
      </c>
      <c r="G109" s="304">
        <f t="shared" si="1"/>
        <v>1</v>
      </c>
      <c r="H109" s="321">
        <f t="shared" si="1"/>
        <v>1.0614829245093189</v>
      </c>
      <c r="I109" s="322">
        <f t="shared" si="1"/>
        <v>1.253483859478481</v>
      </c>
      <c r="J109" s="305">
        <f t="shared" si="1"/>
        <v>0.76554910516747188</v>
      </c>
      <c r="K109" s="306">
        <f t="shared" si="1"/>
        <v>1.4209921567155968</v>
      </c>
    </row>
    <row r="110" spans="1:11">
      <c r="A110" s="249">
        <v>2014</v>
      </c>
      <c r="B110" s="320">
        <f>[1]avgfiinc!B103</f>
        <v>44395.675896159482</v>
      </c>
      <c r="C110" s="282">
        <f>[1]avgfiinc!C103</f>
        <v>47038.632219892992</v>
      </c>
      <c r="D110" s="282">
        <f>[1]avgfiinc!D103</f>
        <v>55653.615190975295</v>
      </c>
      <c r="E110" s="282">
        <f>[1]avgfiinc!E103</f>
        <v>34013.200664129101</v>
      </c>
      <c r="F110" s="257">
        <f>[1]avgfiinc!F103</f>
        <v>62901.272196870123</v>
      </c>
      <c r="G110" s="304">
        <f>B110/$B110</f>
        <v>1</v>
      </c>
      <c r="H110" s="321">
        <f>C110/$B110</f>
        <v>1.0595318411170342</v>
      </c>
      <c r="I110" s="322">
        <f>D110/$B110</f>
        <v>1.2535818875952669</v>
      </c>
      <c r="J110" s="305">
        <f>E110/$B110</f>
        <v>0.76613769196092962</v>
      </c>
      <c r="K110" s="306">
        <f>F110/$B110</f>
        <v>1.4168333047568602</v>
      </c>
    </row>
    <row r="111" spans="1:11" ht="15.75">
      <c r="A111" s="249">
        <v>2015</v>
      </c>
      <c r="B111" s="323"/>
      <c r="C111" s="282"/>
      <c r="D111" s="282"/>
      <c r="E111" s="282"/>
      <c r="F111" s="257"/>
      <c r="G111" s="324"/>
      <c r="H111" s="265"/>
      <c r="I111" s="267"/>
      <c r="J111" s="257"/>
      <c r="K111" s="325"/>
    </row>
    <row r="112" spans="1:11" ht="15.75">
      <c r="A112" s="249">
        <v>2016</v>
      </c>
      <c r="B112" s="323"/>
      <c r="C112" s="282"/>
      <c r="D112" s="282"/>
      <c r="E112" s="282"/>
      <c r="F112" s="257"/>
      <c r="G112" s="324"/>
      <c r="H112" s="265"/>
      <c r="I112" s="267"/>
      <c r="J112" s="257"/>
      <c r="K112" s="325"/>
    </row>
    <row r="113" spans="1:11" ht="15.75">
      <c r="A113" s="249">
        <v>2017</v>
      </c>
      <c r="B113" s="323"/>
      <c r="C113" s="282"/>
      <c r="D113" s="282"/>
      <c r="E113" s="282"/>
      <c r="F113" s="257"/>
      <c r="G113" s="324"/>
      <c r="H113" s="265"/>
      <c r="I113" s="267"/>
      <c r="J113" s="257"/>
      <c r="K113" s="325"/>
    </row>
    <row r="114" spans="1:11" ht="15.75">
      <c r="A114" s="249">
        <v>2018</v>
      </c>
      <c r="B114" s="323"/>
      <c r="C114" s="282"/>
      <c r="D114" s="282"/>
      <c r="E114" s="282"/>
      <c r="F114" s="257"/>
      <c r="G114" s="324"/>
      <c r="H114" s="265"/>
      <c r="I114" s="267"/>
      <c r="J114" s="257"/>
      <c r="K114" s="325"/>
    </row>
    <row r="115" spans="1:11" ht="15.75">
      <c r="A115" s="249">
        <v>2019</v>
      </c>
      <c r="B115" s="323"/>
      <c r="C115" s="282"/>
      <c r="D115" s="282"/>
      <c r="E115" s="282"/>
      <c r="F115" s="257"/>
      <c r="G115" s="324"/>
      <c r="H115" s="265"/>
      <c r="I115" s="267"/>
      <c r="J115" s="257"/>
      <c r="K115" s="325"/>
    </row>
    <row r="116" spans="1:11" ht="16.5" thickBot="1">
      <c r="A116" s="268">
        <v>2020</v>
      </c>
      <c r="B116" s="326"/>
      <c r="C116" s="327"/>
      <c r="D116" s="327"/>
      <c r="E116" s="327"/>
      <c r="F116" s="269"/>
      <c r="G116" s="328"/>
      <c r="H116" s="272"/>
      <c r="I116" s="273"/>
      <c r="J116" s="269"/>
      <c r="K116" s="329"/>
    </row>
    <row r="117" spans="1:11" ht="16.5" thickTop="1">
      <c r="A117" s="274"/>
      <c r="B117" s="275"/>
      <c r="C117" s="275"/>
      <c r="D117" s="275"/>
      <c r="E117" s="275"/>
      <c r="F117" s="225"/>
      <c r="G117" s="275"/>
      <c r="H117" s="275"/>
      <c r="I117" s="275"/>
      <c r="J117" s="275"/>
      <c r="K117" s="225"/>
    </row>
    <row r="118" spans="1:11" ht="15.75">
      <c r="C118" s="277"/>
      <c r="D118" s="277"/>
      <c r="E118" s="277"/>
      <c r="G118" s="277"/>
      <c r="H118" s="277"/>
      <c r="I118" s="277"/>
      <c r="J118" s="277"/>
    </row>
    <row r="120" spans="1:11">
      <c r="A120" s="278"/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</row>
    <row r="121" spans="1:11">
      <c r="A121" s="278"/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</row>
  </sheetData>
  <mergeCells count="3">
    <mergeCell ref="A4:K4"/>
    <mergeCell ref="B7:F7"/>
    <mergeCell ref="G7:K7"/>
  </mergeCells>
  <hyperlinks>
    <hyperlink ref="A1" location="Index!A1" display="Back to index" xr:uid="{BAADB8D3-EB07-4F72-A58C-0827E78CD3DA}"/>
  </hyperlinks>
  <pageMargins left="0.75" right="0.75" top="1" bottom="1" header="0.5" footer="0.5"/>
  <pageSetup paperSize="9" orientation="portrait" horizontalDpi="4294967292" verticalDpi="429496729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56601-160A-458B-84BE-137449F011BF}">
  <sheetPr>
    <tabColor theme="0" tint="-4.9989318521683403E-2"/>
  </sheetPr>
  <dimension ref="A1:P118"/>
  <sheetViews>
    <sheetView workbookViewId="0">
      <pane xSplit="1" ySplit="8" topLeftCell="B14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0.875" style="220"/>
    <col min="2" max="13" width="12" style="220" customWidth="1"/>
    <col min="14" max="16384" width="10.875" style="220"/>
  </cols>
  <sheetData>
    <row r="1" spans="1:16">
      <c r="A1" s="1" t="s">
        <v>0</v>
      </c>
      <c r="B1" s="1"/>
      <c r="C1" s="1"/>
      <c r="G1" s="221"/>
      <c r="H1" s="221"/>
      <c r="I1" s="221"/>
      <c r="J1" s="221"/>
      <c r="K1" s="221"/>
      <c r="L1" s="221"/>
      <c r="M1" s="221"/>
    </row>
    <row r="2" spans="1:16">
      <c r="H2" s="279"/>
      <c r="I2" s="279"/>
    </row>
    <row r="3" spans="1:16" ht="15.75" thickBot="1"/>
    <row r="4" spans="1:16" ht="24.95" customHeight="1" thickTop="1">
      <c r="A4" s="493" t="s">
        <v>180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5"/>
    </row>
    <row r="5" spans="1:16" ht="15.75">
      <c r="A5" s="223"/>
      <c r="B5" s="224"/>
      <c r="C5" s="224"/>
      <c r="D5" s="225"/>
      <c r="E5" s="225"/>
      <c r="F5" s="225"/>
      <c r="G5" s="225"/>
      <c r="H5" s="225"/>
      <c r="I5" s="225"/>
      <c r="J5" s="225"/>
      <c r="K5" s="225"/>
      <c r="L5" s="225"/>
      <c r="M5" s="226"/>
    </row>
    <row r="6" spans="1:16" ht="15.75">
      <c r="A6" s="223"/>
      <c r="B6" s="9" t="s">
        <v>2</v>
      </c>
      <c r="C6" s="9" t="s">
        <v>3</v>
      </c>
      <c r="D6" s="9" t="s">
        <v>4</v>
      </c>
      <c r="E6" s="9" t="s">
        <v>5</v>
      </c>
      <c r="F6" s="9" t="s">
        <v>6</v>
      </c>
      <c r="G6" s="9" t="s">
        <v>7</v>
      </c>
      <c r="H6" s="10" t="s">
        <v>8</v>
      </c>
      <c r="I6" s="227" t="s">
        <v>9</v>
      </c>
      <c r="J6" s="227" t="s">
        <v>10</v>
      </c>
      <c r="K6" s="227" t="s">
        <v>11</v>
      </c>
      <c r="L6" s="227" t="s">
        <v>12</v>
      </c>
      <c r="M6" s="286" t="s">
        <v>13</v>
      </c>
    </row>
    <row r="7" spans="1:16" ht="20.100000000000001" customHeight="1">
      <c r="A7" s="223"/>
      <c r="B7" s="486" t="s">
        <v>116</v>
      </c>
      <c r="C7" s="487"/>
      <c r="D7" s="487"/>
      <c r="E7" s="487"/>
      <c r="F7" s="487"/>
      <c r="G7" s="487"/>
      <c r="H7" s="487" t="s">
        <v>117</v>
      </c>
      <c r="I7" s="487"/>
      <c r="J7" s="487"/>
      <c r="K7" s="487"/>
      <c r="L7" s="487"/>
      <c r="M7" s="488"/>
    </row>
    <row r="8" spans="1:16" s="235" customFormat="1" ht="51.95" customHeight="1">
      <c r="A8" s="229"/>
      <c r="B8" s="287" t="s">
        <v>118</v>
      </c>
      <c r="C8" s="233" t="s">
        <v>119</v>
      </c>
      <c r="D8" s="233" t="s">
        <v>110</v>
      </c>
      <c r="E8" s="233" t="s">
        <v>111</v>
      </c>
      <c r="F8" s="233" t="s">
        <v>112</v>
      </c>
      <c r="G8" s="233" t="s">
        <v>113</v>
      </c>
      <c r="H8" s="287" t="s">
        <v>118</v>
      </c>
      <c r="I8" s="233" t="s">
        <v>119</v>
      </c>
      <c r="J8" s="233" t="s">
        <v>110</v>
      </c>
      <c r="K8" s="233" t="s">
        <v>111</v>
      </c>
      <c r="L8" s="233" t="s">
        <v>112</v>
      </c>
      <c r="M8" s="234" t="s">
        <v>113</v>
      </c>
      <c r="P8" s="280"/>
    </row>
    <row r="9" spans="1:16" s="235" customFormat="1" ht="15" customHeight="1">
      <c r="A9" s="236">
        <v>1913</v>
      </c>
      <c r="B9" s="288"/>
      <c r="C9" s="238"/>
      <c r="D9" s="238"/>
      <c r="E9" s="240"/>
      <c r="F9" s="240"/>
      <c r="G9" s="238">
        <f>[1]avgfiinc!BH2</f>
        <v>10091.57361474308</v>
      </c>
      <c r="H9" s="330"/>
      <c r="I9" s="331"/>
      <c r="J9" s="290"/>
      <c r="K9" s="290"/>
      <c r="L9" s="290"/>
      <c r="M9" s="332">
        <f>G9*0.9/'TD5'!F9</f>
        <v>0.59269448788320744</v>
      </c>
      <c r="P9" s="333"/>
    </row>
    <row r="10" spans="1:16" s="235" customFormat="1" ht="15" customHeight="1">
      <c r="A10" s="242">
        <v>1914</v>
      </c>
      <c r="B10" s="288"/>
      <c r="C10" s="238"/>
      <c r="D10" s="238"/>
      <c r="E10" s="240"/>
      <c r="F10" s="240"/>
      <c r="G10" s="238">
        <f>[1]avgfiinc!BH3</f>
        <v>9829.9988685617755</v>
      </c>
      <c r="H10" s="330"/>
      <c r="I10" s="331"/>
      <c r="J10" s="290"/>
      <c r="K10" s="290"/>
      <c r="L10" s="290"/>
      <c r="M10" s="332">
        <f>G10*0.9/'TD5'!F10</f>
        <v>0.59071549590972094</v>
      </c>
      <c r="P10" s="333"/>
    </row>
    <row r="11" spans="1:16" s="235" customFormat="1" ht="15" customHeight="1">
      <c r="A11" s="242">
        <v>1915</v>
      </c>
      <c r="B11" s="288"/>
      <c r="C11" s="238"/>
      <c r="D11" s="238"/>
      <c r="E11" s="240"/>
      <c r="F11" s="240"/>
      <c r="G11" s="238">
        <f>[1]avgfiinc!BH4</f>
        <v>9889.9310534099495</v>
      </c>
      <c r="H11" s="330"/>
      <c r="I11" s="331"/>
      <c r="J11" s="290"/>
      <c r="K11" s="290"/>
      <c r="L11" s="290"/>
      <c r="M11" s="332">
        <f>G11*0.9/'TD5'!F11</f>
        <v>0.59651768534913385</v>
      </c>
      <c r="P11" s="333"/>
    </row>
    <row r="12" spans="1:16" s="235" customFormat="1" ht="15" customHeight="1">
      <c r="A12" s="242">
        <v>1916</v>
      </c>
      <c r="B12" s="288"/>
      <c r="C12" s="238"/>
      <c r="D12" s="238"/>
      <c r="E12" s="240"/>
      <c r="F12" s="240"/>
      <c r="G12" s="238">
        <f>[1]avgfiinc!BH5</f>
        <v>10478.580327446278</v>
      </c>
      <c r="H12" s="330"/>
      <c r="I12" s="331"/>
      <c r="J12" s="290"/>
      <c r="K12" s="290"/>
      <c r="L12" s="290"/>
      <c r="M12" s="332">
        <f>G12*0.9/'TD5'!F12</f>
        <v>0.57918734861582466</v>
      </c>
      <c r="P12" s="333"/>
    </row>
    <row r="13" spans="1:16" s="235" customFormat="1" ht="15" customHeight="1">
      <c r="A13" s="242">
        <v>1917</v>
      </c>
      <c r="B13" s="288"/>
      <c r="C13" s="238"/>
      <c r="D13" s="238"/>
      <c r="E13" s="240"/>
      <c r="F13" s="240"/>
      <c r="G13" s="238">
        <f>[1]avgfiinc!BH6</f>
        <v>10676.935332046949</v>
      </c>
      <c r="H13" s="330"/>
      <c r="I13" s="331"/>
      <c r="J13" s="290"/>
      <c r="K13" s="290"/>
      <c r="L13" s="290"/>
      <c r="M13" s="332">
        <f>G13*0.9/'TD5'!F13</f>
        <v>0.59492342549909949</v>
      </c>
      <c r="P13" s="333"/>
    </row>
    <row r="14" spans="1:16" s="235" customFormat="1" ht="15" customHeight="1">
      <c r="A14" s="242">
        <v>1918</v>
      </c>
      <c r="B14" s="288"/>
      <c r="C14" s="238"/>
      <c r="D14" s="282"/>
      <c r="E14" s="292"/>
      <c r="F14" s="292"/>
      <c r="G14" s="238">
        <f>[1]avgfiinc!BH7</f>
        <v>10153.437088412167</v>
      </c>
      <c r="H14" s="330"/>
      <c r="I14" s="331"/>
      <c r="J14" s="290"/>
      <c r="K14" s="290"/>
      <c r="L14" s="290"/>
      <c r="M14" s="332">
        <f>G14*0.9/'TD5'!F14</f>
        <v>0.59892954553272826</v>
      </c>
      <c r="P14" s="333"/>
    </row>
    <row r="15" spans="1:16" s="235" customFormat="1" ht="15" customHeight="1">
      <c r="A15" s="244">
        <v>1919</v>
      </c>
      <c r="B15" s="293"/>
      <c r="C15" s="246"/>
      <c r="D15" s="283"/>
      <c r="E15" s="294"/>
      <c r="F15" s="294"/>
      <c r="G15" s="246">
        <f>[1]avgfiinc!BH8</f>
        <v>10103.850836178988</v>
      </c>
      <c r="H15" s="334"/>
      <c r="I15" s="335"/>
      <c r="J15" s="296"/>
      <c r="K15" s="296"/>
      <c r="L15" s="296"/>
      <c r="M15" s="336">
        <f>G15*0.9/'TD5'!F15</f>
        <v>0.59684362117977374</v>
      </c>
      <c r="P15" s="333"/>
    </row>
    <row r="16" spans="1:16" s="235" customFormat="1" ht="15" customHeight="1">
      <c r="A16" s="242">
        <v>1920</v>
      </c>
      <c r="B16" s="288"/>
      <c r="C16" s="238"/>
      <c r="D16" s="282"/>
      <c r="E16" s="292"/>
      <c r="F16" s="292"/>
      <c r="G16" s="238">
        <f>[1]avgfiinc!BH9</f>
        <v>9239.7406588939502</v>
      </c>
      <c r="H16" s="330"/>
      <c r="I16" s="331"/>
      <c r="J16" s="290"/>
      <c r="K16" s="290"/>
      <c r="L16" s="290"/>
      <c r="M16" s="332">
        <f>G16*0.9/'TD5'!F16</f>
        <v>0.6098588635962654</v>
      </c>
      <c r="P16" s="333"/>
    </row>
    <row r="17" spans="1:16" s="235" customFormat="1" ht="15" customHeight="1">
      <c r="A17" s="242">
        <v>1921</v>
      </c>
      <c r="B17" s="288"/>
      <c r="C17" s="238"/>
      <c r="D17" s="282"/>
      <c r="E17" s="292"/>
      <c r="F17" s="292"/>
      <c r="G17" s="238">
        <f>[1]avgfiinc!BH10</f>
        <v>7717.5042593249891</v>
      </c>
      <c r="H17" s="330"/>
      <c r="I17" s="331"/>
      <c r="J17" s="290"/>
      <c r="K17" s="290"/>
      <c r="L17" s="290"/>
      <c r="M17" s="332">
        <f>G17*0.9/'TD5'!F17</f>
        <v>0.56818943336199224</v>
      </c>
      <c r="P17" s="333"/>
    </row>
    <row r="18" spans="1:16" s="235" customFormat="1" ht="15" customHeight="1">
      <c r="A18" s="242">
        <v>1922</v>
      </c>
      <c r="B18" s="288"/>
      <c r="C18" s="238"/>
      <c r="D18" s="282"/>
      <c r="E18" s="292"/>
      <c r="F18" s="292"/>
      <c r="G18" s="238">
        <f>[1]avgfiinc!BH11</f>
        <v>8797.6839047976337</v>
      </c>
      <c r="H18" s="330"/>
      <c r="I18" s="331"/>
      <c r="J18" s="290"/>
      <c r="K18" s="290"/>
      <c r="L18" s="290"/>
      <c r="M18" s="332">
        <f>G18*0.9/'TD5'!F18</f>
        <v>0.56278522338482295</v>
      </c>
      <c r="P18" s="333"/>
    </row>
    <row r="19" spans="1:16" s="235" customFormat="1" ht="15" customHeight="1">
      <c r="A19" s="242">
        <v>1923</v>
      </c>
      <c r="B19" s="288"/>
      <c r="C19" s="238"/>
      <c r="D19" s="282"/>
      <c r="E19" s="292"/>
      <c r="F19" s="292"/>
      <c r="G19" s="238">
        <f>[1]avgfiinc!BH12</f>
        <v>10077.755722323263</v>
      </c>
      <c r="H19" s="330"/>
      <c r="I19" s="331"/>
      <c r="J19" s="290"/>
      <c r="K19" s="290"/>
      <c r="L19" s="290"/>
      <c r="M19" s="332">
        <f>G19*0.9/'TD5'!F19</f>
        <v>0.58538749420162095</v>
      </c>
      <c r="P19" s="333"/>
    </row>
    <row r="20" spans="1:16" s="235" customFormat="1" ht="15" customHeight="1">
      <c r="A20" s="242">
        <v>1924</v>
      </c>
      <c r="B20" s="288"/>
      <c r="C20" s="238"/>
      <c r="D20" s="282"/>
      <c r="E20" s="292"/>
      <c r="F20" s="292"/>
      <c r="G20" s="238">
        <f>[1]avgfiinc!BH13</f>
        <v>9537.7938372386998</v>
      </c>
      <c r="H20" s="330"/>
      <c r="I20" s="331"/>
      <c r="J20" s="290"/>
      <c r="K20" s="290"/>
      <c r="L20" s="290"/>
      <c r="M20" s="332">
        <f>G20*0.9/'TD5'!F20</f>
        <v>0.55592957252152542</v>
      </c>
      <c r="P20" s="333"/>
    </row>
    <row r="21" spans="1:16" s="235" customFormat="1" ht="15" customHeight="1">
      <c r="A21" s="242">
        <v>1925</v>
      </c>
      <c r="B21" s="288"/>
      <c r="C21" s="238"/>
      <c r="D21" s="282"/>
      <c r="E21" s="292"/>
      <c r="F21" s="292"/>
      <c r="G21" s="238">
        <f>[1]avgfiinc!BH14</f>
        <v>9627.485482300197</v>
      </c>
      <c r="H21" s="330"/>
      <c r="I21" s="331"/>
      <c r="J21" s="290"/>
      <c r="K21" s="290"/>
      <c r="L21" s="290"/>
      <c r="M21" s="332">
        <f>G21*0.9/'TD5'!F21</f>
        <v>0.53645923081175917</v>
      </c>
      <c r="P21" s="333"/>
    </row>
    <row r="22" spans="1:16" s="235" customFormat="1" ht="15" customHeight="1">
      <c r="A22" s="242">
        <v>1926</v>
      </c>
      <c r="B22" s="288"/>
      <c r="C22" s="238"/>
      <c r="D22" s="282"/>
      <c r="E22" s="292"/>
      <c r="F22" s="292"/>
      <c r="G22" s="238">
        <f>[1]avgfiinc!BH15</f>
        <v>9777.5896564183422</v>
      </c>
      <c r="H22" s="330"/>
      <c r="I22" s="331"/>
      <c r="J22" s="290"/>
      <c r="K22" s="290"/>
      <c r="L22" s="290"/>
      <c r="M22" s="332">
        <f>G22*0.9/'TD5'!F22</f>
        <v>0.5428956423176261</v>
      </c>
      <c r="P22" s="333"/>
    </row>
    <row r="23" spans="1:16" s="235" customFormat="1" ht="15" customHeight="1">
      <c r="A23" s="242">
        <v>1927</v>
      </c>
      <c r="B23" s="288"/>
      <c r="C23" s="238"/>
      <c r="D23" s="282"/>
      <c r="E23" s="292"/>
      <c r="F23" s="292"/>
      <c r="G23" s="238">
        <f>[1]avgfiinc!BH16</f>
        <v>9750.550802068843</v>
      </c>
      <c r="H23" s="330"/>
      <c r="I23" s="331"/>
      <c r="J23" s="290"/>
      <c r="K23" s="290"/>
      <c r="L23" s="290"/>
      <c r="M23" s="332">
        <f>G23*0.9/'TD5'!F23</f>
        <v>0.53331543891166022</v>
      </c>
      <c r="P23" s="333"/>
    </row>
    <row r="24" spans="1:16" s="235" customFormat="1" ht="15" customHeight="1">
      <c r="A24" s="242">
        <v>1928</v>
      </c>
      <c r="B24" s="288"/>
      <c r="C24" s="238"/>
      <c r="D24" s="282"/>
      <c r="E24" s="292"/>
      <c r="F24" s="292"/>
      <c r="G24" s="238">
        <f>[1]avgfiinc!BH17</f>
        <v>9707.8480735983958</v>
      </c>
      <c r="H24" s="330"/>
      <c r="I24" s="331"/>
      <c r="J24" s="290"/>
      <c r="K24" s="290"/>
      <c r="L24" s="290"/>
      <c r="M24" s="332">
        <f>G24*0.9/'TD5'!F24</f>
        <v>0.50711288401260446</v>
      </c>
      <c r="P24" s="333"/>
    </row>
    <row r="25" spans="1:16" s="235" customFormat="1" ht="15" customHeight="1">
      <c r="A25" s="244">
        <v>1929</v>
      </c>
      <c r="B25" s="293"/>
      <c r="C25" s="246"/>
      <c r="D25" s="283"/>
      <c r="E25" s="294"/>
      <c r="F25" s="294"/>
      <c r="G25" s="246">
        <f>[1]avgfiinc!BH18</f>
        <v>10490.486974669246</v>
      </c>
      <c r="H25" s="334"/>
      <c r="I25" s="335"/>
      <c r="J25" s="296"/>
      <c r="K25" s="296"/>
      <c r="L25" s="296"/>
      <c r="M25" s="336">
        <f>G25*0.9/'TD5'!F25</f>
        <v>0.53290412103992757</v>
      </c>
      <c r="P25" s="333"/>
    </row>
    <row r="26" spans="1:16" s="235" customFormat="1" ht="15" customHeight="1">
      <c r="A26" s="242">
        <v>1930</v>
      </c>
      <c r="B26" s="288"/>
      <c r="C26" s="238"/>
      <c r="D26" s="282"/>
      <c r="E26" s="292"/>
      <c r="F26" s="292"/>
      <c r="G26" s="238">
        <f>[1]avgfiinc!BH19</f>
        <v>9666.9873760933278</v>
      </c>
      <c r="H26" s="330"/>
      <c r="I26" s="331"/>
      <c r="J26" s="290"/>
      <c r="K26" s="290"/>
      <c r="L26" s="290"/>
      <c r="M26" s="332">
        <f>G26*0.9/'TD5'!F26</f>
        <v>0.56134545015565329</v>
      </c>
      <c r="P26" s="333"/>
    </row>
    <row r="27" spans="1:16" s="235" customFormat="1" ht="15" customHeight="1">
      <c r="A27" s="242">
        <v>1931</v>
      </c>
      <c r="B27" s="288"/>
      <c r="C27" s="238"/>
      <c r="D27" s="282"/>
      <c r="E27" s="292"/>
      <c r="F27" s="292"/>
      <c r="G27" s="238">
        <f>[1]avgfiinc!BH20</f>
        <v>8675.5986485564972</v>
      </c>
      <c r="H27" s="330"/>
      <c r="I27" s="331"/>
      <c r="J27" s="290"/>
      <c r="K27" s="290"/>
      <c r="L27" s="290"/>
      <c r="M27" s="332">
        <f>G27*0.9/'TD5'!F27</f>
        <v>0.55456799987568017</v>
      </c>
      <c r="P27" s="333"/>
    </row>
    <row r="28" spans="1:16" s="235" customFormat="1" ht="15" customHeight="1">
      <c r="A28" s="242">
        <v>1932</v>
      </c>
      <c r="B28" s="288"/>
      <c r="C28" s="238"/>
      <c r="D28" s="282"/>
      <c r="E28" s="292"/>
      <c r="F28" s="292"/>
      <c r="G28" s="238">
        <f>[1]avgfiinc!BH21</f>
        <v>7103.3491508643565</v>
      </c>
      <c r="H28" s="330"/>
      <c r="I28" s="331"/>
      <c r="J28" s="290"/>
      <c r="K28" s="290"/>
      <c r="L28" s="290"/>
      <c r="M28" s="332">
        <f>G28*0.9/'TD5'!F28</f>
        <v>0.53629788222738495</v>
      </c>
      <c r="P28" s="333"/>
    </row>
    <row r="29" spans="1:16" s="235" customFormat="1" ht="15" customHeight="1">
      <c r="A29" s="242">
        <v>1933</v>
      </c>
      <c r="B29" s="288"/>
      <c r="C29" s="238"/>
      <c r="D29" s="282"/>
      <c r="E29" s="292"/>
      <c r="F29" s="292"/>
      <c r="G29" s="238">
        <f>[1]avgfiinc!BH22</f>
        <v>6946.8616997316622</v>
      </c>
      <c r="H29" s="330"/>
      <c r="I29" s="331"/>
      <c r="J29" s="290"/>
      <c r="K29" s="290"/>
      <c r="L29" s="290"/>
      <c r="M29" s="332">
        <f>G29*0.9/'TD5'!F29</f>
        <v>0.5439818556943824</v>
      </c>
      <c r="P29" s="333"/>
    </row>
    <row r="30" spans="1:16" s="235" customFormat="1" ht="15" customHeight="1">
      <c r="A30" s="242">
        <v>1934</v>
      </c>
      <c r="B30" s="288"/>
      <c r="C30" s="238"/>
      <c r="D30" s="282"/>
      <c r="E30" s="292"/>
      <c r="F30" s="292"/>
      <c r="G30" s="238">
        <f>[1]avgfiinc!BH23</f>
        <v>7470.7617986558607</v>
      </c>
      <c r="H30" s="330"/>
      <c r="I30" s="331"/>
      <c r="J30" s="290"/>
      <c r="K30" s="290"/>
      <c r="L30" s="290"/>
      <c r="M30" s="332">
        <f>G30*0.9/'TD5'!F30</f>
        <v>0.54216458027856362</v>
      </c>
      <c r="P30" s="333"/>
    </row>
    <row r="31" spans="1:16" s="235" customFormat="1" ht="15" customHeight="1">
      <c r="A31" s="242">
        <v>1935</v>
      </c>
      <c r="B31" s="288"/>
      <c r="C31" s="238"/>
      <c r="D31" s="282"/>
      <c r="E31" s="292"/>
      <c r="F31" s="292"/>
      <c r="G31" s="238">
        <f>[1]avgfiinc!BH24</f>
        <v>8384.2434278613055</v>
      </c>
      <c r="H31" s="330"/>
      <c r="I31" s="331"/>
      <c r="J31" s="290"/>
      <c r="K31" s="290"/>
      <c r="L31" s="290"/>
      <c r="M31" s="332">
        <f>G31*0.9/'TD5'!F31</f>
        <v>0.55506017287570231</v>
      </c>
      <c r="P31" s="333"/>
    </row>
    <row r="32" spans="1:16" s="235" customFormat="1" ht="15" customHeight="1">
      <c r="A32" s="242">
        <v>1936</v>
      </c>
      <c r="B32" s="288"/>
      <c r="C32" s="238"/>
      <c r="D32" s="282"/>
      <c r="E32" s="292"/>
      <c r="F32" s="292"/>
      <c r="G32" s="238">
        <f>[1]avgfiinc!BH25</f>
        <v>8981.3943846158254</v>
      </c>
      <c r="H32" s="330"/>
      <c r="I32" s="331"/>
      <c r="J32" s="290"/>
      <c r="K32" s="290"/>
      <c r="L32" s="290"/>
      <c r="M32" s="332">
        <f>G32*0.9/'TD5'!F32</f>
        <v>0.53406224905523736</v>
      </c>
      <c r="P32" s="333"/>
    </row>
    <row r="33" spans="1:16" s="235" customFormat="1" ht="15" customHeight="1">
      <c r="A33" s="242">
        <v>1937</v>
      </c>
      <c r="B33" s="288"/>
      <c r="C33" s="238"/>
      <c r="D33" s="282"/>
      <c r="E33" s="292"/>
      <c r="F33" s="292"/>
      <c r="G33" s="238">
        <f>[1]avgfiinc!BH26</f>
        <v>9643.0116993401825</v>
      </c>
      <c r="H33" s="330"/>
      <c r="I33" s="331"/>
      <c r="J33" s="290"/>
      <c r="K33" s="290"/>
      <c r="L33" s="290"/>
      <c r="M33" s="332">
        <f>G33*0.9/'TD5'!F33</f>
        <v>0.55768588239419825</v>
      </c>
      <c r="P33" s="333"/>
    </row>
    <row r="34" spans="1:16" s="235" customFormat="1" ht="15" customHeight="1">
      <c r="A34" s="242">
        <v>1938</v>
      </c>
      <c r="B34" s="288"/>
      <c r="C34" s="238"/>
      <c r="D34" s="282"/>
      <c r="E34" s="292"/>
      <c r="F34" s="292"/>
      <c r="G34" s="238">
        <f>[1]avgfiinc!BH27</f>
        <v>8966.3259140486989</v>
      </c>
      <c r="H34" s="330"/>
      <c r="I34" s="331"/>
      <c r="J34" s="290"/>
      <c r="K34" s="290"/>
      <c r="L34" s="290"/>
      <c r="M34" s="332">
        <f>G34*0.9/'TD5'!F34</f>
        <v>0.55925162429228148</v>
      </c>
      <c r="P34" s="333"/>
    </row>
    <row r="35" spans="1:16" s="235" customFormat="1" ht="15" customHeight="1">
      <c r="A35" s="244">
        <v>1939</v>
      </c>
      <c r="B35" s="293"/>
      <c r="C35" s="246"/>
      <c r="D35" s="283"/>
      <c r="E35" s="294"/>
      <c r="F35" s="294"/>
      <c r="G35" s="246">
        <f>[1]avgfiinc!BH28</f>
        <v>9272.1007655505255</v>
      </c>
      <c r="H35" s="334"/>
      <c r="I35" s="335"/>
      <c r="J35" s="296"/>
      <c r="K35" s="296"/>
      <c r="L35" s="296"/>
      <c r="M35" s="336">
        <f>G35*0.9/'TD5'!F35</f>
        <v>0.54482114358244405</v>
      </c>
      <c r="P35" s="333"/>
    </row>
    <row r="36" spans="1:16" s="235" customFormat="1" ht="15" customHeight="1">
      <c r="A36" s="242">
        <v>1940</v>
      </c>
      <c r="B36" s="288"/>
      <c r="C36" s="238"/>
      <c r="D36" s="282"/>
      <c r="E36" s="292"/>
      <c r="F36" s="292"/>
      <c r="G36" s="238">
        <f>[1]avgfiinc!BH29</f>
        <v>9756.3740298731991</v>
      </c>
      <c r="H36" s="330"/>
      <c r="I36" s="331"/>
      <c r="J36" s="290"/>
      <c r="K36" s="290"/>
      <c r="L36" s="290"/>
      <c r="M36" s="332">
        <f>G36*0.9/'TD5'!F36</f>
        <v>0.5470686757097889</v>
      </c>
      <c r="P36" s="333"/>
    </row>
    <row r="37" spans="1:16" s="235" customFormat="1" ht="15" customHeight="1">
      <c r="A37" s="242">
        <v>1941</v>
      </c>
      <c r="B37" s="288"/>
      <c r="C37" s="238"/>
      <c r="D37" s="282"/>
      <c r="E37" s="292"/>
      <c r="F37" s="292"/>
      <c r="G37" s="238">
        <f>[1]avgfiinc!BH30</f>
        <v>11943.305309519132</v>
      </c>
      <c r="H37" s="330"/>
      <c r="I37" s="331"/>
      <c r="J37" s="290"/>
      <c r="K37" s="290"/>
      <c r="L37" s="290"/>
      <c r="M37" s="332">
        <f>G37*0.9/'TD5'!F37</f>
        <v>0.58069660442723192</v>
      </c>
      <c r="P37" s="333"/>
    </row>
    <row r="38" spans="1:16" s="235" customFormat="1" ht="15" customHeight="1">
      <c r="A38" s="242">
        <v>1942</v>
      </c>
      <c r="B38" s="288"/>
      <c r="C38" s="238"/>
      <c r="D38" s="282"/>
      <c r="E38" s="292"/>
      <c r="F38" s="292"/>
      <c r="G38" s="238">
        <f>[1]avgfiinc!BH31</f>
        <v>15550.589726073531</v>
      </c>
      <c r="H38" s="330"/>
      <c r="I38" s="331"/>
      <c r="J38" s="290"/>
      <c r="K38" s="290"/>
      <c r="L38" s="290"/>
      <c r="M38" s="332">
        <f>G38*0.9/'TD5'!F38</f>
        <v>0.63872137332976253</v>
      </c>
      <c r="P38" s="333"/>
    </row>
    <row r="39" spans="1:16" s="235" customFormat="1" ht="15" customHeight="1">
      <c r="A39" s="242">
        <v>1943</v>
      </c>
      <c r="B39" s="288"/>
      <c r="C39" s="238"/>
      <c r="D39" s="282"/>
      <c r="E39" s="292"/>
      <c r="F39" s="292"/>
      <c r="G39" s="238">
        <f>[1]avgfiinc!BH32</f>
        <v>19019.28981436192</v>
      </c>
      <c r="H39" s="330"/>
      <c r="I39" s="331"/>
      <c r="J39" s="290"/>
      <c r="K39" s="290"/>
      <c r="L39" s="290"/>
      <c r="M39" s="332">
        <f>G39*0.9/'TD5'!F39</f>
        <v>0.66310097885061769</v>
      </c>
      <c r="P39" s="333"/>
    </row>
    <row r="40" spans="1:16" s="235" customFormat="1" ht="15" customHeight="1">
      <c r="A40" s="242">
        <v>1944</v>
      </c>
      <c r="B40" s="288"/>
      <c r="C40" s="238"/>
      <c r="D40" s="282"/>
      <c r="E40" s="292"/>
      <c r="F40" s="292"/>
      <c r="G40" s="238">
        <f>[1]avgfiinc!BH33</f>
        <v>19002.924794730061</v>
      </c>
      <c r="H40" s="330"/>
      <c r="I40" s="331"/>
      <c r="J40" s="290"/>
      <c r="K40" s="290"/>
      <c r="L40" s="290"/>
      <c r="M40" s="332">
        <f>G40*0.9/'TD5'!F40</f>
        <v>0.67487469014545243</v>
      </c>
      <c r="P40" s="333"/>
    </row>
    <row r="41" spans="1:16" s="235" customFormat="1" ht="15" customHeight="1">
      <c r="A41" s="242">
        <v>1945</v>
      </c>
      <c r="B41" s="288"/>
      <c r="C41" s="238"/>
      <c r="D41" s="282"/>
      <c r="E41" s="292"/>
      <c r="F41" s="292"/>
      <c r="G41" s="238">
        <f>[1]avgfiinc!BH34</f>
        <v>18317.464485669294</v>
      </c>
      <c r="H41" s="330"/>
      <c r="I41" s="331"/>
      <c r="J41" s="290"/>
      <c r="K41" s="290"/>
      <c r="L41" s="290"/>
      <c r="M41" s="332">
        <f>G41*0.9/'TD5'!F41</f>
        <v>0.65576689557732848</v>
      </c>
      <c r="P41" s="333"/>
    </row>
    <row r="42" spans="1:16" s="235" customFormat="1" ht="15" customHeight="1">
      <c r="A42" s="242">
        <v>1946</v>
      </c>
      <c r="B42" s="288"/>
      <c r="C42" s="238"/>
      <c r="D42" s="282"/>
      <c r="E42" s="292"/>
      <c r="F42" s="292"/>
      <c r="G42" s="238">
        <f>[1]avgfiinc!BH35</f>
        <v>17295.786805623196</v>
      </c>
      <c r="H42" s="330"/>
      <c r="I42" s="331"/>
      <c r="J42" s="290"/>
      <c r="K42" s="290"/>
      <c r="L42" s="290"/>
      <c r="M42" s="332">
        <f>G42*0.9/'TD5'!F42</f>
        <v>0.63300448772671181</v>
      </c>
      <c r="P42" s="333"/>
    </row>
    <row r="43" spans="1:16" s="235" customFormat="1" ht="15" customHeight="1">
      <c r="A43" s="242">
        <v>1947</v>
      </c>
      <c r="B43" s="288"/>
      <c r="C43" s="238"/>
      <c r="D43" s="282"/>
      <c r="E43" s="292"/>
      <c r="F43" s="292"/>
      <c r="G43" s="238">
        <f>[1]avgfiinc!BH36</f>
        <v>17592.416789063289</v>
      </c>
      <c r="H43" s="330"/>
      <c r="I43" s="331"/>
      <c r="J43" s="290"/>
      <c r="K43" s="290"/>
      <c r="L43" s="290"/>
      <c r="M43" s="332">
        <f>G43*0.9/'TD5'!F43</f>
        <v>0.65652119356119687</v>
      </c>
      <c r="P43" s="333"/>
    </row>
    <row r="44" spans="1:16" s="235" customFormat="1" ht="15" customHeight="1">
      <c r="A44" s="242">
        <v>1948</v>
      </c>
      <c r="B44" s="288"/>
      <c r="C44" s="238"/>
      <c r="D44" s="282"/>
      <c r="E44" s="292"/>
      <c r="F44" s="292"/>
      <c r="G44" s="238">
        <f>[1]avgfiinc!BH37</f>
        <v>18076.673917903128</v>
      </c>
      <c r="H44" s="330"/>
      <c r="I44" s="331"/>
      <c r="J44" s="290"/>
      <c r="K44" s="290"/>
      <c r="L44" s="290"/>
      <c r="M44" s="332">
        <f>G44*0.9/'TD5'!F44</f>
        <v>0.64986491666970203</v>
      </c>
      <c r="P44" s="333"/>
    </row>
    <row r="45" spans="1:16" s="235" customFormat="1" ht="15" customHeight="1">
      <c r="A45" s="244">
        <v>1949</v>
      </c>
      <c r="B45" s="293"/>
      <c r="C45" s="246"/>
      <c r="D45" s="283"/>
      <c r="E45" s="294"/>
      <c r="F45" s="294"/>
      <c r="G45" s="246">
        <f>[1]avgfiinc!BH38</f>
        <v>17684.25009685292</v>
      </c>
      <c r="H45" s="334"/>
      <c r="I45" s="335"/>
      <c r="J45" s="296"/>
      <c r="K45" s="296"/>
      <c r="L45" s="296"/>
      <c r="M45" s="336">
        <f>G45*0.9/'TD5'!F45</f>
        <v>0.65249003757145341</v>
      </c>
      <c r="P45" s="333"/>
    </row>
    <row r="46" spans="1:16" s="235" customFormat="1" ht="15" customHeight="1">
      <c r="A46" s="242">
        <v>1950</v>
      </c>
      <c r="B46" s="288"/>
      <c r="C46" s="238"/>
      <c r="D46" s="282"/>
      <c r="E46" s="292"/>
      <c r="F46" s="292"/>
      <c r="G46" s="238">
        <f>[1]avgfiinc!BH39</f>
        <v>19110.420625853883</v>
      </c>
      <c r="H46" s="330"/>
      <c r="I46" s="331"/>
      <c r="J46" s="290"/>
      <c r="K46" s="290"/>
      <c r="L46" s="290"/>
      <c r="M46" s="332">
        <f>G46*0.9/'TD5'!F46</f>
        <v>0.64436633039048574</v>
      </c>
      <c r="P46" s="333"/>
    </row>
    <row r="47" spans="1:16" s="235" customFormat="1" ht="15" customHeight="1">
      <c r="A47" s="242">
        <v>1951</v>
      </c>
      <c r="B47" s="288"/>
      <c r="C47" s="238"/>
      <c r="D47" s="282"/>
      <c r="E47" s="292"/>
      <c r="F47" s="292"/>
      <c r="G47" s="238">
        <f>[1]avgfiinc!BH40</f>
        <v>20307.264153751075</v>
      </c>
      <c r="H47" s="330"/>
      <c r="I47" s="331"/>
      <c r="J47" s="290"/>
      <c r="K47" s="290"/>
      <c r="L47" s="290"/>
      <c r="M47" s="332">
        <f>G47*0.9/'TD5'!F47</f>
        <v>0.65782448512746117</v>
      </c>
      <c r="P47" s="333"/>
    </row>
    <row r="48" spans="1:16" s="235" customFormat="1" ht="15" customHeight="1">
      <c r="A48" s="242">
        <v>1952</v>
      </c>
      <c r="B48" s="288"/>
      <c r="C48" s="238"/>
      <c r="D48" s="282"/>
      <c r="E48" s="292"/>
      <c r="F48" s="292"/>
      <c r="G48" s="238">
        <f>[1]avgfiinc!BH41</f>
        <v>21152.950542995437</v>
      </c>
      <c r="H48" s="330"/>
      <c r="I48" s="331"/>
      <c r="J48" s="290"/>
      <c r="K48" s="290"/>
      <c r="L48" s="290"/>
      <c r="M48" s="332">
        <f>G48*0.9/'TD5'!F48</f>
        <v>0.66788490970749681</v>
      </c>
      <c r="P48" s="333"/>
    </row>
    <row r="49" spans="1:16" s="235" customFormat="1" ht="15" customHeight="1">
      <c r="A49" s="242">
        <v>1953</v>
      </c>
      <c r="B49" s="288"/>
      <c r="C49" s="238"/>
      <c r="D49" s="282"/>
      <c r="E49" s="292"/>
      <c r="F49" s="292"/>
      <c r="G49" s="238">
        <f>[1]avgfiinc!BH42</f>
        <v>22160.061203500725</v>
      </c>
      <c r="H49" s="330"/>
      <c r="I49" s="331"/>
      <c r="J49" s="290"/>
      <c r="K49" s="290"/>
      <c r="L49" s="290"/>
      <c r="M49" s="332">
        <f>G49*0.9/'TD5'!F49</f>
        <v>0.67693048937916389</v>
      </c>
      <c r="P49" s="333"/>
    </row>
    <row r="50" spans="1:16" s="235" customFormat="1" ht="15" customHeight="1">
      <c r="A50" s="242">
        <v>1954</v>
      </c>
      <c r="B50" s="288"/>
      <c r="C50" s="238"/>
      <c r="D50" s="282"/>
      <c r="E50" s="292"/>
      <c r="F50" s="292"/>
      <c r="G50" s="238">
        <f>[1]avgfiinc!BH43</f>
        <v>21566.694757591948</v>
      </c>
      <c r="H50" s="330"/>
      <c r="I50" s="331"/>
      <c r="J50" s="290"/>
      <c r="K50" s="290"/>
      <c r="L50" s="290"/>
      <c r="M50" s="332">
        <f>G50*0.9/'TD5'!F50</f>
        <v>0.66363889409666899</v>
      </c>
      <c r="P50" s="333"/>
    </row>
    <row r="51" spans="1:16" s="235" customFormat="1" ht="15" customHeight="1">
      <c r="A51" s="242">
        <v>1955</v>
      </c>
      <c r="B51" s="288"/>
      <c r="C51" s="238"/>
      <c r="D51" s="282"/>
      <c r="E51" s="292"/>
      <c r="F51" s="292"/>
      <c r="G51" s="238">
        <f>[1]avgfiinc!BH44</f>
        <v>22741.726735770502</v>
      </c>
      <c r="H51" s="330"/>
      <c r="I51" s="331"/>
      <c r="J51" s="290"/>
      <c r="K51" s="290"/>
      <c r="L51" s="290"/>
      <c r="M51" s="332">
        <f>G51*0.9/'TD5'!F51</f>
        <v>0.66062201574229507</v>
      </c>
      <c r="P51" s="333"/>
    </row>
    <row r="52" spans="1:16" s="235" customFormat="1" ht="15" customHeight="1">
      <c r="A52" s="242">
        <v>1956</v>
      </c>
      <c r="B52" s="288"/>
      <c r="C52" s="238"/>
      <c r="D52" s="282"/>
      <c r="E52" s="292"/>
      <c r="F52" s="292"/>
      <c r="G52" s="238">
        <f>[1]avgfiinc!BH45</f>
        <v>23616.44150762627</v>
      </c>
      <c r="H52" s="330"/>
      <c r="I52" s="331"/>
      <c r="J52" s="290"/>
      <c r="K52" s="290"/>
      <c r="L52" s="290"/>
      <c r="M52" s="332">
        <f>G52*0.9/'TD5'!F52</f>
        <v>0.66537860230848167</v>
      </c>
      <c r="P52" s="333"/>
    </row>
    <row r="53" spans="1:16" s="235" customFormat="1" ht="15" customHeight="1">
      <c r="A53" s="242">
        <v>1957</v>
      </c>
      <c r="B53" s="288"/>
      <c r="C53" s="238"/>
      <c r="D53" s="282"/>
      <c r="E53" s="292"/>
      <c r="F53" s="292"/>
      <c r="G53" s="238">
        <f>[1]avgfiinc!BH46</f>
        <v>23734.689188126446</v>
      </c>
      <c r="H53" s="330"/>
      <c r="I53" s="331"/>
      <c r="J53" s="290"/>
      <c r="K53" s="290"/>
      <c r="L53" s="290"/>
      <c r="M53" s="332">
        <f>G53*0.9/'TD5'!F53</f>
        <v>0.67011410301114105</v>
      </c>
      <c r="P53" s="333"/>
    </row>
    <row r="54" spans="1:16" s="235" customFormat="1" ht="15" customHeight="1">
      <c r="A54" s="242">
        <v>1958</v>
      </c>
      <c r="B54" s="288"/>
      <c r="C54" s="238"/>
      <c r="D54" s="282"/>
      <c r="E54" s="292"/>
      <c r="F54" s="292"/>
      <c r="G54" s="238">
        <f>[1]avgfiinc!BH47</f>
        <v>22991.303432274985</v>
      </c>
      <c r="H54" s="330"/>
      <c r="I54" s="331"/>
      <c r="J54" s="290"/>
      <c r="K54" s="290"/>
      <c r="L54" s="290"/>
      <c r="M54" s="332">
        <f>G54*0.9/'TD5'!F54</f>
        <v>0.66438464492236238</v>
      </c>
      <c r="P54" s="333"/>
    </row>
    <row r="55" spans="1:16" s="235" customFormat="1" ht="15" customHeight="1">
      <c r="A55" s="244">
        <v>1959</v>
      </c>
      <c r="B55" s="293"/>
      <c r="C55" s="246"/>
      <c r="D55" s="283"/>
      <c r="E55" s="294"/>
      <c r="F55" s="294"/>
      <c r="G55" s="246">
        <f>[1]avgfiinc!BH48</f>
        <v>24307.508673587254</v>
      </c>
      <c r="H55" s="334"/>
      <c r="I55" s="335"/>
      <c r="J55" s="296"/>
      <c r="K55" s="296"/>
      <c r="L55" s="296"/>
      <c r="M55" s="336">
        <f>G55*0.9/'TD5'!F55</f>
        <v>0.65996373965789046</v>
      </c>
      <c r="P55" s="333"/>
    </row>
    <row r="56" spans="1:16" ht="15.75">
      <c r="A56" s="249">
        <v>1960</v>
      </c>
      <c r="B56" s="288"/>
      <c r="C56" s="238"/>
      <c r="D56" s="282"/>
      <c r="E56" s="292"/>
      <c r="F56" s="292"/>
      <c r="G56" s="238">
        <f>[1]avgfiinc!BH49</f>
        <v>24658.323121070993</v>
      </c>
      <c r="H56" s="330"/>
      <c r="I56" s="331"/>
      <c r="J56" s="290"/>
      <c r="K56" s="290"/>
      <c r="L56" s="290"/>
      <c r="M56" s="332">
        <f>G56*0.9/'TD5'!F56</f>
        <v>0.66524903984327888</v>
      </c>
      <c r="P56" s="333"/>
    </row>
    <row r="57" spans="1:16" ht="15.75">
      <c r="A57" s="249">
        <v>1961</v>
      </c>
      <c r="B57" s="288"/>
      <c r="C57" s="238"/>
      <c r="D57" s="282"/>
      <c r="E57" s="292"/>
      <c r="F57" s="292"/>
      <c r="G57" s="238">
        <f>[1]avgfiinc!BH50</f>
        <v>24906.72350580214</v>
      </c>
      <c r="H57" s="330"/>
      <c r="I57" s="331"/>
      <c r="J57" s="290"/>
      <c r="K57" s="290"/>
      <c r="L57" s="290"/>
      <c r="M57" s="332">
        <f>G57*0.9/'TD5'!F57</f>
        <v>0.65745227194480249</v>
      </c>
      <c r="P57" s="333"/>
    </row>
    <row r="58" spans="1:16">
      <c r="A58" s="249">
        <v>1962</v>
      </c>
      <c r="B58" s="298">
        <f>[1]avgfiinc!BC51</f>
        <v>16282.513774317318</v>
      </c>
      <c r="C58" s="250">
        <f>[1]avgfiinc!BD51</f>
        <v>14460.242178001487</v>
      </c>
      <c r="D58" s="299">
        <f>[1]avgfiinc!BE51</f>
        <v>18570.398269244364</v>
      </c>
      <c r="E58" s="299">
        <f>[1]avgfiinc!BF51</f>
        <v>24708.099850959949</v>
      </c>
      <c r="F58" s="299">
        <f>[1]avgfiinc!BG51</f>
        <v>6456.3538180652831</v>
      </c>
      <c r="G58" s="250">
        <f>[1]avgfiinc!BH51</f>
        <v>25025.320471108076</v>
      </c>
      <c r="H58" s="337">
        <f>B58*0.9/'TD5'!B58</f>
        <v>0.6817096471786499</v>
      </c>
      <c r="I58" s="338">
        <f>C58*0.9/'TD5'!B58</f>
        <v>0.60541552305221569</v>
      </c>
      <c r="J58" s="338">
        <f>D58*0.9/'TD5'!C58</f>
        <v>0.71062538027763378</v>
      </c>
      <c r="K58" s="338">
        <f>E58*0.9/'TD5'!D58</f>
        <v>0.6798555850982666</v>
      </c>
      <c r="L58" s="338">
        <f>F58*0.9/'TD5'!E58</f>
        <v>0.53239846229553223</v>
      </c>
      <c r="M58" s="339">
        <f>G58*0.9/'TD5'!F58</f>
        <v>0.65740221738815308</v>
      </c>
      <c r="P58" s="333"/>
    </row>
    <row r="59" spans="1:16">
      <c r="A59" s="249">
        <v>1963</v>
      </c>
      <c r="B59" s="303">
        <f>[1]avgfiinc!BC52</f>
        <v>16989.16071181139</v>
      </c>
      <c r="C59" s="257">
        <f>[1]avgfiinc!BD52</f>
        <v>15097.172129926805</v>
      </c>
      <c r="D59" s="282">
        <f>[1]avgfiinc!BE52</f>
        <v>19378.525261996998</v>
      </c>
      <c r="E59" s="282">
        <f>[1]avgfiinc!BF52</f>
        <v>25734.433743900725</v>
      </c>
      <c r="F59" s="282">
        <f>[1]avgfiinc!BG52</f>
        <v>6749.3606996349727</v>
      </c>
      <c r="G59" s="257">
        <f>[1]avgfiinc!BH52</f>
        <v>26304.827185821898</v>
      </c>
      <c r="H59" s="340">
        <f>B59*0.9/'TD5'!B59</f>
        <v>0.68157927922140227</v>
      </c>
      <c r="I59" s="341">
        <f>C59*0.9/'TD5'!B59</f>
        <v>0.60567557592430576</v>
      </c>
      <c r="J59" s="341">
        <f>D59*0.9/'TD5'!C59</f>
        <v>0.71074812879363536</v>
      </c>
      <c r="K59" s="341">
        <f>E59*0.9/'TD5'!D59</f>
        <v>0.67952797415521182</v>
      </c>
      <c r="L59" s="341">
        <f>F59*0.9/'TD5'!E59</f>
        <v>0.53282750471435392</v>
      </c>
      <c r="M59" s="342">
        <f>G59*0.9/'TD5'!F59</f>
        <v>0.6621518712328035</v>
      </c>
      <c r="P59" s="333"/>
    </row>
    <row r="60" spans="1:16">
      <c r="A60" s="249">
        <v>1964</v>
      </c>
      <c r="B60" s="303">
        <f>[1]avgfiinc!BC53</f>
        <v>17695.807649305461</v>
      </c>
      <c r="C60" s="257">
        <f>[1]avgfiinc!BD53</f>
        <v>15734.102081852123</v>
      </c>
      <c r="D60" s="282">
        <f>[1]avgfiinc!BE53</f>
        <v>20186.652254749632</v>
      </c>
      <c r="E60" s="282">
        <f>[1]avgfiinc!BF53</f>
        <v>26760.767636841501</v>
      </c>
      <c r="F60" s="282">
        <f>[1]avgfiinc!BG53</f>
        <v>7042.3675812046622</v>
      </c>
      <c r="G60" s="257">
        <f>[1]avgfiinc!BH53</f>
        <v>26985.658796578075</v>
      </c>
      <c r="H60" s="340">
        <f>B60*0.9/'TD5'!B60</f>
        <v>0.68145936727523804</v>
      </c>
      <c r="I60" s="341">
        <f>C60*0.9/'TD5'!B60</f>
        <v>0.60591477155685425</v>
      </c>
      <c r="J60" s="341">
        <f>D60*0.9/'TD5'!C60</f>
        <v>0.71086108684539784</v>
      </c>
      <c r="K60" s="341">
        <f>E60*0.9/'TD5'!D60</f>
        <v>0.67922577261924744</v>
      </c>
      <c r="L60" s="341">
        <f>F60*0.9/'TD5'!E60</f>
        <v>0.53322145342826843</v>
      </c>
      <c r="M60" s="342">
        <f>G60*0.9/'TD5'!F60</f>
        <v>0.65590381622314453</v>
      </c>
      <c r="P60" s="333"/>
    </row>
    <row r="61" spans="1:16">
      <c r="A61" s="249">
        <v>1965</v>
      </c>
      <c r="B61" s="303">
        <f>[1]avgfiinc!BC54</f>
        <v>18553.463667068325</v>
      </c>
      <c r="C61" s="257">
        <f>[1]avgfiinc!BD54</f>
        <v>16551.3135011948</v>
      </c>
      <c r="D61" s="282">
        <f>[1]avgfiinc!BE54</f>
        <v>21173.737803584772</v>
      </c>
      <c r="E61" s="282">
        <f>[1]avgfiinc!BF54</f>
        <v>28152.07190237167</v>
      </c>
      <c r="F61" s="282">
        <f>[1]avgfiinc!BG54</f>
        <v>7381.4312841838582</v>
      </c>
      <c r="G61" s="257">
        <f>[1]avgfiinc!BH54</f>
        <v>28452.784354009978</v>
      </c>
      <c r="H61" s="340">
        <f>B61*0.9/'TD5'!B61</f>
        <v>0.68258611623050003</v>
      </c>
      <c r="I61" s="341">
        <f>C61*0.9/'TD5'!B61</f>
        <v>0.60892655969930665</v>
      </c>
      <c r="J61" s="341">
        <f>D61*0.9/'TD5'!C61</f>
        <v>0.71215412764087593</v>
      </c>
      <c r="K61" s="341">
        <f>E61*0.9/'TD5'!D61</f>
        <v>0.68258349490634795</v>
      </c>
      <c r="L61" s="341">
        <f>F61*0.9/'TD5'!E61</f>
        <v>0.53402680579434247</v>
      </c>
      <c r="M61" s="342">
        <f>G61*0.9/'TD5'!F61</f>
        <v>0.6521897587104345</v>
      </c>
      <c r="P61" s="333"/>
    </row>
    <row r="62" spans="1:16">
      <c r="A62" s="249">
        <v>1966</v>
      </c>
      <c r="B62" s="303">
        <f>[1]avgfiinc!BC55</f>
        <v>19411.119684831188</v>
      </c>
      <c r="C62" s="257">
        <f>[1]avgfiinc!BD55</f>
        <v>17368.524920537478</v>
      </c>
      <c r="D62" s="282">
        <f>[1]avgfiinc!BE55</f>
        <v>22160.823352419913</v>
      </c>
      <c r="E62" s="282">
        <f>[1]avgfiinc!BF55</f>
        <v>29543.376167901839</v>
      </c>
      <c r="F62" s="282">
        <f>[1]avgfiinc!BG55</f>
        <v>7720.4949871630533</v>
      </c>
      <c r="G62" s="257">
        <f>[1]avgfiinc!BH55</f>
        <v>29446.250240503712</v>
      </c>
      <c r="H62" s="340">
        <f>B62*0.9/'TD5'!B62</f>
        <v>0.68361654877662659</v>
      </c>
      <c r="I62" s="341">
        <f>C62*0.9/'TD5'!B62</f>
        <v>0.61168089509010326</v>
      </c>
      <c r="J62" s="341">
        <f>D62*0.9/'TD5'!C62</f>
        <v>0.71333608031272899</v>
      </c>
      <c r="K62" s="341">
        <f>E62*0.9/'TD5'!D62</f>
        <v>0.68565374612808216</v>
      </c>
      <c r="L62" s="341">
        <f>F62*0.9/'TD5'!E62</f>
        <v>0.53476354479789723</v>
      </c>
      <c r="M62" s="342">
        <f>G62*0.9/'TD5'!F62</f>
        <v>0.65763849020004272</v>
      </c>
      <c r="P62" s="333"/>
    </row>
    <row r="63" spans="1:16">
      <c r="A63" s="249">
        <v>1967</v>
      </c>
      <c r="B63" s="303">
        <f>[1]avgfiinc!BC56</f>
        <v>20101.418137585475</v>
      </c>
      <c r="C63" s="257">
        <f>[1]avgfiinc!BD56</f>
        <v>18076.619668462004</v>
      </c>
      <c r="D63" s="282">
        <f>[1]avgfiinc!BE56</f>
        <v>22949.418676697798</v>
      </c>
      <c r="E63" s="282">
        <f>[1]avgfiinc!BF56</f>
        <v>29724.954763563117</v>
      </c>
      <c r="F63" s="282">
        <f>[1]avgfiinc!BG56</f>
        <v>8766.3535306760768</v>
      </c>
      <c r="G63" s="257">
        <f>[1]avgfiinc!BH56</f>
        <v>30467.594870230994</v>
      </c>
      <c r="H63" s="343">
        <f>B63*0.9/'TD5'!B63</f>
        <v>0.67798320949077606</v>
      </c>
      <c r="I63" s="344">
        <f>C63*0.9/'TD5'!B63</f>
        <v>0.60969054698944092</v>
      </c>
      <c r="J63" s="341">
        <f>D63*0.9/'TD5'!C63</f>
        <v>0.70684488862752926</v>
      </c>
      <c r="K63" s="341">
        <f>E63*0.9/'TD5'!D63</f>
        <v>0.67635773122310638</v>
      </c>
      <c r="L63" s="341">
        <f>F63*0.9/'TD5'!E63</f>
        <v>0.54761554300785065</v>
      </c>
      <c r="M63" s="342">
        <f>G63*0.9/'TD5'!F63</f>
        <v>0.6520564705133437</v>
      </c>
      <c r="P63" s="333"/>
    </row>
    <row r="64" spans="1:16">
      <c r="A64" s="249">
        <v>1968</v>
      </c>
      <c r="B64" s="303">
        <f>[1]avgfiinc!BC57</f>
        <v>20888.241008734167</v>
      </c>
      <c r="C64" s="257">
        <f>[1]avgfiinc!BD57</f>
        <v>18799.087835641181</v>
      </c>
      <c r="D64" s="282">
        <f>[1]avgfiinc!BE57</f>
        <v>23724.584069057655</v>
      </c>
      <c r="E64" s="282">
        <f>[1]avgfiinc!BF57</f>
        <v>30550.442113819281</v>
      </c>
      <c r="F64" s="282">
        <f>[1]avgfiinc!BG57</f>
        <v>9300.2806250194844</v>
      </c>
      <c r="G64" s="257">
        <f>[1]avgfiinc!BH57</f>
        <v>31874.698797918161</v>
      </c>
      <c r="H64" s="343">
        <f>B64*0.9/'TD5'!B64</f>
        <v>0.67764383926987659</v>
      </c>
      <c r="I64" s="344">
        <f>C64*0.9/'TD5'!B64</f>
        <v>0.60986877977848053</v>
      </c>
      <c r="J64" s="341">
        <f>D64*0.9/'TD5'!C64</f>
        <v>0.7059356775134803</v>
      </c>
      <c r="K64" s="341">
        <f>E64*0.9/'TD5'!D64</f>
        <v>0.67438672110438347</v>
      </c>
      <c r="L64" s="341">
        <f>F64*0.9/'TD5'!E64</f>
        <v>0.55260574445128441</v>
      </c>
      <c r="M64" s="342">
        <f>G64*0.9/'TD5'!F64</f>
        <v>0.65229641273617744</v>
      </c>
      <c r="P64" s="333"/>
    </row>
    <row r="65" spans="1:16">
      <c r="A65" s="259">
        <v>1969</v>
      </c>
      <c r="B65" s="308">
        <f>[1]avgfiinc!BC58</f>
        <v>21377.64858252585</v>
      </c>
      <c r="C65" s="260">
        <f>[1]avgfiinc!BD58</f>
        <v>19177.33142558685</v>
      </c>
      <c r="D65" s="283">
        <f>[1]avgfiinc!BE58</f>
        <v>24291.689825819733</v>
      </c>
      <c r="E65" s="283">
        <f>[1]avgfiinc!BF58</f>
        <v>31288.11657285185</v>
      </c>
      <c r="F65" s="283">
        <f>[1]avgfiinc!BG58</f>
        <v>9514.3858061230148</v>
      </c>
      <c r="G65" s="260">
        <f>[1]avgfiinc!BH58</f>
        <v>32764.736256746142</v>
      </c>
      <c r="H65" s="345">
        <f>B65*0.9/'TD5'!B65</f>
        <v>0.68610939476639032</v>
      </c>
      <c r="I65" s="346">
        <f>C65*0.9/'TD5'!B65</f>
        <v>0.6154908575117588</v>
      </c>
      <c r="J65" s="347">
        <f>D65*0.9/'TD5'!C65</f>
        <v>0.71352813160046924</v>
      </c>
      <c r="K65" s="347">
        <f>E65*0.9/'TD5'!D65</f>
        <v>0.67964750807732355</v>
      </c>
      <c r="L65" s="347">
        <f>F65*0.9/'TD5'!E65</f>
        <v>0.56260381545871496</v>
      </c>
      <c r="M65" s="348">
        <f>G65*0.9/'TD5'!F65</f>
        <v>0.66095322091132391</v>
      </c>
      <c r="P65" s="333"/>
    </row>
    <row r="66" spans="1:16">
      <c r="A66" s="249">
        <v>1970</v>
      </c>
      <c r="B66" s="303">
        <f>[1]avgfiinc!BC59</f>
        <v>20928.811986908411</v>
      </c>
      <c r="C66" s="257">
        <f>[1]avgfiinc!BD59</f>
        <v>18721.527327493146</v>
      </c>
      <c r="D66" s="282">
        <f>[1]avgfiinc!BE59</f>
        <v>23853.593934664699</v>
      </c>
      <c r="E66" s="282">
        <f>[1]avgfiinc!BF59</f>
        <v>30603.287614045646</v>
      </c>
      <c r="F66" s="282">
        <f>[1]avgfiinc!BG59</f>
        <v>9147.5161337446516</v>
      </c>
      <c r="G66" s="257">
        <f>[1]avgfiinc!BH59</f>
        <v>32143.567577099649</v>
      </c>
      <c r="H66" s="343">
        <f>B66*0.9/'TD5'!B66</f>
        <v>0.6907616185490042</v>
      </c>
      <c r="I66" s="344">
        <f>C66*0.9/'TD5'!B66</f>
        <v>0.61790953669697046</v>
      </c>
      <c r="J66" s="341">
        <f>D66*0.9/'TD5'!C66</f>
        <v>0.71774408349301666</v>
      </c>
      <c r="K66" s="341">
        <f>E66*0.9/'TD5'!D66</f>
        <v>0.68155902693979431</v>
      </c>
      <c r="L66" s="341">
        <f>F66*0.9/'TD5'!E66</f>
        <v>0.56731872609816492</v>
      </c>
      <c r="M66" s="342">
        <f>G66*0.9/'TD5'!F66</f>
        <v>0.6652308099437505</v>
      </c>
      <c r="P66" s="333"/>
    </row>
    <row r="67" spans="1:16">
      <c r="A67" s="249">
        <v>1971</v>
      </c>
      <c r="B67" s="303">
        <f>[1]avgfiinc!BC60</f>
        <v>20757.755474473201</v>
      </c>
      <c r="C67" s="257">
        <f>[1]avgfiinc!BD60</f>
        <v>18573.204126568133</v>
      </c>
      <c r="D67" s="282">
        <f>[1]avgfiinc!BE60</f>
        <v>23678.11494723396</v>
      </c>
      <c r="E67" s="282">
        <f>[1]avgfiinc!BF60</f>
        <v>30303.046431978339</v>
      </c>
      <c r="F67" s="282">
        <f>[1]avgfiinc!BG60</f>
        <v>9154.5559252862258</v>
      </c>
      <c r="G67" s="257">
        <f>[1]avgfiinc!BH60</f>
        <v>31881.723751208388</v>
      </c>
      <c r="H67" s="343">
        <f>B67*0.9/'TD5'!B67</f>
        <v>0.68760811357060458</v>
      </c>
      <c r="I67" s="344">
        <f>C67*0.9/'TD5'!B67</f>
        <v>0.61524406471289705</v>
      </c>
      <c r="J67" s="341">
        <f>D67*0.9/'TD5'!C67</f>
        <v>0.71510355951613747</v>
      </c>
      <c r="K67" s="341">
        <f>E67*0.9/'TD5'!D67</f>
        <v>0.67899119126377627</v>
      </c>
      <c r="L67" s="341">
        <f>F67*0.9/'TD5'!E67</f>
        <v>0.56601480854442332</v>
      </c>
      <c r="M67" s="342">
        <f>G67*0.9/'TD5'!F67</f>
        <v>0.66206304711522534</v>
      </c>
      <c r="P67" s="333"/>
    </row>
    <row r="68" spans="1:16">
      <c r="A68" s="249">
        <v>1972</v>
      </c>
      <c r="B68" s="303">
        <f>[1]avgfiinc!BC61</f>
        <v>21628.99900942346</v>
      </c>
      <c r="C68" s="257">
        <f>[1]avgfiinc!BD61</f>
        <v>19404.51127565619</v>
      </c>
      <c r="D68" s="282">
        <f>[1]avgfiinc!BE61</f>
        <v>24614.639554147536</v>
      </c>
      <c r="E68" s="282">
        <f>[1]avgfiinc!BF61</f>
        <v>31402.490648775478</v>
      </c>
      <c r="F68" s="282">
        <f>[1]avgfiinc!BG61</f>
        <v>9881.2002147060757</v>
      </c>
      <c r="G68" s="257">
        <f>[1]avgfiinc!BH61</f>
        <v>33165.708115265239</v>
      </c>
      <c r="H68" s="343">
        <f>B68*0.9/'TD5'!B68</f>
        <v>0.68672831870208018</v>
      </c>
      <c r="I68" s="344">
        <f>C68*0.9/'TD5'!B68</f>
        <v>0.61610005149850622</v>
      </c>
      <c r="J68" s="341">
        <f>D68*0.9/'TD5'!C68</f>
        <v>0.71428141564683756</v>
      </c>
      <c r="K68" s="341">
        <f>E68*0.9/'TD5'!D68</f>
        <v>0.67868318971886765</v>
      </c>
      <c r="L68" s="341">
        <f>F68*0.9/'TD5'!E68</f>
        <v>0.57018604430777486</v>
      </c>
      <c r="M68" s="342">
        <f>G68*0.9/'TD5'!F68</f>
        <v>0.66179220746562373</v>
      </c>
      <c r="P68" s="333"/>
    </row>
    <row r="69" spans="1:16">
      <c r="A69" s="249">
        <v>1973</v>
      </c>
      <c r="B69" s="303">
        <f>[1]avgfiinc!BC62</f>
        <v>22270.931129805911</v>
      </c>
      <c r="C69" s="257">
        <f>[1]avgfiinc!BD62</f>
        <v>19984.001021575037</v>
      </c>
      <c r="D69" s="282">
        <f>[1]avgfiinc!BE62</f>
        <v>25422.690285478278</v>
      </c>
      <c r="E69" s="282">
        <f>[1]avgfiinc!BF62</f>
        <v>32473.052822836726</v>
      </c>
      <c r="F69" s="282">
        <f>[1]avgfiinc!BG62</f>
        <v>10181.36208827536</v>
      </c>
      <c r="G69" s="257">
        <f>[1]avgfiinc!BH62</f>
        <v>34034.801045381704</v>
      </c>
      <c r="H69" s="343">
        <f>B69*0.9/'TD5'!B69</f>
        <v>0.6884831538227445</v>
      </c>
      <c r="I69" s="344">
        <f>C69*0.9/'TD5'!B69</f>
        <v>0.617785038673901</v>
      </c>
      <c r="J69" s="341">
        <f>D69*0.9/'TD5'!C69</f>
        <v>0.71630227707464655</v>
      </c>
      <c r="K69" s="341">
        <f>E69*0.9/'TD5'!D69</f>
        <v>0.67906364008013043</v>
      </c>
      <c r="L69" s="341">
        <f>F69*0.9/'TD5'!E69</f>
        <v>0.57690672465469106</v>
      </c>
      <c r="M69" s="342">
        <f>G69*0.9/'TD5'!F69</f>
        <v>0.66305234002720681</v>
      </c>
      <c r="P69" s="333"/>
    </row>
    <row r="70" spans="1:16">
      <c r="A70" s="249">
        <v>1974</v>
      </c>
      <c r="B70" s="303">
        <f>[1]avgfiinc!BC63</f>
        <v>22025.000015419922</v>
      </c>
      <c r="C70" s="257">
        <f>[1]avgfiinc!BD63</f>
        <v>19759.203480918932</v>
      </c>
      <c r="D70" s="282">
        <f>[1]avgfiinc!BE63</f>
        <v>25173.982254928076</v>
      </c>
      <c r="E70" s="282">
        <f>[1]avgfiinc!BF63</f>
        <v>31921.219924860852</v>
      </c>
      <c r="F70" s="282">
        <f>[1]avgfiinc!BG63</f>
        <v>10249.588030688865</v>
      </c>
      <c r="G70" s="257">
        <f>[1]avgfiinc!BH63</f>
        <v>33502.449663663887</v>
      </c>
      <c r="H70" s="343">
        <f>B70*0.9/'TD5'!B70</f>
        <v>0.68940532332726445</v>
      </c>
      <c r="I70" s="344">
        <f>C70*0.9/'TD5'!B70</f>
        <v>0.61848354392350313</v>
      </c>
      <c r="J70" s="341">
        <f>D70*0.9/'TD5'!C70</f>
        <v>0.71633991634507754</v>
      </c>
      <c r="K70" s="341">
        <f>E70*0.9/'TD5'!D70</f>
        <v>0.67663404892937251</v>
      </c>
      <c r="L70" s="341">
        <f>F70*0.9/'TD5'!E70</f>
        <v>0.58586762445247575</v>
      </c>
      <c r="M70" s="342">
        <f>G70*0.9/'TD5'!F70</f>
        <v>0.66322848689469538</v>
      </c>
      <c r="P70" s="333"/>
    </row>
    <row r="71" spans="1:16">
      <c r="A71" s="249">
        <v>1975</v>
      </c>
      <c r="B71" s="303">
        <f>[1]avgfiinc!BC64</f>
        <v>20948.324804696302</v>
      </c>
      <c r="C71" s="257">
        <f>[1]avgfiinc!BD64</f>
        <v>18805.780008338494</v>
      </c>
      <c r="D71" s="282">
        <f>[1]avgfiinc!BE64</f>
        <v>23696.989354764119</v>
      </c>
      <c r="E71" s="282">
        <f>[1]avgfiinc!BF64</f>
        <v>29680.87997585192</v>
      </c>
      <c r="F71" s="282">
        <f>[1]avgfiinc!BG64</f>
        <v>10233.306785200437</v>
      </c>
      <c r="G71" s="257">
        <f>[1]avgfiinc!BH64</f>
        <v>31766.463658722419</v>
      </c>
      <c r="H71" s="343">
        <f>B71*0.9/'TD5'!B71</f>
        <v>0.68928143413381804</v>
      </c>
      <c r="I71" s="344">
        <f>C71*0.9/'TD5'!B71</f>
        <v>0.61878336979225423</v>
      </c>
      <c r="J71" s="341">
        <f>D71*0.9/'TD5'!C71</f>
        <v>0.71449065962349312</v>
      </c>
      <c r="K71" s="341">
        <f>E71*0.9/'TD5'!D71</f>
        <v>0.67354781317476398</v>
      </c>
      <c r="L71" s="341">
        <f>F71*0.9/'TD5'!E71</f>
        <v>0.59340534631678576</v>
      </c>
      <c r="M71" s="342">
        <f>G71*0.9/'TD5'!F71</f>
        <v>0.66238059970714847</v>
      </c>
      <c r="P71" s="333"/>
    </row>
    <row r="72" spans="1:16">
      <c r="A72" s="249">
        <v>1976</v>
      </c>
      <c r="B72" s="303">
        <f>[1]avgfiinc!BC65</f>
        <v>21742.822480152452</v>
      </c>
      <c r="C72" s="257">
        <f>[1]avgfiinc!BD65</f>
        <v>19556.513029567213</v>
      </c>
      <c r="D72" s="282">
        <f>[1]avgfiinc!BE65</f>
        <v>24586.466414212267</v>
      </c>
      <c r="E72" s="282">
        <f>[1]avgfiinc!BF65</f>
        <v>30550.203991652739</v>
      </c>
      <c r="F72" s="282">
        <f>[1]avgfiinc!BG65</f>
        <v>10986.325757439352</v>
      </c>
      <c r="G72" s="257">
        <f>[1]avgfiinc!BH65</f>
        <v>32831.91340705027</v>
      </c>
      <c r="H72" s="343">
        <f>B72*0.9/'TD5'!B72</f>
        <v>0.68969926245887336</v>
      </c>
      <c r="I72" s="344">
        <f>C72*0.9/'TD5'!B72</f>
        <v>0.62034782398063726</v>
      </c>
      <c r="J72" s="341">
        <f>D72*0.9/'TD5'!C72</f>
        <v>0.71428370664247609</v>
      </c>
      <c r="K72" s="341">
        <f>E72*0.9/'TD5'!D72</f>
        <v>0.67251842689455543</v>
      </c>
      <c r="L72" s="341">
        <f>F72*0.9/'TD5'!E72</f>
        <v>0.60104651258455988</v>
      </c>
      <c r="M72" s="342">
        <f>G72*0.9/'TD5'!F72</f>
        <v>0.6624475478454882</v>
      </c>
      <c r="P72" s="333"/>
    </row>
    <row r="73" spans="1:16">
      <c r="A73" s="249">
        <v>1977</v>
      </c>
      <c r="B73" s="303">
        <f>[1]avgfiinc!BC66</f>
        <v>22230.616642476496</v>
      </c>
      <c r="C73" s="257">
        <f>[1]avgfiinc!BD66</f>
        <v>20047.007002199789</v>
      </c>
      <c r="D73" s="282">
        <f>[1]avgfiinc!BE66</f>
        <v>25084.564081722416</v>
      </c>
      <c r="E73" s="282">
        <f>[1]avgfiinc!BF66</f>
        <v>31009.50908402136</v>
      </c>
      <c r="F73" s="282">
        <f>[1]avgfiinc!BG66</f>
        <v>11513.159308889704</v>
      </c>
      <c r="G73" s="257">
        <f>[1]avgfiinc!BH66</f>
        <v>33396.891534467046</v>
      </c>
      <c r="H73" s="343">
        <f>B73*0.9/'TD5'!B73</f>
        <v>0.68973638119270231</v>
      </c>
      <c r="I73" s="344">
        <f>C73*0.9/'TD5'!B73</f>
        <v>0.62198679801900891</v>
      </c>
      <c r="J73" s="341">
        <f>D73*0.9/'TD5'!C73</f>
        <v>0.71394387679728044</v>
      </c>
      <c r="K73" s="341">
        <f>E73*0.9/'TD5'!D73</f>
        <v>0.67182443159804006</v>
      </c>
      <c r="L73" s="341">
        <f>F73*0.9/'TD5'!E73</f>
        <v>0.60677235823389697</v>
      </c>
      <c r="M73" s="342">
        <f>G73*0.9/'TD5'!F73</f>
        <v>0.66200582830420274</v>
      </c>
      <c r="P73" s="333"/>
    </row>
    <row r="74" spans="1:16">
      <c r="A74" s="249">
        <v>1978</v>
      </c>
      <c r="B74" s="303">
        <f>[1]avgfiinc!BC67</f>
        <v>22795.532907656507</v>
      </c>
      <c r="C74" s="257">
        <f>[1]avgfiinc!BD67</f>
        <v>20637.137186732332</v>
      </c>
      <c r="D74" s="282">
        <f>[1]avgfiinc!BE67</f>
        <v>25860.436705572738</v>
      </c>
      <c r="E74" s="282">
        <f>[1]avgfiinc!BF67</f>
        <v>31607.650892150774</v>
      </c>
      <c r="F74" s="282">
        <f>[1]avgfiinc!BG67</f>
        <v>12049.171745452149</v>
      </c>
      <c r="G74" s="257">
        <f>[1]avgfiinc!BH67</f>
        <v>34090.306319805393</v>
      </c>
      <c r="H74" s="343">
        <f>B74*0.9/'TD5'!B74</f>
        <v>0.68795837089908574</v>
      </c>
      <c r="I74" s="344">
        <f>C74*0.9/'TD5'!B74</f>
        <v>0.62281901180018906</v>
      </c>
      <c r="J74" s="341">
        <f>D74*0.9/'TD5'!C74</f>
        <v>0.71268261422075863</v>
      </c>
      <c r="K74" s="341">
        <f>E74*0.9/'TD5'!D74</f>
        <v>0.66976080988343867</v>
      </c>
      <c r="L74" s="341">
        <f>F74*0.9/'TD5'!E74</f>
        <v>0.61057407285153065</v>
      </c>
      <c r="M74" s="342">
        <f>G74*0.9/'TD5'!F74</f>
        <v>0.65996187589643185</v>
      </c>
      <c r="P74" s="333"/>
    </row>
    <row r="75" spans="1:16">
      <c r="A75" s="259">
        <v>1979</v>
      </c>
      <c r="B75" s="308">
        <f>[1]avgfiinc!BC68</f>
        <v>23257.273756335595</v>
      </c>
      <c r="C75" s="260">
        <f>[1]avgfiinc!BD68</f>
        <v>21136.146189216372</v>
      </c>
      <c r="D75" s="283">
        <f>[1]avgfiinc!BE68</f>
        <v>26281.816833096716</v>
      </c>
      <c r="E75" s="283">
        <f>[1]avgfiinc!BF68</f>
        <v>31515.053981621902</v>
      </c>
      <c r="F75" s="283">
        <f>[1]avgfiinc!BG68</f>
        <v>12746.073829429837</v>
      </c>
      <c r="G75" s="260">
        <f>[1]avgfiinc!BH68</f>
        <v>34668.490684644166</v>
      </c>
      <c r="H75" s="349">
        <f>B75*0.9/'TD5'!B75</f>
        <v>0.68226692080497742</v>
      </c>
      <c r="I75" s="347">
        <f>C75*0.9/'TD5'!B75</f>
        <v>0.62004229426383972</v>
      </c>
      <c r="J75" s="347">
        <f>D75*0.9/'TD5'!C75</f>
        <v>0.70857411623001088</v>
      </c>
      <c r="K75" s="347">
        <f>E75*0.9/'TD5'!D75</f>
        <v>0.66336074471473683</v>
      </c>
      <c r="L75" s="347">
        <f>F75*0.9/'TD5'!E75</f>
        <v>0.60947898030281067</v>
      </c>
      <c r="M75" s="348">
        <f>G75*0.9/'TD5'!F75</f>
        <v>0.65495026111602783</v>
      </c>
      <c r="P75" s="333"/>
    </row>
    <row r="76" spans="1:16">
      <c r="A76" s="249">
        <v>1980</v>
      </c>
      <c r="B76" s="303">
        <f>[1]avgfiinc!BC69</f>
        <v>22884.060972134754</v>
      </c>
      <c r="C76" s="257">
        <f>[1]avgfiinc!BD69</f>
        <v>20819.139983735204</v>
      </c>
      <c r="D76" s="282">
        <f>[1]avgfiinc!BE69</f>
        <v>25753.419775758433</v>
      </c>
      <c r="E76" s="282">
        <f>[1]avgfiinc!BF69</f>
        <v>30884.109923793629</v>
      </c>
      <c r="F76" s="282">
        <f>[1]avgfiinc!BG69</f>
        <v>12825.747358310193</v>
      </c>
      <c r="G76" s="257">
        <f>[1]avgfiinc!BH69</f>
        <v>34063.518823030499</v>
      </c>
      <c r="H76" s="340">
        <f>B76*0.9/'TD5'!B76</f>
        <v>0.67776763439178456</v>
      </c>
      <c r="I76" s="341">
        <f>C76*0.9/'TD5'!B76</f>
        <v>0.61660993099212658</v>
      </c>
      <c r="J76" s="341">
        <f>D76*0.9/'TD5'!C76</f>
        <v>0.70374497771263123</v>
      </c>
      <c r="K76" s="341">
        <f>E76*0.9/'TD5'!D76</f>
        <v>0.65808090567588806</v>
      </c>
      <c r="L76" s="341">
        <f>F76*0.9/'TD5'!E76</f>
        <v>0.60879972577095043</v>
      </c>
      <c r="M76" s="342">
        <f>G76*0.9/'TD5'!F76</f>
        <v>0.65082857012748718</v>
      </c>
      <c r="P76" s="333"/>
    </row>
    <row r="77" spans="1:16">
      <c r="A77" s="249">
        <v>1981</v>
      </c>
      <c r="B77" s="303">
        <f>[1]avgfiinc!BC70</f>
        <v>22647.572353270698</v>
      </c>
      <c r="C77" s="257">
        <f>[1]avgfiinc!BD70</f>
        <v>20553.98638050411</v>
      </c>
      <c r="D77" s="282">
        <f>[1]avgfiinc!BE70</f>
        <v>25318.671044802853</v>
      </c>
      <c r="E77" s="282">
        <f>[1]avgfiinc!BF70</f>
        <v>30269.014416178885</v>
      </c>
      <c r="F77" s="282">
        <f>[1]avgfiinc!BG70</f>
        <v>12821.039236999142</v>
      </c>
      <c r="G77" s="257">
        <f>[1]avgfiinc!BH70</f>
        <v>33720.514039102891</v>
      </c>
      <c r="H77" s="340">
        <f>B77*0.9/'TD5'!B77</f>
        <v>0.67756903171539307</v>
      </c>
      <c r="I77" s="341">
        <f>C77*0.9/'TD5'!B77</f>
        <v>0.61493322253227234</v>
      </c>
      <c r="J77" s="341">
        <f>D77*0.9/'TD5'!C77</f>
        <v>0.70320776104927074</v>
      </c>
      <c r="K77" s="341">
        <f>E77*0.9/'TD5'!D77</f>
        <v>0.65633076429367065</v>
      </c>
      <c r="L77" s="341">
        <f>F77*0.9/'TD5'!E77</f>
        <v>0.60490056872367848</v>
      </c>
      <c r="M77" s="342">
        <f>G77*0.9/'TD5'!F77</f>
        <v>0.65145036578178406</v>
      </c>
      <c r="P77" s="333"/>
    </row>
    <row r="78" spans="1:16">
      <c r="A78" s="249">
        <v>1982</v>
      </c>
      <c r="B78" s="303">
        <f>[1]avgfiinc!BC71</f>
        <v>21824.185110743674</v>
      </c>
      <c r="C78" s="257">
        <f>[1]avgfiinc!BD71</f>
        <v>19732.27209964452</v>
      </c>
      <c r="D78" s="282">
        <f>[1]avgfiinc!BE71</f>
        <v>24316.185383818334</v>
      </c>
      <c r="E78" s="282">
        <f>[1]avgfiinc!BF71</f>
        <v>28770.29306571979</v>
      </c>
      <c r="F78" s="282">
        <f>[1]avgfiinc!BG71</f>
        <v>12677.458571584784</v>
      </c>
      <c r="G78" s="257">
        <f>[1]avgfiinc!BH71</f>
        <v>32437.728910871516</v>
      </c>
      <c r="H78" s="340">
        <f>B78*0.9/'TD5'!B78</f>
        <v>0.6659398376941682</v>
      </c>
      <c r="I78" s="341">
        <f>C78*0.9/'TD5'!B78</f>
        <v>0.60210752487182617</v>
      </c>
      <c r="J78" s="341">
        <f>D78*0.9/'TD5'!C78</f>
        <v>0.69214671850204479</v>
      </c>
      <c r="K78" s="341">
        <f>E78*0.9/'TD5'!D78</f>
        <v>0.64060238003730774</v>
      </c>
      <c r="L78" s="341">
        <f>F78*0.9/'TD5'!E78</f>
        <v>0.59457319974899303</v>
      </c>
      <c r="M78" s="342">
        <f>G78*0.9/'TD5'!F78</f>
        <v>0.63975057005882252</v>
      </c>
      <c r="P78" s="333"/>
    </row>
    <row r="79" spans="1:16">
      <c r="A79" s="249">
        <v>1983</v>
      </c>
      <c r="B79" s="303">
        <f>[1]avgfiinc!BC72</f>
        <v>21599.368759567667</v>
      </c>
      <c r="C79" s="257">
        <f>[1]avgfiinc!BD72</f>
        <v>19579.365010921356</v>
      </c>
      <c r="D79" s="282">
        <f>[1]avgfiinc!BE72</f>
        <v>24021.819323437878</v>
      </c>
      <c r="E79" s="282">
        <f>[1]avgfiinc!BF72</f>
        <v>28031.040732172994</v>
      </c>
      <c r="F79" s="282">
        <f>[1]avgfiinc!BG72</f>
        <v>12991.511057627489</v>
      </c>
      <c r="G79" s="257">
        <f>[1]avgfiinc!BH72</f>
        <v>32006.06379976793</v>
      </c>
      <c r="H79" s="340">
        <f>B79*0.9/'TD5'!B79</f>
        <v>0.65548527240753174</v>
      </c>
      <c r="I79" s="341">
        <f>C79*0.9/'TD5'!B79</f>
        <v>0.59418335556983959</v>
      </c>
      <c r="J79" s="341">
        <f>D79*0.9/'TD5'!C79</f>
        <v>0.68096920847892761</v>
      </c>
      <c r="K79" s="341">
        <f>E79*0.9/'TD5'!D79</f>
        <v>0.62850821018218983</v>
      </c>
      <c r="L79" s="341">
        <f>F79*0.9/'TD5'!E79</f>
        <v>0.59236660599708546</v>
      </c>
      <c r="M79" s="342">
        <f>G79*0.9/'TD5'!F79</f>
        <v>0.62911462783813477</v>
      </c>
      <c r="P79" s="333"/>
    </row>
    <row r="80" spans="1:16">
      <c r="A80" s="249">
        <v>1984</v>
      </c>
      <c r="B80" s="303">
        <f>[1]avgfiinc!BC73</f>
        <v>22347.235998227261</v>
      </c>
      <c r="C80" s="257">
        <f>[1]avgfiinc!BD73</f>
        <v>20293.97220468595</v>
      </c>
      <c r="D80" s="282">
        <f>[1]avgfiinc!BE73</f>
        <v>24816.70626365854</v>
      </c>
      <c r="E80" s="282">
        <f>[1]avgfiinc!BF73</f>
        <v>28829.718853067792</v>
      </c>
      <c r="F80" s="282">
        <f>[1]avgfiinc!BG73</f>
        <v>13564.969807167407</v>
      </c>
      <c r="G80" s="257">
        <f>[1]avgfiinc!BH73</f>
        <v>33047.904693538068</v>
      </c>
      <c r="H80" s="340">
        <f>B80*0.9/'TD5'!B80</f>
        <v>0.65327554941177357</v>
      </c>
      <c r="I80" s="341">
        <f>C80*0.9/'TD5'!B80</f>
        <v>0.59325259923934925</v>
      </c>
      <c r="J80" s="341">
        <f>D80*0.9/'TD5'!C80</f>
        <v>0.67895880341529846</v>
      </c>
      <c r="K80" s="341">
        <f>E80*0.9/'TD5'!D80</f>
        <v>0.62711057066917419</v>
      </c>
      <c r="L80" s="341">
        <f>F80*0.9/'TD5'!E80</f>
        <v>0.59003645181655884</v>
      </c>
      <c r="M80" s="342">
        <f>G80*0.9/'TD5'!F80</f>
        <v>0.62671777606010437</v>
      </c>
      <c r="P80" s="333"/>
    </row>
    <row r="81" spans="1:16">
      <c r="A81" s="249">
        <v>1985</v>
      </c>
      <c r="B81" s="303">
        <f>[1]avgfiinc!BC74</f>
        <v>22782.148256186578</v>
      </c>
      <c r="C81" s="257">
        <f>[1]avgfiinc!BD74</f>
        <v>20750.287751355674</v>
      </c>
      <c r="D81" s="282">
        <f>[1]avgfiinc!BE74</f>
        <v>25267.967743064561</v>
      </c>
      <c r="E81" s="282">
        <f>[1]avgfiinc!BF74</f>
        <v>29474.674416649701</v>
      </c>
      <c r="F81" s="282">
        <f>[1]avgfiinc!BG74</f>
        <v>13854.530455801891</v>
      </c>
      <c r="G81" s="257">
        <f>[1]avgfiinc!BH74</f>
        <v>33565.218496881098</v>
      </c>
      <c r="H81" s="340">
        <f>B81*0.9/'TD5'!B81</f>
        <v>0.64629855751991283</v>
      </c>
      <c r="I81" s="341">
        <f>C81*0.9/'TD5'!B81</f>
        <v>0.5886574387550354</v>
      </c>
      <c r="J81" s="341">
        <f>D81*0.9/'TD5'!C81</f>
        <v>0.67284899950027466</v>
      </c>
      <c r="K81" s="341">
        <f>E81*0.9/'TD5'!D81</f>
        <v>0.62254160642623912</v>
      </c>
      <c r="L81" s="341">
        <f>F81*0.9/'TD5'!E81</f>
        <v>0.58409094810485851</v>
      </c>
      <c r="M81" s="342">
        <f>G81*0.9/'TD5'!F81</f>
        <v>0.61923527717590332</v>
      </c>
      <c r="P81" s="333"/>
    </row>
    <row r="82" spans="1:16">
      <c r="A82" s="249">
        <v>1986</v>
      </c>
      <c r="B82" s="303">
        <f>[1]avgfiinc!BC75</f>
        <v>23226.886045180403</v>
      </c>
      <c r="C82" s="257">
        <f>[1]avgfiinc!BD75</f>
        <v>21297.575710508212</v>
      </c>
      <c r="D82" s="282">
        <f>[1]avgfiinc!BE75</f>
        <v>25865.637925682844</v>
      </c>
      <c r="E82" s="282">
        <f>[1]avgfiinc!BF75</f>
        <v>29794.477595273678</v>
      </c>
      <c r="F82" s="282">
        <f>[1]avgfiinc!BG75</f>
        <v>14615.806288898486</v>
      </c>
      <c r="G82" s="257">
        <f>[1]avgfiinc!BH75</f>
        <v>34050.39532948647</v>
      </c>
      <c r="H82" s="340">
        <f>B82*0.9/'TD5'!B82</f>
        <v>0.61951398849487294</v>
      </c>
      <c r="I82" s="341">
        <f>C82*0.9/'TD5'!B82</f>
        <v>0.56805488467216492</v>
      </c>
      <c r="J82" s="341">
        <f>D82*0.9/'TD5'!C82</f>
        <v>0.64822977781295787</v>
      </c>
      <c r="K82" s="341">
        <f>E82*0.9/'TD5'!D82</f>
        <v>0.59987279772758484</v>
      </c>
      <c r="L82" s="341">
        <f>F82*0.9/'TD5'!E82</f>
        <v>0.56192597746849082</v>
      </c>
      <c r="M82" s="342">
        <f>G82*0.9/'TD5'!F82</f>
        <v>0.59296852350234985</v>
      </c>
      <c r="P82" s="333"/>
    </row>
    <row r="83" spans="1:16">
      <c r="A83" s="249">
        <v>1987</v>
      </c>
      <c r="B83" s="303">
        <f>[1]avgfiinc!BC76</f>
        <v>23481.576141148602</v>
      </c>
      <c r="C83" s="257">
        <f>[1]avgfiinc!BD76</f>
        <v>21539.732272977806</v>
      </c>
      <c r="D83" s="282">
        <f>[1]avgfiinc!BE76</f>
        <v>26244.815550731673</v>
      </c>
      <c r="E83" s="282">
        <f>[1]avgfiinc!BF76</f>
        <v>29911.741815132238</v>
      </c>
      <c r="F83" s="282">
        <f>[1]avgfiinc!BG76</f>
        <v>14997.769086784059</v>
      </c>
      <c r="G83" s="257">
        <f>[1]avgfiinc!BH76</f>
        <v>34182.537538073695</v>
      </c>
      <c r="H83" s="340">
        <f>B83*0.9/'TD5'!B83</f>
        <v>0.64221146702766418</v>
      </c>
      <c r="I83" s="341">
        <f>C83*0.9/'TD5'!B83</f>
        <v>0.5891028344631194</v>
      </c>
      <c r="J83" s="341">
        <f>D83*0.9/'TD5'!C83</f>
        <v>0.66565808653831482</v>
      </c>
      <c r="K83" s="341">
        <f>E83*0.9/'TD5'!D83</f>
        <v>0.61124524474143971</v>
      </c>
      <c r="L83" s="341">
        <f>F83*0.9/'TD5'!E83</f>
        <v>0.6022283136844635</v>
      </c>
      <c r="M83" s="342">
        <f>G83*0.9/'TD5'!F83</f>
        <v>0.61389574408531189</v>
      </c>
      <c r="P83" s="333"/>
    </row>
    <row r="84" spans="1:16">
      <c r="A84" s="249">
        <v>1988</v>
      </c>
      <c r="B84" s="303">
        <f>[1]avgfiinc!BC77</f>
        <v>23880.186940555421</v>
      </c>
      <c r="C84" s="257">
        <f>[1]avgfiinc!BD77</f>
        <v>22041.77148155282</v>
      </c>
      <c r="D84" s="282">
        <f>[1]avgfiinc!BE77</f>
        <v>26763.598479897315</v>
      </c>
      <c r="E84" s="282">
        <f>[1]avgfiinc!BF77</f>
        <v>30201.624777067369</v>
      </c>
      <c r="F84" s="282">
        <f>[1]avgfiinc!BG77</f>
        <v>15561.75733278689</v>
      </c>
      <c r="G84" s="257">
        <f>[1]avgfiinc!BH77</f>
        <v>34471.149440788984</v>
      </c>
      <c r="H84" s="340">
        <f>B84*0.9/'TD5'!B84</f>
        <v>0.61823245882987965</v>
      </c>
      <c r="I84" s="341">
        <f>C84*0.9/'TD5'!B84</f>
        <v>0.57063785195350625</v>
      </c>
      <c r="J84" s="341">
        <f>D84*0.9/'TD5'!C84</f>
        <v>0.64272367954254161</v>
      </c>
      <c r="K84" s="341">
        <f>E84*0.9/'TD5'!D84</f>
        <v>0.58710113167762756</v>
      </c>
      <c r="L84" s="341">
        <f>F84*0.9/'TD5'!E84</f>
        <v>0.58705011010169983</v>
      </c>
      <c r="M84" s="342">
        <f>G84*0.9/'TD5'!F84</f>
        <v>0.58974957466125488</v>
      </c>
      <c r="P84" s="333"/>
    </row>
    <row r="85" spans="1:16">
      <c r="A85" s="259">
        <v>1989</v>
      </c>
      <c r="B85" s="308">
        <f>[1]avgfiinc!BC78</f>
        <v>24163.631794770576</v>
      </c>
      <c r="C85" s="260">
        <f>[1]avgfiinc!BD78</f>
        <v>22345.323766927177</v>
      </c>
      <c r="D85" s="283">
        <f>[1]avgfiinc!BE78</f>
        <v>27011.964069755926</v>
      </c>
      <c r="E85" s="283">
        <f>[1]avgfiinc!BF78</f>
        <v>30111.382458867352</v>
      </c>
      <c r="F85" s="283">
        <f>[1]avgfiinc!BG78</f>
        <v>16106.904573024229</v>
      </c>
      <c r="G85" s="260">
        <f>[1]avgfiinc!BH78</f>
        <v>34538.159156704096</v>
      </c>
      <c r="H85" s="349">
        <f>B85*0.9/'TD5'!B85</f>
        <v>0.6246616542339325</v>
      </c>
      <c r="I85" s="347">
        <f>C85*0.9/'TD5'!B85</f>
        <v>0.57765600085258473</v>
      </c>
      <c r="J85" s="347">
        <f>D85*0.9/'TD5'!C85</f>
        <v>0.64820340275764465</v>
      </c>
      <c r="K85" s="347">
        <f>E85*0.9/'TD5'!D85</f>
        <v>0.59212514758110046</v>
      </c>
      <c r="L85" s="347">
        <f>F85*0.9/'TD5'!E85</f>
        <v>0.59399083256721497</v>
      </c>
      <c r="M85" s="348">
        <f>G85*0.9/'TD5'!F85</f>
        <v>0.5947554111480714</v>
      </c>
      <c r="P85" s="333"/>
    </row>
    <row r="86" spans="1:16">
      <c r="A86" s="249">
        <v>1990</v>
      </c>
      <c r="B86" s="303">
        <f>[1]avgfiinc!BC79</f>
        <v>24057.130587553758</v>
      </c>
      <c r="C86" s="257">
        <f>[1]avgfiinc!BD79</f>
        <v>22290.427471763578</v>
      </c>
      <c r="D86" s="282">
        <f>[1]avgfiinc!BE79</f>
        <v>26908.79460322452</v>
      </c>
      <c r="E86" s="282">
        <f>[1]avgfiinc!BF79</f>
        <v>29634.662867711289</v>
      </c>
      <c r="F86" s="282">
        <f>[1]avgfiinc!BG79</f>
        <v>16374.833229238318</v>
      </c>
      <c r="G86" s="257">
        <f>[1]avgfiinc!BH79</f>
        <v>34136.415162321442</v>
      </c>
      <c r="H86" s="340">
        <f>B86*0.9/'TD5'!B86</f>
        <v>0.6259465217590332</v>
      </c>
      <c r="I86" s="341">
        <f>C86*0.9/'TD5'!B86</f>
        <v>0.57997837662696827</v>
      </c>
      <c r="J86" s="341">
        <f>D86*0.9/'TD5'!C86</f>
        <v>0.64800301194190968</v>
      </c>
      <c r="K86" s="341">
        <f>E86*0.9/'TD5'!D86</f>
        <v>0.58998018503189087</v>
      </c>
      <c r="L86" s="341">
        <f>F86*0.9/'TD5'!E86</f>
        <v>0.6016077697277068</v>
      </c>
      <c r="M86" s="342">
        <f>G86*0.9/'TD5'!F86</f>
        <v>0.59527084231376648</v>
      </c>
      <c r="P86" s="333"/>
    </row>
    <row r="87" spans="1:16">
      <c r="A87" s="249">
        <v>1991</v>
      </c>
      <c r="B87" s="303">
        <f>[1]avgfiinc!BC80</f>
        <v>23427.42810052415</v>
      </c>
      <c r="C87" s="257">
        <f>[1]avgfiinc!BD80</f>
        <v>21664.038662360326</v>
      </c>
      <c r="D87" s="282">
        <f>[1]avgfiinc!BE80</f>
        <v>26245.344233484549</v>
      </c>
      <c r="E87" s="282">
        <f>[1]avgfiinc!BF80</f>
        <v>28565.690181848007</v>
      </c>
      <c r="F87" s="282">
        <f>[1]avgfiinc!BG80</f>
        <v>16104.210102541716</v>
      </c>
      <c r="G87" s="257">
        <f>[1]avgfiinc!BH80</f>
        <v>33316.071346583187</v>
      </c>
      <c r="H87" s="340">
        <f>B87*0.9/'TD5'!B87</f>
        <v>0.62990269064903259</v>
      </c>
      <c r="I87" s="341">
        <f>C87*0.9/'TD5'!B87</f>
        <v>0.5824897289276123</v>
      </c>
      <c r="J87" s="341">
        <f>D87*0.9/'TD5'!C87</f>
        <v>0.65129819512367249</v>
      </c>
      <c r="K87" s="341">
        <f>E87*0.9/'TD5'!D87</f>
        <v>0.59057947993278503</v>
      </c>
      <c r="L87" s="341">
        <f>F87*0.9/'TD5'!E87</f>
        <v>0.60620039701461792</v>
      </c>
      <c r="M87" s="342">
        <f>G87*0.9/'TD5'!F87</f>
        <v>0.59909167885780323</v>
      </c>
      <c r="P87" s="333"/>
    </row>
    <row r="88" spans="1:16">
      <c r="A88" s="249">
        <v>1992</v>
      </c>
      <c r="B88" s="303">
        <f>[1]avgfiinc!BC81</f>
        <v>23106.90102556298</v>
      </c>
      <c r="C88" s="257">
        <f>[1]avgfiinc!BD81</f>
        <v>21378.731842781588</v>
      </c>
      <c r="D88" s="282">
        <f>[1]avgfiinc!BE81</f>
        <v>26021.800821181663</v>
      </c>
      <c r="E88" s="282">
        <f>[1]avgfiinc!BF81</f>
        <v>28061.410355088836</v>
      </c>
      <c r="F88" s="282">
        <f>[1]avgfiinc!BG81</f>
        <v>16034.821978120968</v>
      </c>
      <c r="G88" s="257">
        <f>[1]avgfiinc!BH81</f>
        <v>32856.383185761479</v>
      </c>
      <c r="H88" s="340">
        <f>B88*0.9/'TD5'!B88</f>
        <v>0.6155669391155244</v>
      </c>
      <c r="I88" s="341">
        <f>C88*0.9/'TD5'!B88</f>
        <v>0.56952857971191417</v>
      </c>
      <c r="J88" s="341">
        <f>D88*0.9/'TD5'!C88</f>
        <v>0.63708469271659851</v>
      </c>
      <c r="K88" s="341">
        <f>E88*0.9/'TD5'!D88</f>
        <v>0.57386782765388478</v>
      </c>
      <c r="L88" s="341">
        <f>F88*0.9/'TD5'!E88</f>
        <v>0.59729760885238636</v>
      </c>
      <c r="M88" s="342">
        <f>G88*0.9/'TD5'!F88</f>
        <v>0.58511230349540722</v>
      </c>
      <c r="P88" s="333"/>
    </row>
    <row r="89" spans="1:16">
      <c r="A89" s="249">
        <v>1993</v>
      </c>
      <c r="B89" s="303">
        <f>[1]avgfiinc!BC82</f>
        <v>22919.446792457635</v>
      </c>
      <c r="C89" s="257">
        <f>[1]avgfiinc!BD82</f>
        <v>21043.191907726952</v>
      </c>
      <c r="D89" s="282">
        <f>[1]avgfiinc!BE82</f>
        <v>26031.5397060059</v>
      </c>
      <c r="E89" s="282">
        <f>[1]avgfiinc!BF82</f>
        <v>28041.044363342091</v>
      </c>
      <c r="F89" s="282">
        <f>[1]avgfiinc!BG82</f>
        <v>15591.072552224381</v>
      </c>
      <c r="G89" s="257">
        <f>[1]avgfiinc!BH82</f>
        <v>32548.170619550165</v>
      </c>
      <c r="H89" s="340">
        <f>B89*0.9/'TD5'!B89</f>
        <v>0.617155522108078</v>
      </c>
      <c r="I89" s="341">
        <f>C89*0.9/'TD5'!B89</f>
        <v>0.56663331389427196</v>
      </c>
      <c r="J89" s="341">
        <f>D89*0.9/'TD5'!C89</f>
        <v>0.6403968632221223</v>
      </c>
      <c r="K89" s="341">
        <f>E89*0.9/'TD5'!D89</f>
        <v>0.57361778616905212</v>
      </c>
      <c r="L89" s="341">
        <f>F89*0.9/'TD5'!E89</f>
        <v>0.59491720795631409</v>
      </c>
      <c r="M89" s="342">
        <f>G89*0.9/'TD5'!F89</f>
        <v>0.58591538667678844</v>
      </c>
      <c r="P89" s="333"/>
    </row>
    <row r="90" spans="1:16">
      <c r="A90" s="249">
        <v>1994</v>
      </c>
      <c r="B90" s="303">
        <f>[1]avgfiinc!BC83</f>
        <v>23257.908546294664</v>
      </c>
      <c r="C90" s="257">
        <f>[1]avgfiinc!BD83</f>
        <v>21300.740507692593</v>
      </c>
      <c r="D90" s="282">
        <f>[1]avgfiinc!BE83</f>
        <v>26497.532657588228</v>
      </c>
      <c r="E90" s="282">
        <f>[1]avgfiinc!BF83</f>
        <v>28478.657457891746</v>
      </c>
      <c r="F90" s="282">
        <f>[1]avgfiinc!BG83</f>
        <v>15683.340746769574</v>
      </c>
      <c r="G90" s="257">
        <f>[1]avgfiinc!BH83</f>
        <v>33007.677429121497</v>
      </c>
      <c r="H90" s="340">
        <f>B90*0.9/'TD5'!B90</f>
        <v>0.61719197034835804</v>
      </c>
      <c r="I90" s="341">
        <f>C90*0.9/'TD5'!B90</f>
        <v>0.56525486707687378</v>
      </c>
      <c r="J90" s="341">
        <f>D90*0.9/'TD5'!C90</f>
        <v>0.64119055867195118</v>
      </c>
      <c r="K90" s="341">
        <f>E90*0.9/'TD5'!D90</f>
        <v>0.57473102211952209</v>
      </c>
      <c r="L90" s="341">
        <f>F90*0.9/'TD5'!E90</f>
        <v>0.58987772464752197</v>
      </c>
      <c r="M90" s="342">
        <f>G90*0.9/'TD5'!F90</f>
        <v>0.58570802211761475</v>
      </c>
      <c r="P90" s="333"/>
    </row>
    <row r="91" spans="1:16">
      <c r="A91" s="249">
        <v>1995</v>
      </c>
      <c r="B91" s="303">
        <f>[1]avgfiinc!BC84</f>
        <v>23774.776388539209</v>
      </c>
      <c r="C91" s="257">
        <f>[1]avgfiinc!BD84</f>
        <v>21982.254299396533</v>
      </c>
      <c r="D91" s="282">
        <f>[1]avgfiinc!BE84</f>
        <v>26930.534735478246</v>
      </c>
      <c r="E91" s="282">
        <f>[1]avgfiinc!BF84</f>
        <v>28983.687478958316</v>
      </c>
      <c r="F91" s="282">
        <f>[1]avgfiinc!BG84</f>
        <v>16425.382963397686</v>
      </c>
      <c r="G91" s="257">
        <f>[1]avgfiinc!BH84</f>
        <v>33728.677490823233</v>
      </c>
      <c r="H91" s="340">
        <f>B91*0.9/'TD5'!B91</f>
        <v>0.60920673608779907</v>
      </c>
      <c r="I91" s="341">
        <f>C91*0.9/'TD5'!B91</f>
        <v>0.56327500939369202</v>
      </c>
      <c r="J91" s="341">
        <f>D91*0.9/'TD5'!C91</f>
        <v>0.63213610649108876</v>
      </c>
      <c r="K91" s="341">
        <f>E91*0.9/'TD5'!D91</f>
        <v>0.56952208280563354</v>
      </c>
      <c r="L91" s="341">
        <f>F91*0.9/'TD5'!E91</f>
        <v>0.58643898367881786</v>
      </c>
      <c r="M91" s="342">
        <f>G91*0.9/'TD5'!F91</f>
        <v>0.57735607028007518</v>
      </c>
      <c r="P91" s="333"/>
    </row>
    <row r="92" spans="1:16">
      <c r="A92" s="249">
        <v>1996</v>
      </c>
      <c r="B92" s="303">
        <f>[1]avgfiinc!BC85</f>
        <v>24348.920215587274</v>
      </c>
      <c r="C92" s="257">
        <f>[1]avgfiinc!BD85</f>
        <v>22594.776709369926</v>
      </c>
      <c r="D92" s="282">
        <f>[1]avgfiinc!BE85</f>
        <v>27495.682547611061</v>
      </c>
      <c r="E92" s="282">
        <f>[1]avgfiinc!BF85</f>
        <v>29677.163065769884</v>
      </c>
      <c r="F92" s="282">
        <f>[1]avgfiinc!BG85</f>
        <v>16975.036907282993</v>
      </c>
      <c r="G92" s="257">
        <f>[1]avgfiinc!BH85</f>
        <v>34497.454429453574</v>
      </c>
      <c r="H92" s="340">
        <f>B92*0.9/'TD5'!B92</f>
        <v>0.59534242749214172</v>
      </c>
      <c r="I92" s="341">
        <f>C92*0.9/'TD5'!B92</f>
        <v>0.55245280265808117</v>
      </c>
      <c r="J92" s="341">
        <f>D92*0.9/'TD5'!C92</f>
        <v>0.61909079551696777</v>
      </c>
      <c r="K92" s="341">
        <f>E92*0.9/'TD5'!D92</f>
        <v>0.55834448337554932</v>
      </c>
      <c r="L92" s="341">
        <f>F92*0.9/'TD5'!E92</f>
        <v>0.57463639974594105</v>
      </c>
      <c r="M92" s="342">
        <f>G92*0.9/'TD5'!F92</f>
        <v>0.56455224752426136</v>
      </c>
      <c r="P92" s="333"/>
    </row>
    <row r="93" spans="1:16">
      <c r="A93" s="249">
        <v>1997</v>
      </c>
      <c r="B93" s="303">
        <f>[1]avgfiinc!BC86</f>
        <v>25272.676081870661</v>
      </c>
      <c r="C93" s="257">
        <f>[1]avgfiinc!BD86</f>
        <v>23535.102044993539</v>
      </c>
      <c r="D93" s="282">
        <f>[1]avgfiinc!BE86</f>
        <v>28433.465533867995</v>
      </c>
      <c r="E93" s="282">
        <f>[1]avgfiinc!BF86</f>
        <v>30614.169100948366</v>
      </c>
      <c r="F93" s="282">
        <f>[1]avgfiinc!BG86</f>
        <v>17897.599374544276</v>
      </c>
      <c r="G93" s="257">
        <f>[1]avgfiinc!BH86</f>
        <v>35811.401331420544</v>
      </c>
      <c r="H93" s="340">
        <f>B93*0.9/'TD5'!B93</f>
        <v>0.58274832367897023</v>
      </c>
      <c r="I93" s="341">
        <f>C93*0.9/'TD5'!B93</f>
        <v>0.54268258810043335</v>
      </c>
      <c r="J93" s="341">
        <f>D93*0.9/'TD5'!C93</f>
        <v>0.60627415776252758</v>
      </c>
      <c r="K93" s="341">
        <f>E93*0.9/'TD5'!D93</f>
        <v>0.54644596576690685</v>
      </c>
      <c r="L93" s="341">
        <f>F93*0.9/'TD5'!E93</f>
        <v>0.56503918766975392</v>
      </c>
      <c r="M93" s="342">
        <f>G93*0.9/'TD5'!F93</f>
        <v>0.55302977561950684</v>
      </c>
      <c r="P93" s="333"/>
    </row>
    <row r="94" spans="1:16">
      <c r="A94" s="249">
        <v>1998</v>
      </c>
      <c r="B94" s="303">
        <f>[1]avgfiinc!BC87</f>
        <v>26406.478967282263</v>
      </c>
      <c r="C94" s="257">
        <f>[1]avgfiinc!BD87</f>
        <v>24626.544748190518</v>
      </c>
      <c r="D94" s="282">
        <f>[1]avgfiinc!BE87</f>
        <v>29583.880601103574</v>
      </c>
      <c r="E94" s="282">
        <f>[1]avgfiinc!BF87</f>
        <v>31931.99848497425</v>
      </c>
      <c r="F94" s="282">
        <f>[1]avgfiinc!BG87</f>
        <v>18764.315033608444</v>
      </c>
      <c r="G94" s="257">
        <f>[1]avgfiinc!BH87</f>
        <v>37399.319749439099</v>
      </c>
      <c r="H94" s="340">
        <f>B94*0.9/'TD5'!B94</f>
        <v>0.57338818907737721</v>
      </c>
      <c r="I94" s="341">
        <f>C94*0.9/'TD5'!B94</f>
        <v>0.53473883867263805</v>
      </c>
      <c r="J94" s="341">
        <f>D94*0.9/'TD5'!C94</f>
        <v>0.59660547971725475</v>
      </c>
      <c r="K94" s="341">
        <f>E94*0.9/'TD5'!D94</f>
        <v>0.53837588429450989</v>
      </c>
      <c r="L94" s="341">
        <f>F94*0.9/'TD5'!E94</f>
        <v>0.55529758334159851</v>
      </c>
      <c r="M94" s="342">
        <f>G94*0.9/'TD5'!F94</f>
        <v>0.54430413246154796</v>
      </c>
      <c r="P94" s="333"/>
    </row>
    <row r="95" spans="1:16">
      <c r="A95" s="259">
        <v>1999</v>
      </c>
      <c r="B95" s="308">
        <f>[1]avgfiinc!BC88</f>
        <v>27200.699525432083</v>
      </c>
      <c r="C95" s="260">
        <f>[1]avgfiinc!BD88</f>
        <v>25371.827183468387</v>
      </c>
      <c r="D95" s="283">
        <f>[1]avgfiinc!BE88</f>
        <v>30418.171282314786</v>
      </c>
      <c r="E95" s="283">
        <f>[1]avgfiinc!BF88</f>
        <v>33092.564433037776</v>
      </c>
      <c r="F95" s="283">
        <f>[1]avgfiinc!BG88</f>
        <v>19258.310342134224</v>
      </c>
      <c r="G95" s="260">
        <f>[1]avgfiinc!BH88</f>
        <v>38589.426489468999</v>
      </c>
      <c r="H95" s="349">
        <f>B95*0.9/'TD5'!B95</f>
        <v>0.56292319297790527</v>
      </c>
      <c r="I95" s="347">
        <f>C95*0.9/'TD5'!B95</f>
        <v>0.525074362754822</v>
      </c>
      <c r="J95" s="347">
        <f>D95*0.9/'TD5'!C95</f>
        <v>0.58466655015945435</v>
      </c>
      <c r="K95" s="347">
        <f>E95*0.9/'TD5'!D95</f>
        <v>0.5276641845703125</v>
      </c>
      <c r="L95" s="347">
        <f>F95*0.9/'TD5'!E95</f>
        <v>0.54891356825828541</v>
      </c>
      <c r="M95" s="348">
        <f>G95*0.9/'TD5'!F95</f>
        <v>0.53438788652420044</v>
      </c>
      <c r="P95" s="333"/>
    </row>
    <row r="96" spans="1:16">
      <c r="A96" s="261">
        <v>2000</v>
      </c>
      <c r="B96" s="313">
        <f>[1]avgfiinc!BC89</f>
        <v>27843.090120792109</v>
      </c>
      <c r="C96" s="262">
        <f>[1]avgfiinc!BD89</f>
        <v>26036.061151304715</v>
      </c>
      <c r="D96" s="284">
        <f>[1]avgfiinc!BE89</f>
        <v>31049.719445153973</v>
      </c>
      <c r="E96" s="284">
        <f>[1]avgfiinc!BF89</f>
        <v>33616.921429232098</v>
      </c>
      <c r="F96" s="284">
        <f>[1]avgfiinc!BG89</f>
        <v>19981.158793216917</v>
      </c>
      <c r="G96" s="262">
        <f>[1]avgfiinc!BH89</f>
        <v>39344.987568432509</v>
      </c>
      <c r="H96" s="350">
        <f>B96*0.9/'TD5'!B96</f>
        <v>0.55094563961029042</v>
      </c>
      <c r="I96" s="351">
        <f>C96*0.9/'TD5'!B96</f>
        <v>0.51518902182579018</v>
      </c>
      <c r="J96" s="351">
        <f>D96*0.9/'TD5'!C96</f>
        <v>0.57153379917144786</v>
      </c>
      <c r="K96" s="351">
        <f>E96*0.9/'TD5'!D96</f>
        <v>0.514970362186432</v>
      </c>
      <c r="L96" s="351">
        <f>F96*0.9/'TD5'!E96</f>
        <v>0.54072120785713196</v>
      </c>
      <c r="M96" s="352">
        <f>G96*0.9/'TD5'!F96</f>
        <v>0.5228915810585022</v>
      </c>
      <c r="P96" s="333"/>
    </row>
    <row r="97" spans="1:16">
      <c r="A97" s="249">
        <v>2001</v>
      </c>
      <c r="B97" s="303">
        <f>[1]avgfiinc!BC90</f>
        <v>27397.054417402171</v>
      </c>
      <c r="C97" s="257">
        <f>[1]avgfiinc!BD90</f>
        <v>25530.78220319092</v>
      </c>
      <c r="D97" s="282">
        <f>[1]avgfiinc!BE90</f>
        <v>30715.318955415951</v>
      </c>
      <c r="E97" s="282">
        <f>[1]avgfiinc!BF90</f>
        <v>32847.552799274818</v>
      </c>
      <c r="F97" s="282">
        <f>[1]avgfiinc!BG90</f>
        <v>19686.16757217524</v>
      </c>
      <c r="G97" s="257">
        <f>[1]avgfiinc!BH90</f>
        <v>38375.875631263661</v>
      </c>
      <c r="H97" s="340">
        <f>B97*0.9/'TD5'!B97</f>
        <v>0.57842043042182922</v>
      </c>
      <c r="I97" s="341">
        <f>C97*0.9/'TD5'!B97</f>
        <v>0.53901875019073497</v>
      </c>
      <c r="J97" s="341">
        <f>D97*0.9/'TD5'!C97</f>
        <v>0.59964737296104442</v>
      </c>
      <c r="K97" s="341">
        <f>E97*0.9/'TD5'!D97</f>
        <v>0.53853788971900951</v>
      </c>
      <c r="L97" s="341">
        <f>F97*0.9/'TD5'!E97</f>
        <v>0.56587374210357655</v>
      </c>
      <c r="M97" s="342">
        <f>G97*0.9/'TD5'!F97</f>
        <v>0.54821431636810303</v>
      </c>
      <c r="P97" s="333"/>
    </row>
    <row r="98" spans="1:16">
      <c r="A98" s="249">
        <v>2002</v>
      </c>
      <c r="B98" s="303">
        <f>[1]avgfiinc!BC91</f>
        <v>26533.065627632692</v>
      </c>
      <c r="C98" s="257">
        <f>[1]avgfiinc!BD91</f>
        <v>24683.711686889194</v>
      </c>
      <c r="D98" s="282">
        <f>[1]avgfiinc!BE91</f>
        <v>29875.538553790466</v>
      </c>
      <c r="E98" s="282">
        <f>[1]avgfiinc!BF91</f>
        <v>31625.034436751605</v>
      </c>
      <c r="F98" s="282">
        <f>[1]avgfiinc!BG91</f>
        <v>19147.514319941158</v>
      </c>
      <c r="G98" s="257">
        <f>[1]avgfiinc!BH91</f>
        <v>36880.526834380391</v>
      </c>
      <c r="H98" s="340">
        <f>B98*0.9/'TD5'!B98</f>
        <v>0.58818006515502941</v>
      </c>
      <c r="I98" s="341">
        <f>C98*0.9/'TD5'!B98</f>
        <v>0.54718393087387085</v>
      </c>
      <c r="J98" s="341">
        <f>D98*0.9/'TD5'!C98</f>
        <v>0.61010178923606861</v>
      </c>
      <c r="K98" s="341">
        <f>E98*0.9/'TD5'!D98</f>
        <v>0.54694643616676331</v>
      </c>
      <c r="L98" s="341">
        <f>F98*0.9/'TD5'!E98</f>
        <v>0.57250294089317333</v>
      </c>
      <c r="M98" s="342">
        <f>G98*0.9/'TD5'!F98</f>
        <v>0.55674257874488819</v>
      </c>
      <c r="P98" s="333"/>
    </row>
    <row r="99" spans="1:16">
      <c r="A99" s="249">
        <v>2003</v>
      </c>
      <c r="B99" s="303">
        <f>[1]avgfiinc!BC92</f>
        <v>26192.143634787197</v>
      </c>
      <c r="C99" s="257">
        <f>[1]avgfiinc!BD92</f>
        <v>24341.501790097445</v>
      </c>
      <c r="D99" s="282">
        <f>[1]avgfiinc!BE92</f>
        <v>29497.057720813438</v>
      </c>
      <c r="E99" s="282">
        <f>[1]avgfiinc!BF92</f>
        <v>30887.987606077284</v>
      </c>
      <c r="F99" s="282">
        <f>[1]avgfiinc!BG92</f>
        <v>19057.106826272127</v>
      </c>
      <c r="G99" s="257">
        <f>[1]avgfiinc!BH92</f>
        <v>36215.939644184436</v>
      </c>
      <c r="H99" s="340">
        <f>B99*0.9/'TD5'!B99</f>
        <v>0.58176985383033741</v>
      </c>
      <c r="I99" s="341">
        <f>C99*0.9/'TD5'!B99</f>
        <v>0.54066410660743702</v>
      </c>
      <c r="J99" s="341">
        <f>D99*0.9/'TD5'!C99</f>
        <v>0.60444280505180359</v>
      </c>
      <c r="K99" s="341">
        <f>E99*0.9/'TD5'!D99</f>
        <v>0.53944385051727306</v>
      </c>
      <c r="L99" s="341">
        <f>F99*0.9/'TD5'!E99</f>
        <v>0.56497108936309814</v>
      </c>
      <c r="M99" s="342">
        <f>G99*0.9/'TD5'!F99</f>
        <v>0.54928252100944519</v>
      </c>
      <c r="P99" s="333"/>
    </row>
    <row r="100" spans="1:16">
      <c r="A100" s="249">
        <v>2004</v>
      </c>
      <c r="B100" s="303">
        <f>[1]avgfiinc!BC93</f>
        <v>26693.969890015109</v>
      </c>
      <c r="C100" s="257">
        <f>[1]avgfiinc!BD93</f>
        <v>24856.255017064461</v>
      </c>
      <c r="D100" s="282">
        <f>[1]avgfiinc!BE93</f>
        <v>29926.135408817125</v>
      </c>
      <c r="E100" s="282">
        <f>[1]avgfiinc!BF93</f>
        <v>31437.881552137795</v>
      </c>
      <c r="F100" s="282">
        <f>[1]avgfiinc!BG93</f>
        <v>19541.364671862433</v>
      </c>
      <c r="G100" s="257">
        <f>[1]avgfiinc!BH93</f>
        <v>36752.216451232693</v>
      </c>
      <c r="H100" s="340">
        <f>B100*0.9/'TD5'!B100</f>
        <v>0.5625464916229248</v>
      </c>
      <c r="I100" s="341">
        <f>C100*0.9/'TD5'!B100</f>
        <v>0.52381864190101624</v>
      </c>
      <c r="J100" s="341">
        <f>D100*0.9/'TD5'!C100</f>
        <v>0.58651554584503163</v>
      </c>
      <c r="K100" s="341">
        <f>E100*0.9/'TD5'!D100</f>
        <v>0.52186828851699818</v>
      </c>
      <c r="L100" s="341">
        <f>F100*0.9/'TD5'!E100</f>
        <v>0.54773795604705811</v>
      </c>
      <c r="M100" s="342">
        <f>G100*0.9/'TD5'!F100</f>
        <v>0.53051164746284496</v>
      </c>
      <c r="P100" s="333"/>
    </row>
    <row r="101" spans="1:16">
      <c r="A101" s="249">
        <v>2005</v>
      </c>
      <c r="B101" s="303">
        <f>[1]avgfiinc!BC94</f>
        <v>27054.788944994671</v>
      </c>
      <c r="C101" s="257">
        <f>[1]avgfiinc!BD94</f>
        <v>25264.827712024577</v>
      </c>
      <c r="D101" s="282">
        <f>[1]avgfiinc!BE94</f>
        <v>30140.004708942633</v>
      </c>
      <c r="E101" s="282">
        <f>[1]avgfiinc!BF94</f>
        <v>31794.442890725662</v>
      </c>
      <c r="F101" s="282">
        <f>[1]avgfiinc!BG94</f>
        <v>19982.837743069133</v>
      </c>
      <c r="G101" s="257">
        <f>[1]avgfiinc!BH94</f>
        <v>37116.534499661226</v>
      </c>
      <c r="H101" s="340">
        <f>B101*0.9/'TD5'!B101</f>
        <v>0.54291442036628723</v>
      </c>
      <c r="I101" s="341">
        <f>C101*0.9/'TD5'!B101</f>
        <v>0.50699487328529358</v>
      </c>
      <c r="J101" s="341">
        <f>D101*0.9/'TD5'!C101</f>
        <v>0.56697139143943787</v>
      </c>
      <c r="K101" s="341">
        <f>E101*0.9/'TD5'!D101</f>
        <v>0.50342562794685364</v>
      </c>
      <c r="L101" s="341">
        <f>F101*0.9/'TD5'!E101</f>
        <v>0.53193339705467224</v>
      </c>
      <c r="M101" s="342">
        <f>G101*0.9/'TD5'!F101</f>
        <v>0.5110546350479126</v>
      </c>
      <c r="P101" s="333"/>
    </row>
    <row r="102" spans="1:16">
      <c r="A102" s="249">
        <v>2006</v>
      </c>
      <c r="B102" s="303">
        <f>[1]avgfiinc!BC95</f>
        <v>27552.631193347279</v>
      </c>
      <c r="C102" s="257">
        <f>[1]avgfiinc!BD95</f>
        <v>25772.868498722415</v>
      </c>
      <c r="D102" s="282">
        <f>[1]avgfiinc!BE95</f>
        <v>30500.026029260003</v>
      </c>
      <c r="E102" s="282">
        <f>[1]avgfiinc!BF95</f>
        <v>32280.063381988424</v>
      </c>
      <c r="F102" s="282">
        <f>[1]avgfiinc!BG95</f>
        <v>20498.506034219394</v>
      </c>
      <c r="G102" s="257">
        <f>[1]avgfiinc!BH95</f>
        <v>37592.073429640979</v>
      </c>
      <c r="H102" s="340">
        <f>B102*0.9/'TD5'!B102</f>
        <v>0.53458002209663391</v>
      </c>
      <c r="I102" s="341">
        <f>C102*0.9/'TD5'!B102</f>
        <v>0.50004881620407093</v>
      </c>
      <c r="J102" s="341">
        <f>D102*0.9/'TD5'!C102</f>
        <v>0.55884808301925648</v>
      </c>
      <c r="K102" s="341">
        <f>E102*0.9/'TD5'!D102</f>
        <v>0.49606633186340326</v>
      </c>
      <c r="L102" s="341">
        <f>F102*0.9/'TD5'!E102</f>
        <v>0.52445602416992188</v>
      </c>
      <c r="M102" s="342">
        <f>G102*0.9/'TD5'!F102</f>
        <v>0.50268203020095825</v>
      </c>
      <c r="P102" s="333"/>
    </row>
    <row r="103" spans="1:16">
      <c r="A103" s="249">
        <v>2007</v>
      </c>
      <c r="B103" s="303">
        <f>[1]avgfiinc!BC96</f>
        <v>28109.811665754631</v>
      </c>
      <c r="C103" s="257">
        <f>[1]avgfiinc!BD96</f>
        <v>26326.923914419349</v>
      </c>
      <c r="D103" s="282">
        <f>[1]avgfiinc!BE96</f>
        <v>30756.731519432033</v>
      </c>
      <c r="E103" s="282">
        <f>[1]avgfiinc!BF96</f>
        <v>32631.961421433865</v>
      </c>
      <c r="F103" s="282">
        <f>[1]avgfiinc!BG96</f>
        <v>21177.326715313735</v>
      </c>
      <c r="G103" s="257">
        <f>[1]avgfiinc!BH96</f>
        <v>38467.202283200844</v>
      </c>
      <c r="H103" s="340">
        <f>B103*0.9/'TD5'!B103</f>
        <v>0.52817070484161377</v>
      </c>
      <c r="I103" s="341">
        <f>C103*0.9/'TD5'!B103</f>
        <v>0.4946710467338562</v>
      </c>
      <c r="J103" s="341">
        <f>D103*0.9/'TD5'!C103</f>
        <v>0.55156493186950684</v>
      </c>
      <c r="K103" s="341">
        <f>E103*0.9/'TD5'!D103</f>
        <v>0.48861145973205566</v>
      </c>
      <c r="L103" s="341">
        <f>F103*0.9/'TD5'!E103</f>
        <v>0.52077403664588928</v>
      </c>
      <c r="M103" s="342">
        <f>G103*0.9/'TD5'!F103</f>
        <v>0.49721306562423706</v>
      </c>
      <c r="P103" s="333"/>
    </row>
    <row r="104" spans="1:16">
      <c r="A104" s="249">
        <v>2008</v>
      </c>
      <c r="B104" s="303">
        <f>[1]avgfiinc!BC97</f>
        <v>27024.747864641835</v>
      </c>
      <c r="C104" s="257">
        <f>[1]avgfiinc!BD97</f>
        <v>25138.782395656312</v>
      </c>
      <c r="D104" s="282">
        <f>[1]avgfiinc!BE97</f>
        <v>29934.861831449944</v>
      </c>
      <c r="E104" s="282">
        <f>[1]avgfiinc!BF97</f>
        <v>31307.410362962088</v>
      </c>
      <c r="F104" s="282">
        <f>[1]avgfiinc!BG97</f>
        <v>20155.667077689788</v>
      </c>
      <c r="G104" s="257">
        <f>[1]avgfiinc!BH97</f>
        <v>36599.122337400877</v>
      </c>
      <c r="H104" s="340">
        <f>B104*0.9/'TD5'!B104</f>
        <v>0.54717785120010387</v>
      </c>
      <c r="I104" s="341">
        <f>C104*0.9/'TD5'!B104</f>
        <v>0.50899216532707225</v>
      </c>
      <c r="J104" s="341">
        <f>D104*0.9/'TD5'!C104</f>
        <v>0.56946167349815369</v>
      </c>
      <c r="K104" s="341">
        <f>E104*0.9/'TD5'!D104</f>
        <v>0.5012432336807251</v>
      </c>
      <c r="L104" s="341">
        <f>F104*0.9/'TD5'!E104</f>
        <v>0.54090777039527893</v>
      </c>
      <c r="M104" s="342">
        <f>G104*0.9/'TD5'!F104</f>
        <v>0.51311382651329052</v>
      </c>
      <c r="P104" s="333"/>
    </row>
    <row r="105" spans="1:16">
      <c r="A105" s="259">
        <v>2009</v>
      </c>
      <c r="B105" s="317">
        <f>[1]avgfiinc!BC98</f>
        <v>25050.602967343584</v>
      </c>
      <c r="C105" s="264">
        <f>[1]avgfiinc!BD98</f>
        <v>23197.520485596378</v>
      </c>
      <c r="D105" s="283">
        <f>[1]avgfiinc!BE98</f>
        <v>27998.67435092829</v>
      </c>
      <c r="E105" s="283">
        <f>[1]avgfiinc!BF98</f>
        <v>28408.256822965195</v>
      </c>
      <c r="F105" s="283">
        <f>[1]avgfiinc!BG98</f>
        <v>18992.875950033387</v>
      </c>
      <c r="G105" s="260">
        <f>[1]avgfiinc!BH98</f>
        <v>34010.200267034001</v>
      </c>
      <c r="H105" s="349">
        <f>B105*0.9/'TD5'!B105</f>
        <v>0.56472173333168019</v>
      </c>
      <c r="I105" s="347">
        <f>C105*0.9/'TD5'!B105</f>
        <v>0.52294725179672241</v>
      </c>
      <c r="J105" s="353">
        <f>D105*0.9/'TD5'!C105</f>
        <v>0.58646476268768311</v>
      </c>
      <c r="K105" s="354">
        <f>E105*0.9/'TD5'!D105</f>
        <v>0.51318740844726574</v>
      </c>
      <c r="L105" s="347">
        <f>F105*0.9/'TD5'!E105</f>
        <v>0.55619347095489502</v>
      </c>
      <c r="M105" s="348">
        <f>G105*0.9/'TD5'!F105</f>
        <v>0.52910670638084412</v>
      </c>
      <c r="P105" s="333"/>
    </row>
    <row r="106" spans="1:16">
      <c r="A106" s="249">
        <v>2010</v>
      </c>
      <c r="B106" s="320">
        <f>[1]avgfiinc!BC99</f>
        <v>25072.615323385366</v>
      </c>
      <c r="C106" s="266">
        <f>[1]avgfiinc!BD99</f>
        <v>23243.000704523787</v>
      </c>
      <c r="D106" s="282">
        <f>[1]avgfiinc!BE99</f>
        <v>27798.428025325655</v>
      </c>
      <c r="E106" s="282">
        <f>[1]avgfiinc!BF99</f>
        <v>28284.619922151003</v>
      </c>
      <c r="F106" s="282">
        <f>[1]avgfiinc!BG99</f>
        <v>19128.565048739503</v>
      </c>
      <c r="G106" s="257">
        <f>[1]avgfiinc!BH99</f>
        <v>33784.806616446243</v>
      </c>
      <c r="H106" s="340">
        <f>B106*0.9/'TD5'!B106</f>
        <v>0.54955962300300587</v>
      </c>
      <c r="I106" s="341">
        <f>C106*0.9/'TD5'!B106</f>
        <v>0.50945681333541859</v>
      </c>
      <c r="J106" s="355">
        <f>D106*0.9/'TD5'!C106</f>
        <v>0.57094791531562794</v>
      </c>
      <c r="K106" s="197">
        <f>E106*0.9/'TD5'!D106</f>
        <v>0.49885678291320801</v>
      </c>
      <c r="L106" s="341">
        <f>F106*0.9/'TD5'!E106</f>
        <v>0.54248374700546265</v>
      </c>
      <c r="M106" s="342">
        <f>G106*0.9/'TD5'!F106</f>
        <v>0.51397040486335754</v>
      </c>
      <c r="P106" s="333"/>
    </row>
    <row r="107" spans="1:16">
      <c r="A107" s="249">
        <v>2011</v>
      </c>
      <c r="B107" s="320">
        <f>[1]avgfiinc!BC100</f>
        <v>25157.193239724129</v>
      </c>
      <c r="C107" s="266">
        <f>[1]avgfiinc!BD100</f>
        <v>23289.0047650741</v>
      </c>
      <c r="D107" s="282">
        <f>[1]avgfiinc!BE100</f>
        <v>27804.463248105483</v>
      </c>
      <c r="E107" s="282">
        <f>[1]avgfiinc!BF100</f>
        <v>28688.724345671853</v>
      </c>
      <c r="F107" s="282">
        <f>[1]avgfiinc!BG100</f>
        <v>18933.187208450057</v>
      </c>
      <c r="G107" s="257">
        <f>[1]avgfiinc!BH100</f>
        <v>33698.453392492425</v>
      </c>
      <c r="H107" s="340">
        <f>B107*0.9/'TD5'!B107</f>
        <v>0.54863354563713085</v>
      </c>
      <c r="I107" s="341">
        <f>C107*0.9/'TD5'!B107</f>
        <v>0.50789168477058422</v>
      </c>
      <c r="J107" s="355">
        <f>D107*0.9/'TD5'!C107</f>
        <v>0.57000154256820679</v>
      </c>
      <c r="K107" s="197">
        <f>E107*0.9/'TD5'!D107</f>
        <v>0.49958252906799316</v>
      </c>
      <c r="L107" s="341">
        <f>F107*0.9/'TD5'!E107</f>
        <v>0.53921091556549083</v>
      </c>
      <c r="M107" s="342">
        <f>G107*0.9/'TD5'!F107</f>
        <v>0.51220172643661499</v>
      </c>
      <c r="P107" s="333"/>
    </row>
    <row r="108" spans="1:16">
      <c r="A108" s="249">
        <v>2012</v>
      </c>
      <c r="B108" s="320">
        <f>[1]avgfiinc!BC101</f>
        <v>25331.210152374824</v>
      </c>
      <c r="C108" s="266">
        <f>[1]avgfiinc!BD101</f>
        <v>23485.38353084098</v>
      </c>
      <c r="D108" s="282">
        <f>[1]avgfiinc!BE101</f>
        <v>28001.992272734788</v>
      </c>
      <c r="E108" s="282">
        <f>[1]avgfiinc!BF101</f>
        <v>29012.451993859962</v>
      </c>
      <c r="F108" s="282">
        <f>[1]avgfiinc!BG101</f>
        <v>19039.198358325135</v>
      </c>
      <c r="G108" s="257">
        <f>[1]avgfiinc!BH101</f>
        <v>33734.379246591292</v>
      </c>
      <c r="H108" s="340">
        <f>B108*0.9/'TD5'!B108</f>
        <v>0.52199974656105042</v>
      </c>
      <c r="I108" s="341">
        <f>C108*0.9/'TD5'!B108</f>
        <v>0.48396283388137817</v>
      </c>
      <c r="J108" s="355">
        <f>D108*0.9/'TD5'!C108</f>
        <v>0.54692348837852467</v>
      </c>
      <c r="K108" s="197">
        <f>E108*0.9/'TD5'!D108</f>
        <v>0.47643053531646734</v>
      </c>
      <c r="L108" s="341">
        <f>F108*0.9/'TD5'!E108</f>
        <v>0.51339921355247509</v>
      </c>
      <c r="M108" s="342">
        <f>G108*0.9/'TD5'!F108</f>
        <v>0.48669338226318359</v>
      </c>
      <c r="P108" s="333"/>
    </row>
    <row r="109" spans="1:16">
      <c r="A109" s="249">
        <v>2013</v>
      </c>
      <c r="B109" s="320">
        <f>[1]avgfiinc!BC102</f>
        <v>25604.973179143119</v>
      </c>
      <c r="C109" s="266">
        <f>[1]avgfiinc!BD102</f>
        <v>23749.20725685043</v>
      </c>
      <c r="D109" s="282">
        <f>[1]avgfiinc!BE102</f>
        <v>28312.434689827944</v>
      </c>
      <c r="E109" s="282">
        <f>[1]avgfiinc!BF102</f>
        <v>29399.748299496154</v>
      </c>
      <c r="F109" s="282">
        <f>[1]avgfiinc!BG102</f>
        <v>19191.100085347309</v>
      </c>
      <c r="G109" s="257">
        <f>[1]avgfiinc!BH102</f>
        <v>33868.843770456442</v>
      </c>
      <c r="H109" s="340">
        <f>B109*0.9/'TD5'!B109</f>
        <v>0.54365998506546009</v>
      </c>
      <c r="I109" s="341">
        <f>C109*0.9/'TD5'!B109</f>
        <v>0.50425726175308228</v>
      </c>
      <c r="J109" s="355">
        <f>D109*0.9/'TD5'!C109</f>
        <v>0.56632697582244884</v>
      </c>
      <c r="K109" s="197">
        <f>E109*0.9/'TD5'!D109</f>
        <v>0.49799835681915289</v>
      </c>
      <c r="L109" s="341">
        <f>F109*0.9/'TD5'!E109</f>
        <v>0.53226739168167114</v>
      </c>
      <c r="M109" s="342">
        <f>G109*0.9/'TD5'!F109</f>
        <v>0.50607132911682118</v>
      </c>
      <c r="P109" s="333"/>
    </row>
    <row r="110" spans="1:16">
      <c r="A110" s="249">
        <v>2014</v>
      </c>
      <c r="B110" s="320">
        <f>[1]avgfiinc!BC103</f>
        <v>26213.916470433662</v>
      </c>
      <c r="C110" s="266">
        <f>[1]avgfiinc!BD103</f>
        <v>24374.906615435142</v>
      </c>
      <c r="D110" s="282">
        <f>[1]avgfiinc!BE103</f>
        <v>29047.016475804325</v>
      </c>
      <c r="E110" s="282">
        <f>[1]avgfiinc!BF103</f>
        <v>30171.376830097797</v>
      </c>
      <c r="F110" s="282">
        <f>[1]avgfiinc!BG103</f>
        <v>19687.514391621815</v>
      </c>
      <c r="G110" s="257">
        <f>[1]avgfiinc!BH103</f>
        <v>34542.136356792726</v>
      </c>
      <c r="H110" s="340">
        <f>B110*0.9/'TD5'!B110</f>
        <v>0.53141492605209339</v>
      </c>
      <c r="I110" s="341">
        <f>C110*0.9/'TD5'!B110</f>
        <v>0.4941340684890746</v>
      </c>
      <c r="J110" s="355">
        <f>D110*0.9/'TD5'!C110</f>
        <v>0.55576264858245839</v>
      </c>
      <c r="K110" s="197">
        <f>E110*0.9/'TD5'!D110</f>
        <v>0.48791509866714478</v>
      </c>
      <c r="L110" s="341">
        <f>F110*0.9/'TD5'!E110</f>
        <v>0.52093783020973217</v>
      </c>
      <c r="M110" s="342">
        <f>G110*0.9/'TD5'!F110</f>
        <v>0.4942336082458495</v>
      </c>
    </row>
    <row r="111" spans="1:16" ht="15.75">
      <c r="A111" s="249">
        <v>2015</v>
      </c>
      <c r="B111" s="323"/>
      <c r="C111" s="267"/>
      <c r="D111" s="282"/>
      <c r="E111" s="282"/>
      <c r="F111" s="282"/>
      <c r="G111" s="257"/>
      <c r="H111" s="324"/>
      <c r="I111" s="258"/>
      <c r="J111" s="265"/>
      <c r="K111" s="267"/>
      <c r="L111" s="257"/>
      <c r="M111" s="325"/>
    </row>
    <row r="112" spans="1:16" ht="15.75">
      <c r="A112" s="249">
        <v>2016</v>
      </c>
      <c r="B112" s="323"/>
      <c r="C112" s="267"/>
      <c r="D112" s="282"/>
      <c r="E112" s="282"/>
      <c r="F112" s="282"/>
      <c r="G112" s="257"/>
      <c r="H112" s="324"/>
      <c r="I112" s="258"/>
      <c r="J112" s="265"/>
      <c r="K112" s="267"/>
      <c r="L112" s="257"/>
      <c r="M112" s="325"/>
    </row>
    <row r="113" spans="1:13" ht="15.75">
      <c r="A113" s="249">
        <v>2017</v>
      </c>
      <c r="B113" s="323"/>
      <c r="C113" s="267"/>
      <c r="D113" s="282"/>
      <c r="E113" s="282"/>
      <c r="F113" s="282"/>
      <c r="G113" s="257"/>
      <c r="H113" s="324"/>
      <c r="I113" s="258"/>
      <c r="J113" s="265"/>
      <c r="K113" s="267"/>
      <c r="L113" s="257"/>
      <c r="M113" s="325"/>
    </row>
    <row r="114" spans="1:13" ht="15.75">
      <c r="A114" s="249">
        <v>2018</v>
      </c>
      <c r="B114" s="323"/>
      <c r="C114" s="267"/>
      <c r="D114" s="282"/>
      <c r="E114" s="282"/>
      <c r="F114" s="282"/>
      <c r="G114" s="257"/>
      <c r="H114" s="324"/>
      <c r="I114" s="258"/>
      <c r="J114" s="265"/>
      <c r="K114" s="267"/>
      <c r="L114" s="257"/>
      <c r="M114" s="325"/>
    </row>
    <row r="115" spans="1:13" ht="15.75">
      <c r="A115" s="249">
        <v>2019</v>
      </c>
      <c r="B115" s="323"/>
      <c r="C115" s="267"/>
      <c r="D115" s="282"/>
      <c r="E115" s="282"/>
      <c r="F115" s="282"/>
      <c r="G115" s="257"/>
      <c r="H115" s="324"/>
      <c r="I115" s="258"/>
      <c r="J115" s="265"/>
      <c r="K115" s="267"/>
      <c r="L115" s="257"/>
      <c r="M115" s="325"/>
    </row>
    <row r="116" spans="1:13" ht="16.5" thickBot="1">
      <c r="A116" s="268">
        <v>2020</v>
      </c>
      <c r="B116" s="326"/>
      <c r="C116" s="273"/>
      <c r="D116" s="327"/>
      <c r="E116" s="327"/>
      <c r="F116" s="327"/>
      <c r="G116" s="269"/>
      <c r="H116" s="328"/>
      <c r="I116" s="271"/>
      <c r="J116" s="272"/>
      <c r="K116" s="273"/>
      <c r="L116" s="269"/>
      <c r="M116" s="329"/>
    </row>
    <row r="117" spans="1:13" ht="16.5" thickTop="1">
      <c r="A117" s="274"/>
      <c r="B117" s="275"/>
      <c r="C117" s="275"/>
      <c r="D117" s="275"/>
      <c r="E117" s="275"/>
      <c r="F117" s="275"/>
      <c r="G117" s="225"/>
      <c r="H117" s="275"/>
      <c r="I117" s="275"/>
      <c r="J117" s="275"/>
      <c r="K117" s="275"/>
      <c r="L117" s="275"/>
      <c r="M117" s="225"/>
    </row>
    <row r="118" spans="1:13" ht="15.75">
      <c r="D118" s="277"/>
      <c r="E118" s="277"/>
      <c r="F118" s="277"/>
      <c r="H118" s="277"/>
      <c r="I118" s="277"/>
      <c r="J118" s="277"/>
      <c r="K118" s="277"/>
      <c r="L118" s="277"/>
    </row>
  </sheetData>
  <mergeCells count="3">
    <mergeCell ref="A4:M4"/>
    <mergeCell ref="B7:G7"/>
    <mergeCell ref="H7:M7"/>
  </mergeCells>
  <hyperlinks>
    <hyperlink ref="A1" location="Index!A1" display="Back to index" xr:uid="{26C986E6-71BD-4105-A02F-15408E2F4E23}"/>
  </hyperlinks>
  <pageMargins left="0.75" right="0.75" top="1" bottom="1" header="0.5" footer="0.5"/>
  <pageSetup paperSize="9" orientation="portrait" horizontalDpi="4294967292" verticalDpi="429496729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9FD8E-A3CA-427C-8F4D-07455E71347C}">
  <sheetPr>
    <tabColor theme="0" tint="-4.9989318521683403E-2"/>
  </sheetPr>
  <dimension ref="A1:M118"/>
  <sheetViews>
    <sheetView workbookViewId="0">
      <pane xSplit="1" ySplit="8" topLeftCell="B9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0.875" style="220"/>
    <col min="2" max="13" width="12" style="220" customWidth="1"/>
    <col min="14" max="16384" width="10.875" style="220"/>
  </cols>
  <sheetData>
    <row r="1" spans="1:13">
      <c r="A1" s="1" t="s">
        <v>0</v>
      </c>
      <c r="B1" s="1"/>
      <c r="C1" s="1"/>
      <c r="G1" s="221"/>
      <c r="H1" s="221"/>
      <c r="I1" s="221"/>
      <c r="J1" s="221"/>
      <c r="K1" s="221"/>
      <c r="L1" s="221"/>
      <c r="M1" s="221"/>
    </row>
    <row r="2" spans="1:13">
      <c r="H2" s="279"/>
      <c r="I2" s="279"/>
    </row>
    <row r="3" spans="1:13" ht="15.75" thickBot="1"/>
    <row r="4" spans="1:13" ht="24.95" customHeight="1" thickTop="1">
      <c r="A4" s="493" t="s">
        <v>181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5"/>
    </row>
    <row r="5" spans="1:13" ht="15.75">
      <c r="A5" s="223"/>
      <c r="B5" s="224"/>
      <c r="C5" s="224"/>
      <c r="D5" s="225"/>
      <c r="E5" s="225"/>
      <c r="F5" s="225"/>
      <c r="G5" s="225"/>
      <c r="H5" s="225"/>
      <c r="I5" s="225"/>
      <c r="J5" s="225"/>
      <c r="K5" s="225"/>
      <c r="L5" s="225"/>
      <c r="M5" s="226"/>
    </row>
    <row r="6" spans="1:13" ht="15.75">
      <c r="A6" s="223"/>
      <c r="B6" s="9" t="s">
        <v>2</v>
      </c>
      <c r="C6" s="9" t="s">
        <v>3</v>
      </c>
      <c r="D6" s="9" t="s">
        <v>4</v>
      </c>
      <c r="E6" s="9" t="s">
        <v>5</v>
      </c>
      <c r="F6" s="9" t="s">
        <v>6</v>
      </c>
      <c r="G6" s="9" t="s">
        <v>7</v>
      </c>
      <c r="H6" s="10" t="s">
        <v>8</v>
      </c>
      <c r="I6" s="227" t="s">
        <v>9</v>
      </c>
      <c r="J6" s="227" t="s">
        <v>10</v>
      </c>
      <c r="K6" s="227" t="s">
        <v>11</v>
      </c>
      <c r="L6" s="227" t="s">
        <v>12</v>
      </c>
      <c r="M6" s="286" t="s">
        <v>13</v>
      </c>
    </row>
    <row r="7" spans="1:13" ht="20.100000000000001" customHeight="1">
      <c r="A7" s="223"/>
      <c r="B7" s="486" t="s">
        <v>116</v>
      </c>
      <c r="C7" s="487"/>
      <c r="D7" s="487"/>
      <c r="E7" s="487"/>
      <c r="F7" s="487"/>
      <c r="G7" s="487"/>
      <c r="H7" s="487" t="s">
        <v>117</v>
      </c>
      <c r="I7" s="487"/>
      <c r="J7" s="487"/>
      <c r="K7" s="487"/>
      <c r="L7" s="487"/>
      <c r="M7" s="488"/>
    </row>
    <row r="8" spans="1:13" s="235" customFormat="1" ht="51.95" customHeight="1">
      <c r="A8" s="229"/>
      <c r="B8" s="287" t="s">
        <v>118</v>
      </c>
      <c r="C8" s="233" t="s">
        <v>119</v>
      </c>
      <c r="D8" s="233" t="s">
        <v>110</v>
      </c>
      <c r="E8" s="233" t="s">
        <v>111</v>
      </c>
      <c r="F8" s="233" t="s">
        <v>112</v>
      </c>
      <c r="G8" s="233" t="s">
        <v>113</v>
      </c>
      <c r="H8" s="287" t="s">
        <v>118</v>
      </c>
      <c r="I8" s="233" t="s">
        <v>119</v>
      </c>
      <c r="J8" s="233" t="s">
        <v>110</v>
      </c>
      <c r="K8" s="233" t="s">
        <v>111</v>
      </c>
      <c r="L8" s="233" t="s">
        <v>112</v>
      </c>
      <c r="M8" s="234" t="s">
        <v>113</v>
      </c>
    </row>
    <row r="9" spans="1:13" s="235" customFormat="1" ht="15" hidden="1" customHeight="1">
      <c r="A9" s="236">
        <v>1913</v>
      </c>
      <c r="B9" s="288"/>
      <c r="C9" s="238"/>
      <c r="D9" s="238"/>
      <c r="E9" s="240"/>
      <c r="F9" s="240"/>
      <c r="G9" s="238"/>
      <c r="H9" s="289"/>
      <c r="I9" s="290"/>
      <c r="J9" s="290"/>
      <c r="K9" s="290"/>
      <c r="L9" s="290"/>
      <c r="M9" s="291"/>
    </row>
    <row r="10" spans="1:13" s="235" customFormat="1" ht="15" hidden="1" customHeight="1">
      <c r="A10" s="242">
        <v>1914</v>
      </c>
      <c r="B10" s="288"/>
      <c r="C10" s="238"/>
      <c r="D10" s="238"/>
      <c r="E10" s="240"/>
      <c r="F10" s="240"/>
      <c r="G10" s="238"/>
      <c r="H10" s="289"/>
      <c r="I10" s="290"/>
      <c r="J10" s="290"/>
      <c r="K10" s="290"/>
      <c r="L10" s="290"/>
      <c r="M10" s="291"/>
    </row>
    <row r="11" spans="1:13" s="235" customFormat="1" ht="15" hidden="1" customHeight="1">
      <c r="A11" s="242">
        <v>1915</v>
      </c>
      <c r="B11" s="288"/>
      <c r="C11" s="238"/>
      <c r="D11" s="238"/>
      <c r="E11" s="240"/>
      <c r="F11" s="240"/>
      <c r="G11" s="238"/>
      <c r="H11" s="289"/>
      <c r="I11" s="290"/>
      <c r="J11" s="290"/>
      <c r="K11" s="290"/>
      <c r="L11" s="290"/>
      <c r="M11" s="291"/>
    </row>
    <row r="12" spans="1:13" s="235" customFormat="1" ht="15" hidden="1" customHeight="1">
      <c r="A12" s="242">
        <v>1916</v>
      </c>
      <c r="B12" s="288"/>
      <c r="C12" s="238"/>
      <c r="D12" s="238"/>
      <c r="E12" s="240"/>
      <c r="F12" s="240"/>
      <c r="G12" s="238"/>
      <c r="H12" s="289"/>
      <c r="I12" s="290"/>
      <c r="J12" s="290"/>
      <c r="K12" s="290"/>
      <c r="L12" s="290"/>
      <c r="M12" s="291"/>
    </row>
    <row r="13" spans="1:13" s="235" customFormat="1" ht="15" hidden="1" customHeight="1">
      <c r="A13" s="242">
        <v>1917</v>
      </c>
      <c r="B13" s="288"/>
      <c r="C13" s="238"/>
      <c r="D13" s="238"/>
      <c r="E13" s="240"/>
      <c r="F13" s="240"/>
      <c r="G13" s="238"/>
      <c r="H13" s="289"/>
      <c r="I13" s="290"/>
      <c r="J13" s="290"/>
      <c r="K13" s="290"/>
      <c r="L13" s="290"/>
      <c r="M13" s="291"/>
    </row>
    <row r="14" spans="1:13" s="235" customFormat="1" ht="15" hidden="1" customHeight="1">
      <c r="A14" s="242">
        <v>1918</v>
      </c>
      <c r="B14" s="288"/>
      <c r="C14" s="238"/>
      <c r="D14" s="282"/>
      <c r="E14" s="292"/>
      <c r="F14" s="292"/>
      <c r="G14" s="238"/>
      <c r="H14" s="289"/>
      <c r="I14" s="290"/>
      <c r="J14" s="290"/>
      <c r="K14" s="290"/>
      <c r="L14" s="290"/>
      <c r="M14" s="291"/>
    </row>
    <row r="15" spans="1:13" s="235" customFormat="1" ht="15" hidden="1" customHeight="1">
      <c r="A15" s="244">
        <v>1919</v>
      </c>
      <c r="B15" s="293"/>
      <c r="C15" s="246"/>
      <c r="D15" s="283"/>
      <c r="E15" s="294"/>
      <c r="F15" s="294"/>
      <c r="G15" s="246"/>
      <c r="H15" s="295"/>
      <c r="I15" s="296"/>
      <c r="J15" s="296"/>
      <c r="K15" s="296"/>
      <c r="L15" s="296"/>
      <c r="M15" s="297"/>
    </row>
    <row r="16" spans="1:13" s="235" customFormat="1" ht="15" hidden="1" customHeight="1">
      <c r="A16" s="242">
        <v>1920</v>
      </c>
      <c r="B16" s="288"/>
      <c r="C16" s="238"/>
      <c r="D16" s="282"/>
      <c r="E16" s="292"/>
      <c r="F16" s="292"/>
      <c r="G16" s="238"/>
      <c r="H16" s="289"/>
      <c r="I16" s="290"/>
      <c r="J16" s="290"/>
      <c r="K16" s="290"/>
      <c r="L16" s="290"/>
      <c r="M16" s="291"/>
    </row>
    <row r="17" spans="1:13" s="235" customFormat="1" ht="15" hidden="1" customHeight="1">
      <c r="A17" s="242">
        <v>1921</v>
      </c>
      <c r="B17" s="288"/>
      <c r="C17" s="238"/>
      <c r="D17" s="282"/>
      <c r="E17" s="292"/>
      <c r="F17" s="292"/>
      <c r="G17" s="238"/>
      <c r="H17" s="289"/>
      <c r="I17" s="290"/>
      <c r="J17" s="290"/>
      <c r="K17" s="290"/>
      <c r="L17" s="290"/>
      <c r="M17" s="291"/>
    </row>
    <row r="18" spans="1:13" s="235" customFormat="1" ht="15" hidden="1" customHeight="1">
      <c r="A18" s="242">
        <v>1922</v>
      </c>
      <c r="B18" s="288"/>
      <c r="C18" s="238"/>
      <c r="D18" s="282"/>
      <c r="E18" s="292"/>
      <c r="F18" s="292"/>
      <c r="G18" s="238"/>
      <c r="H18" s="289"/>
      <c r="I18" s="290"/>
      <c r="J18" s="290"/>
      <c r="K18" s="290"/>
      <c r="L18" s="290"/>
      <c r="M18" s="291"/>
    </row>
    <row r="19" spans="1:13" s="235" customFormat="1" ht="15" hidden="1" customHeight="1">
      <c r="A19" s="242">
        <v>1923</v>
      </c>
      <c r="B19" s="288"/>
      <c r="C19" s="238"/>
      <c r="D19" s="282"/>
      <c r="E19" s="292"/>
      <c r="F19" s="292"/>
      <c r="G19" s="238"/>
      <c r="H19" s="289"/>
      <c r="I19" s="290"/>
      <c r="J19" s="290"/>
      <c r="K19" s="290"/>
      <c r="L19" s="290"/>
      <c r="M19" s="291"/>
    </row>
    <row r="20" spans="1:13" s="235" customFormat="1" ht="15" hidden="1" customHeight="1">
      <c r="A20" s="242">
        <v>1924</v>
      </c>
      <c r="B20" s="288"/>
      <c r="C20" s="238"/>
      <c r="D20" s="282"/>
      <c r="E20" s="292"/>
      <c r="F20" s="292"/>
      <c r="G20" s="238"/>
      <c r="H20" s="289"/>
      <c r="I20" s="290"/>
      <c r="J20" s="290"/>
      <c r="K20" s="290"/>
      <c r="L20" s="290"/>
      <c r="M20" s="291"/>
    </row>
    <row r="21" spans="1:13" s="235" customFormat="1" ht="15" hidden="1" customHeight="1">
      <c r="A21" s="242">
        <v>1925</v>
      </c>
      <c r="B21" s="288"/>
      <c r="C21" s="238"/>
      <c r="D21" s="282"/>
      <c r="E21" s="292"/>
      <c r="F21" s="292"/>
      <c r="G21" s="238"/>
      <c r="H21" s="289"/>
      <c r="I21" s="290"/>
      <c r="J21" s="290"/>
      <c r="K21" s="290"/>
      <c r="L21" s="290"/>
      <c r="M21" s="291"/>
    </row>
    <row r="22" spans="1:13" s="235" customFormat="1" ht="15" hidden="1" customHeight="1">
      <c r="A22" s="242">
        <v>1926</v>
      </c>
      <c r="B22" s="288"/>
      <c r="C22" s="238"/>
      <c r="D22" s="282"/>
      <c r="E22" s="292"/>
      <c r="F22" s="292"/>
      <c r="G22" s="238"/>
      <c r="H22" s="289"/>
      <c r="I22" s="290"/>
      <c r="J22" s="290"/>
      <c r="K22" s="290"/>
      <c r="L22" s="290"/>
      <c r="M22" s="291"/>
    </row>
    <row r="23" spans="1:13" s="235" customFormat="1" ht="15" hidden="1" customHeight="1">
      <c r="A23" s="242">
        <v>1927</v>
      </c>
      <c r="B23" s="288"/>
      <c r="C23" s="238"/>
      <c r="D23" s="282"/>
      <c r="E23" s="292"/>
      <c r="F23" s="292"/>
      <c r="G23" s="238"/>
      <c r="H23" s="289"/>
      <c r="I23" s="290"/>
      <c r="J23" s="290"/>
      <c r="K23" s="290"/>
      <c r="L23" s="290"/>
      <c r="M23" s="291"/>
    </row>
    <row r="24" spans="1:13" s="235" customFormat="1" ht="15" hidden="1" customHeight="1">
      <c r="A24" s="242">
        <v>1928</v>
      </c>
      <c r="B24" s="288"/>
      <c r="C24" s="238"/>
      <c r="D24" s="282"/>
      <c r="E24" s="292"/>
      <c r="F24" s="292"/>
      <c r="G24" s="238"/>
      <c r="H24" s="289"/>
      <c r="I24" s="290"/>
      <c r="J24" s="290"/>
      <c r="K24" s="290"/>
      <c r="L24" s="290"/>
      <c r="M24" s="291"/>
    </row>
    <row r="25" spans="1:13" s="235" customFormat="1" ht="15" hidden="1" customHeight="1">
      <c r="A25" s="244">
        <v>1929</v>
      </c>
      <c r="B25" s="293"/>
      <c r="C25" s="246"/>
      <c r="D25" s="283"/>
      <c r="E25" s="294"/>
      <c r="F25" s="294"/>
      <c r="G25" s="246"/>
      <c r="H25" s="295"/>
      <c r="I25" s="296"/>
      <c r="J25" s="296"/>
      <c r="K25" s="296"/>
      <c r="L25" s="296"/>
      <c r="M25" s="297"/>
    </row>
    <row r="26" spans="1:13" s="235" customFormat="1" ht="15" hidden="1" customHeight="1">
      <c r="A26" s="242">
        <v>1930</v>
      </c>
      <c r="B26" s="288"/>
      <c r="C26" s="238"/>
      <c r="D26" s="282"/>
      <c r="E26" s="292"/>
      <c r="F26" s="292"/>
      <c r="G26" s="238"/>
      <c r="H26" s="289"/>
      <c r="I26" s="290"/>
      <c r="J26" s="290"/>
      <c r="K26" s="290"/>
      <c r="L26" s="290"/>
      <c r="M26" s="291"/>
    </row>
    <row r="27" spans="1:13" s="235" customFormat="1" ht="15" hidden="1" customHeight="1">
      <c r="A27" s="242">
        <v>1931</v>
      </c>
      <c r="B27" s="288"/>
      <c r="C27" s="238"/>
      <c r="D27" s="282"/>
      <c r="E27" s="292"/>
      <c r="F27" s="292"/>
      <c r="G27" s="238"/>
      <c r="H27" s="289"/>
      <c r="I27" s="290"/>
      <c r="J27" s="290"/>
      <c r="K27" s="290"/>
      <c r="L27" s="290"/>
      <c r="M27" s="291"/>
    </row>
    <row r="28" spans="1:13" s="235" customFormat="1" ht="15" hidden="1" customHeight="1">
      <c r="A28" s="242">
        <v>1932</v>
      </c>
      <c r="B28" s="288"/>
      <c r="C28" s="238"/>
      <c r="D28" s="282"/>
      <c r="E28" s="292"/>
      <c r="F28" s="292"/>
      <c r="G28" s="238"/>
      <c r="H28" s="289"/>
      <c r="I28" s="290"/>
      <c r="J28" s="290"/>
      <c r="K28" s="290"/>
      <c r="L28" s="290"/>
      <c r="M28" s="291"/>
    </row>
    <row r="29" spans="1:13" s="235" customFormat="1" ht="15" hidden="1" customHeight="1">
      <c r="A29" s="242">
        <v>1933</v>
      </c>
      <c r="B29" s="288"/>
      <c r="C29" s="238"/>
      <c r="D29" s="282"/>
      <c r="E29" s="292"/>
      <c r="F29" s="292"/>
      <c r="G29" s="238"/>
      <c r="H29" s="289"/>
      <c r="I29" s="290"/>
      <c r="J29" s="290"/>
      <c r="K29" s="290"/>
      <c r="L29" s="290"/>
      <c r="M29" s="291"/>
    </row>
    <row r="30" spans="1:13" s="235" customFormat="1" ht="15" hidden="1" customHeight="1">
      <c r="A30" s="242">
        <v>1934</v>
      </c>
      <c r="B30" s="288"/>
      <c r="C30" s="238"/>
      <c r="D30" s="282"/>
      <c r="E30" s="292"/>
      <c r="F30" s="292"/>
      <c r="G30" s="238"/>
      <c r="H30" s="289"/>
      <c r="I30" s="290"/>
      <c r="J30" s="290"/>
      <c r="K30" s="290"/>
      <c r="L30" s="290"/>
      <c r="M30" s="291"/>
    </row>
    <row r="31" spans="1:13" s="235" customFormat="1" ht="15" hidden="1" customHeight="1">
      <c r="A31" s="242">
        <v>1935</v>
      </c>
      <c r="B31" s="288"/>
      <c r="C31" s="238"/>
      <c r="D31" s="282"/>
      <c r="E31" s="292"/>
      <c r="F31" s="292"/>
      <c r="G31" s="238"/>
      <c r="H31" s="289"/>
      <c r="I31" s="290"/>
      <c r="J31" s="290"/>
      <c r="K31" s="290"/>
      <c r="L31" s="290"/>
      <c r="M31" s="291"/>
    </row>
    <row r="32" spans="1:13" s="235" customFormat="1" ht="15" hidden="1" customHeight="1">
      <c r="A32" s="242">
        <v>1936</v>
      </c>
      <c r="B32" s="288"/>
      <c r="C32" s="238"/>
      <c r="D32" s="282"/>
      <c r="E32" s="292"/>
      <c r="F32" s="292"/>
      <c r="G32" s="238"/>
      <c r="H32" s="289"/>
      <c r="I32" s="290"/>
      <c r="J32" s="290"/>
      <c r="K32" s="290"/>
      <c r="L32" s="290"/>
      <c r="M32" s="291"/>
    </row>
    <row r="33" spans="1:13" s="235" customFormat="1" ht="15" hidden="1" customHeight="1">
      <c r="A33" s="242">
        <v>1937</v>
      </c>
      <c r="B33" s="288"/>
      <c r="C33" s="238"/>
      <c r="D33" s="282"/>
      <c r="E33" s="292"/>
      <c r="F33" s="292"/>
      <c r="G33" s="238"/>
      <c r="H33" s="289"/>
      <c r="I33" s="290"/>
      <c r="J33" s="290"/>
      <c r="K33" s="290"/>
      <c r="L33" s="290"/>
      <c r="M33" s="291"/>
    </row>
    <row r="34" spans="1:13" s="235" customFormat="1" ht="15" hidden="1" customHeight="1">
      <c r="A34" s="242">
        <v>1938</v>
      </c>
      <c r="B34" s="288"/>
      <c r="C34" s="238"/>
      <c r="D34" s="282"/>
      <c r="E34" s="292"/>
      <c r="F34" s="292"/>
      <c r="G34" s="238"/>
      <c r="H34" s="289"/>
      <c r="I34" s="290"/>
      <c r="J34" s="290"/>
      <c r="K34" s="290"/>
      <c r="L34" s="290"/>
      <c r="M34" s="291"/>
    </row>
    <row r="35" spans="1:13" s="235" customFormat="1" ht="15" hidden="1" customHeight="1">
      <c r="A35" s="244">
        <v>1939</v>
      </c>
      <c r="B35" s="293"/>
      <c r="C35" s="246"/>
      <c r="D35" s="283"/>
      <c r="E35" s="294"/>
      <c r="F35" s="294"/>
      <c r="G35" s="246"/>
      <c r="H35" s="295"/>
      <c r="I35" s="296"/>
      <c r="J35" s="296"/>
      <c r="K35" s="296"/>
      <c r="L35" s="296"/>
      <c r="M35" s="297"/>
    </row>
    <row r="36" spans="1:13" s="235" customFormat="1" ht="15" hidden="1" customHeight="1">
      <c r="A36" s="242">
        <v>1940</v>
      </c>
      <c r="B36" s="288"/>
      <c r="C36" s="238"/>
      <c r="D36" s="282"/>
      <c r="E36" s="292"/>
      <c r="F36" s="292"/>
      <c r="G36" s="238"/>
      <c r="H36" s="289"/>
      <c r="I36" s="290"/>
      <c r="J36" s="290"/>
      <c r="K36" s="290"/>
      <c r="L36" s="290"/>
      <c r="M36" s="291"/>
    </row>
    <row r="37" spans="1:13" s="235" customFormat="1" ht="15" hidden="1" customHeight="1">
      <c r="A37" s="242">
        <v>1941</v>
      </c>
      <c r="B37" s="288"/>
      <c r="C37" s="238"/>
      <c r="D37" s="282"/>
      <c r="E37" s="292"/>
      <c r="F37" s="292"/>
      <c r="G37" s="238"/>
      <c r="H37" s="289"/>
      <c r="I37" s="290"/>
      <c r="J37" s="290"/>
      <c r="K37" s="290"/>
      <c r="L37" s="290"/>
      <c r="M37" s="291"/>
    </row>
    <row r="38" spans="1:13" s="235" customFormat="1" ht="15" hidden="1" customHeight="1">
      <c r="A38" s="242">
        <v>1942</v>
      </c>
      <c r="B38" s="288"/>
      <c r="C38" s="238"/>
      <c r="D38" s="282"/>
      <c r="E38" s="292"/>
      <c r="F38" s="292"/>
      <c r="G38" s="238"/>
      <c r="H38" s="289"/>
      <c r="I38" s="290"/>
      <c r="J38" s="290"/>
      <c r="K38" s="290"/>
      <c r="L38" s="290"/>
      <c r="M38" s="291"/>
    </row>
    <row r="39" spans="1:13" s="235" customFormat="1" ht="15" hidden="1" customHeight="1">
      <c r="A39" s="242">
        <v>1943</v>
      </c>
      <c r="B39" s="288"/>
      <c r="C39" s="238"/>
      <c r="D39" s="282"/>
      <c r="E39" s="292"/>
      <c r="F39" s="292"/>
      <c r="G39" s="238"/>
      <c r="H39" s="289"/>
      <c r="I39" s="290"/>
      <c r="J39" s="290"/>
      <c r="K39" s="290"/>
      <c r="L39" s="290"/>
      <c r="M39" s="291"/>
    </row>
    <row r="40" spans="1:13" s="235" customFormat="1" ht="15" hidden="1" customHeight="1">
      <c r="A40" s="242">
        <v>1944</v>
      </c>
      <c r="B40" s="288"/>
      <c r="C40" s="238"/>
      <c r="D40" s="282"/>
      <c r="E40" s="292"/>
      <c r="F40" s="292"/>
      <c r="G40" s="238"/>
      <c r="H40" s="289"/>
      <c r="I40" s="290"/>
      <c r="J40" s="290"/>
      <c r="K40" s="290"/>
      <c r="L40" s="290"/>
      <c r="M40" s="291"/>
    </row>
    <row r="41" spans="1:13" s="235" customFormat="1" ht="15" hidden="1" customHeight="1">
      <c r="A41" s="242">
        <v>1945</v>
      </c>
      <c r="B41" s="288"/>
      <c r="C41" s="238"/>
      <c r="D41" s="282"/>
      <c r="E41" s="292"/>
      <c r="F41" s="292"/>
      <c r="G41" s="238"/>
      <c r="H41" s="289"/>
      <c r="I41" s="290"/>
      <c r="J41" s="290"/>
      <c r="K41" s="290"/>
      <c r="L41" s="290"/>
      <c r="M41" s="291"/>
    </row>
    <row r="42" spans="1:13" s="235" customFormat="1" ht="15" hidden="1" customHeight="1">
      <c r="A42" s="242">
        <v>1946</v>
      </c>
      <c r="B42" s="288"/>
      <c r="C42" s="238"/>
      <c r="D42" s="282"/>
      <c r="E42" s="292"/>
      <c r="F42" s="292"/>
      <c r="G42" s="238"/>
      <c r="H42" s="289"/>
      <c r="I42" s="290"/>
      <c r="J42" s="290"/>
      <c r="K42" s="290"/>
      <c r="L42" s="290"/>
      <c r="M42" s="291"/>
    </row>
    <row r="43" spans="1:13" s="235" customFormat="1" ht="15" hidden="1" customHeight="1">
      <c r="A43" s="242">
        <v>1947</v>
      </c>
      <c r="B43" s="288"/>
      <c r="C43" s="238"/>
      <c r="D43" s="282"/>
      <c r="E43" s="292"/>
      <c r="F43" s="292"/>
      <c r="G43" s="238"/>
      <c r="H43" s="289"/>
      <c r="I43" s="290"/>
      <c r="J43" s="290"/>
      <c r="K43" s="290"/>
      <c r="L43" s="290"/>
      <c r="M43" s="291"/>
    </row>
    <row r="44" spans="1:13" s="235" customFormat="1" ht="15" hidden="1" customHeight="1">
      <c r="A44" s="242">
        <v>1948</v>
      </c>
      <c r="B44" s="288"/>
      <c r="C44" s="238"/>
      <c r="D44" s="282"/>
      <c r="E44" s="292"/>
      <c r="F44" s="292"/>
      <c r="G44" s="238"/>
      <c r="H44" s="289"/>
      <c r="I44" s="290"/>
      <c r="J44" s="290"/>
      <c r="K44" s="290"/>
      <c r="L44" s="290"/>
      <c r="M44" s="291"/>
    </row>
    <row r="45" spans="1:13" s="235" customFormat="1" ht="15" hidden="1" customHeight="1">
      <c r="A45" s="244">
        <v>1949</v>
      </c>
      <c r="B45" s="293"/>
      <c r="C45" s="246"/>
      <c r="D45" s="283"/>
      <c r="E45" s="294"/>
      <c r="F45" s="294"/>
      <c r="G45" s="246"/>
      <c r="H45" s="295"/>
      <c r="I45" s="296"/>
      <c r="J45" s="296"/>
      <c r="K45" s="296"/>
      <c r="L45" s="296"/>
      <c r="M45" s="297"/>
    </row>
    <row r="46" spans="1:13" s="235" customFormat="1" ht="15" hidden="1" customHeight="1">
      <c r="A46" s="242">
        <v>1950</v>
      </c>
      <c r="B46" s="288"/>
      <c r="C46" s="238"/>
      <c r="D46" s="282"/>
      <c r="E46" s="292"/>
      <c r="F46" s="292"/>
      <c r="G46" s="238"/>
      <c r="H46" s="289"/>
      <c r="I46" s="290"/>
      <c r="J46" s="290"/>
      <c r="K46" s="290"/>
      <c r="L46" s="290"/>
      <c r="M46" s="291"/>
    </row>
    <row r="47" spans="1:13" s="235" customFormat="1" ht="15" hidden="1" customHeight="1">
      <c r="A47" s="242">
        <v>1951</v>
      </c>
      <c r="B47" s="288"/>
      <c r="C47" s="238"/>
      <c r="D47" s="282"/>
      <c r="E47" s="292"/>
      <c r="F47" s="292"/>
      <c r="G47" s="238"/>
      <c r="H47" s="289"/>
      <c r="I47" s="290"/>
      <c r="J47" s="290"/>
      <c r="K47" s="290"/>
      <c r="L47" s="290"/>
      <c r="M47" s="291"/>
    </row>
    <row r="48" spans="1:13" s="235" customFormat="1" ht="15" hidden="1" customHeight="1">
      <c r="A48" s="242">
        <v>1952</v>
      </c>
      <c r="B48" s="288"/>
      <c r="C48" s="238"/>
      <c r="D48" s="282"/>
      <c r="E48" s="292"/>
      <c r="F48" s="292"/>
      <c r="G48" s="238"/>
      <c r="H48" s="289"/>
      <c r="I48" s="290"/>
      <c r="J48" s="290"/>
      <c r="K48" s="290"/>
      <c r="L48" s="290"/>
      <c r="M48" s="291"/>
    </row>
    <row r="49" spans="1:13" s="235" customFormat="1" ht="15" hidden="1" customHeight="1">
      <c r="A49" s="242">
        <v>1953</v>
      </c>
      <c r="B49" s="288"/>
      <c r="C49" s="238"/>
      <c r="D49" s="282"/>
      <c r="E49" s="292"/>
      <c r="F49" s="292"/>
      <c r="G49" s="238"/>
      <c r="H49" s="289"/>
      <c r="I49" s="290"/>
      <c r="J49" s="290"/>
      <c r="K49" s="290"/>
      <c r="L49" s="290"/>
      <c r="M49" s="291"/>
    </row>
    <row r="50" spans="1:13" s="235" customFormat="1" ht="15" hidden="1" customHeight="1">
      <c r="A50" s="242">
        <v>1954</v>
      </c>
      <c r="B50" s="288"/>
      <c r="C50" s="238"/>
      <c r="D50" s="282"/>
      <c r="E50" s="292"/>
      <c r="F50" s="292"/>
      <c r="G50" s="238"/>
      <c r="H50" s="289"/>
      <c r="I50" s="290"/>
      <c r="J50" s="290"/>
      <c r="K50" s="290"/>
      <c r="L50" s="290"/>
      <c r="M50" s="291"/>
    </row>
    <row r="51" spans="1:13" s="235" customFormat="1" ht="15" hidden="1" customHeight="1">
      <c r="A51" s="242">
        <v>1955</v>
      </c>
      <c r="B51" s="288"/>
      <c r="C51" s="238"/>
      <c r="D51" s="282"/>
      <c r="E51" s="292"/>
      <c r="F51" s="292"/>
      <c r="G51" s="238"/>
      <c r="H51" s="289"/>
      <c r="I51" s="290"/>
      <c r="J51" s="290"/>
      <c r="K51" s="290"/>
      <c r="L51" s="290"/>
      <c r="M51" s="291"/>
    </row>
    <row r="52" spans="1:13" s="235" customFormat="1" ht="15" hidden="1" customHeight="1">
      <c r="A52" s="242">
        <v>1956</v>
      </c>
      <c r="B52" s="288"/>
      <c r="C52" s="238"/>
      <c r="D52" s="282"/>
      <c r="E52" s="292"/>
      <c r="F52" s="292"/>
      <c r="G52" s="238"/>
      <c r="H52" s="289"/>
      <c r="I52" s="290"/>
      <c r="J52" s="290"/>
      <c r="K52" s="290"/>
      <c r="L52" s="290"/>
      <c r="M52" s="291"/>
    </row>
    <row r="53" spans="1:13" s="235" customFormat="1" ht="15" hidden="1" customHeight="1">
      <c r="A53" s="242">
        <v>1957</v>
      </c>
      <c r="B53" s="288"/>
      <c r="C53" s="238"/>
      <c r="D53" s="282"/>
      <c r="E53" s="292"/>
      <c r="F53" s="292"/>
      <c r="G53" s="238"/>
      <c r="H53" s="289"/>
      <c r="I53" s="290"/>
      <c r="J53" s="290"/>
      <c r="K53" s="290"/>
      <c r="L53" s="290"/>
      <c r="M53" s="291"/>
    </row>
    <row r="54" spans="1:13" s="235" customFormat="1" ht="15" hidden="1" customHeight="1">
      <c r="A54" s="242">
        <v>1958</v>
      </c>
      <c r="B54" s="288"/>
      <c r="C54" s="238"/>
      <c r="D54" s="282"/>
      <c r="E54" s="292"/>
      <c r="F54" s="292"/>
      <c r="G54" s="238"/>
      <c r="H54" s="289"/>
      <c r="I54" s="290"/>
      <c r="J54" s="290"/>
      <c r="K54" s="290"/>
      <c r="L54" s="290"/>
      <c r="M54" s="291"/>
    </row>
    <row r="55" spans="1:13" s="235" customFormat="1" ht="15" hidden="1" customHeight="1">
      <c r="A55" s="244">
        <v>1959</v>
      </c>
      <c r="B55" s="293"/>
      <c r="C55" s="246"/>
      <c r="D55" s="283"/>
      <c r="E55" s="294"/>
      <c r="F55" s="294"/>
      <c r="G55" s="246"/>
      <c r="H55" s="295"/>
      <c r="I55" s="296"/>
      <c r="J55" s="296"/>
      <c r="K55" s="296"/>
      <c r="L55" s="296"/>
      <c r="M55" s="297"/>
    </row>
    <row r="56" spans="1:13" ht="15.75">
      <c r="A56" s="249">
        <v>1960</v>
      </c>
      <c r="B56" s="288"/>
      <c r="C56" s="238"/>
      <c r="D56" s="282"/>
      <c r="E56" s="292"/>
      <c r="F56" s="292"/>
      <c r="G56" s="238"/>
      <c r="H56" s="289"/>
      <c r="I56" s="290"/>
      <c r="J56" s="290"/>
      <c r="K56" s="290"/>
      <c r="L56" s="290"/>
      <c r="M56" s="291"/>
    </row>
    <row r="57" spans="1:13" ht="15.75">
      <c r="A57" s="249">
        <v>1961</v>
      </c>
      <c r="B57" s="288"/>
      <c r="C57" s="238"/>
      <c r="D57" s="282"/>
      <c r="E57" s="292"/>
      <c r="F57" s="292"/>
      <c r="G57" s="238"/>
      <c r="H57" s="289"/>
      <c r="I57" s="290"/>
      <c r="J57" s="290"/>
      <c r="K57" s="290"/>
      <c r="L57" s="290"/>
      <c r="M57" s="291"/>
    </row>
    <row r="58" spans="1:13">
      <c r="A58" s="249">
        <v>1962</v>
      </c>
      <c r="B58" s="298">
        <f>[1]avgfiinc!AW51</f>
        <v>7888.4543105676767</v>
      </c>
      <c r="C58" s="250">
        <f>[1]avgfiinc!AX51</f>
        <v>2749.8791250841737</v>
      </c>
      <c r="D58" s="299">
        <f>[1]avgfiinc!AY51</f>
        <v>10790.218667370504</v>
      </c>
      <c r="E58" s="299">
        <f>[1]avgfiinc!AZ51</f>
        <v>10425.780846462891</v>
      </c>
      <c r="F58" s="299">
        <f>[1]avgfiinc!BA51</f>
        <v>361.85825359434904</v>
      </c>
      <c r="G58" s="250">
        <f>[1]avgfiinc!BB51</f>
        <v>10049.449877255302</v>
      </c>
      <c r="H58" s="337">
        <f>B58*0.5/'TD5'!B58</f>
        <v>0.18348366022109985</v>
      </c>
      <c r="I58" s="338">
        <f>C58*0.5/'TD5'!B58</f>
        <v>6.396156549453734E-2</v>
      </c>
      <c r="J58" s="338">
        <f>D58*0.5/'TD5'!C58</f>
        <v>0.22939145565032959</v>
      </c>
      <c r="K58" s="338">
        <f>E58*0.5/'TD5'!D58</f>
        <v>0.15937250852584839</v>
      </c>
      <c r="L58" s="338">
        <f>F58*0.5/'TD5'!E58</f>
        <v>1.6577363014221191E-2</v>
      </c>
      <c r="M58" s="339">
        <f>G58*0.5/'TD5'!F58</f>
        <v>0.14666324853897095</v>
      </c>
    </row>
    <row r="59" spans="1:13">
      <c r="A59" s="249">
        <v>1963</v>
      </c>
      <c r="B59" s="303">
        <f>[1]avgfiinc!AW52</f>
        <v>8323.8106605920329</v>
      </c>
      <c r="C59" s="257">
        <f>[1]avgfiinc!AX52</f>
        <v>2964.2579010686559</v>
      </c>
      <c r="D59" s="282">
        <f>[1]avgfiinc!AY52</f>
        <v>11377.561314905524</v>
      </c>
      <c r="E59" s="282">
        <f>[1]avgfiinc!AZ52</f>
        <v>11026.345286603446</v>
      </c>
      <c r="F59" s="282">
        <f>[1]avgfiinc!BA52</f>
        <v>401.68325667338371</v>
      </c>
      <c r="G59" s="257">
        <f>[1]avgfiinc!BB52</f>
        <v>10373.555776408552</v>
      </c>
      <c r="H59" s="340">
        <f>B59*0.5/'TD5'!B59</f>
        <v>0.18552145514226029</v>
      </c>
      <c r="I59" s="341">
        <f>C59*0.5/'TD5'!B59</f>
        <v>6.6067509419307849E-2</v>
      </c>
      <c r="J59" s="341">
        <f>D59*0.5/'TD5'!C59</f>
        <v>0.23183109210592834</v>
      </c>
      <c r="K59" s="341">
        <f>E59*0.5/'TD5'!D59</f>
        <v>0.16175279975948229</v>
      </c>
      <c r="L59" s="341">
        <f>F59*0.5/'TD5'!E59</f>
        <v>1.761713251765128E-2</v>
      </c>
      <c r="M59" s="342">
        <f>G59*0.5/'TD5'!F59</f>
        <v>0.14506989577244356</v>
      </c>
    </row>
    <row r="60" spans="1:13">
      <c r="A60" s="249">
        <v>1964</v>
      </c>
      <c r="B60" s="303">
        <f>[1]avgfiinc!AW53</f>
        <v>8759.1670106163911</v>
      </c>
      <c r="C60" s="257">
        <f>[1]avgfiinc!AX53</f>
        <v>3178.6366770531381</v>
      </c>
      <c r="D60" s="282">
        <f>[1]avgfiinc!AY53</f>
        <v>11964.903962440547</v>
      </c>
      <c r="E60" s="282">
        <f>[1]avgfiinc!AZ53</f>
        <v>11626.909726744003</v>
      </c>
      <c r="F60" s="282">
        <f>[1]avgfiinc!BA53</f>
        <v>441.50825975241838</v>
      </c>
      <c r="G60" s="257">
        <f>[1]avgfiinc!BB53</f>
        <v>10697.661675561802</v>
      </c>
      <c r="H60" s="340">
        <f>B60*0.5/'TD5'!B60</f>
        <v>0.18739581108093264</v>
      </c>
      <c r="I60" s="341">
        <f>C60*0.5/'TD5'!B60</f>
        <v>6.8004548549652086E-2</v>
      </c>
      <c r="J60" s="341">
        <f>D60*0.5/'TD5'!C60</f>
        <v>0.23407614231109619</v>
      </c>
      <c r="K60" s="341">
        <f>E60*0.5/'TD5'!D60</f>
        <v>0.16394847631454471</v>
      </c>
      <c r="L60" s="341">
        <f>F60*0.5/'TD5'!E60</f>
        <v>1.8571853637695313E-2</v>
      </c>
      <c r="M60" s="342">
        <f>G60*0.5/'TD5'!F60</f>
        <v>0.14445197582244873</v>
      </c>
    </row>
    <row r="61" spans="1:13">
      <c r="A61" s="249">
        <v>1965</v>
      </c>
      <c r="B61" s="303">
        <f>[1]avgfiinc!AW54</f>
        <v>9376.8980179666778</v>
      </c>
      <c r="C61" s="257">
        <f>[1]avgfiinc!AX54</f>
        <v>3465.1094337028085</v>
      </c>
      <c r="D61" s="282">
        <f>[1]avgfiinc!AY54</f>
        <v>12768.575554268675</v>
      </c>
      <c r="E61" s="282">
        <f>[1]avgfiinc!AZ54</f>
        <v>12523.422606079599</v>
      </c>
      <c r="F61" s="282">
        <f>[1]avgfiinc!BA54</f>
        <v>518.53955588740337</v>
      </c>
      <c r="G61" s="257">
        <f>[1]avgfiinc!BB54</f>
        <v>11355.193146479234</v>
      </c>
      <c r="H61" s="340">
        <f>B61*0.5/'TD5'!B61</f>
        <v>0.19165455258344558</v>
      </c>
      <c r="I61" s="341">
        <f>C61*0.5/'TD5'!B61</f>
        <v>7.0823421231256498E-2</v>
      </c>
      <c r="J61" s="341">
        <f>D61*0.5/'TD5'!C61</f>
        <v>0.23858679898179547</v>
      </c>
      <c r="K61" s="341">
        <f>E61*0.5/'TD5'!D61</f>
        <v>0.16869256847223438</v>
      </c>
      <c r="L61" s="341">
        <f>F61*0.5/'TD5'!E61</f>
        <v>2.0841638674685754E-2</v>
      </c>
      <c r="M61" s="342">
        <f>G61*0.5/'TD5'!F61</f>
        <v>0.14460097562509822</v>
      </c>
    </row>
    <row r="62" spans="1:13">
      <c r="A62" s="249">
        <v>1966</v>
      </c>
      <c r="B62" s="303">
        <f>[1]avgfiinc!AW55</f>
        <v>9994.6290253169645</v>
      </c>
      <c r="C62" s="257">
        <f>[1]avgfiinc!AX55</f>
        <v>3751.5821903524788</v>
      </c>
      <c r="D62" s="282">
        <f>[1]avgfiinc!AY55</f>
        <v>13572.247146096803</v>
      </c>
      <c r="E62" s="282">
        <f>[1]avgfiinc!AZ55</f>
        <v>13419.935485415193</v>
      </c>
      <c r="F62" s="282">
        <f>[1]avgfiinc!BA55</f>
        <v>595.57085202238829</v>
      </c>
      <c r="G62" s="257">
        <f>[1]avgfiinc!BB55</f>
        <v>12012.724617396667</v>
      </c>
      <c r="H62" s="340">
        <f>B62*0.5/'TD5'!B62</f>
        <v>0.19554924964904785</v>
      </c>
      <c r="I62" s="341">
        <f>C62*0.5/'TD5'!B62</f>
        <v>7.3401331901550293E-2</v>
      </c>
      <c r="J62" s="341">
        <f>D62*0.5/'TD5'!C62</f>
        <v>0.2427099347114563</v>
      </c>
      <c r="K62" s="341">
        <f>E62*0.5/'TD5'!D62</f>
        <v>0.17303049564361569</v>
      </c>
      <c r="L62" s="341">
        <f>F62*0.5/'TD5'!E62</f>
        <v>2.2918045520782471E-2</v>
      </c>
      <c r="M62" s="342">
        <f>G62*0.5/'TD5'!F62</f>
        <v>0.14904803037643433</v>
      </c>
    </row>
    <row r="63" spans="1:13">
      <c r="A63" s="249">
        <v>1967</v>
      </c>
      <c r="B63" s="303">
        <f>[1]avgfiinc!AW56</f>
        <v>10506.683618194795</v>
      </c>
      <c r="C63" s="257">
        <f>[1]avgfiinc!AX56</f>
        <v>4371.209498807526</v>
      </c>
      <c r="D63" s="282">
        <f>[1]avgfiinc!AY56</f>
        <v>14161.455516606517</v>
      </c>
      <c r="E63" s="282">
        <f>[1]avgfiinc!AZ56</f>
        <v>13647.716458637487</v>
      </c>
      <c r="F63" s="282">
        <f>[1]avgfiinc!BA56</f>
        <v>972.90328987068631</v>
      </c>
      <c r="G63" s="257">
        <f>[1]avgfiinc!BB56</f>
        <v>12742.379515215503</v>
      </c>
      <c r="H63" s="343">
        <f>B63*0.5/'TD5'!B63</f>
        <v>0.19687265157699585</v>
      </c>
      <c r="I63" s="344">
        <f>C63*0.5/'TD5'!B63</f>
        <v>8.1907063722610488E-2</v>
      </c>
      <c r="J63" s="341">
        <f>D63*0.5/'TD5'!C63</f>
        <v>0.24231919646263123</v>
      </c>
      <c r="K63" s="341">
        <f>E63*0.5/'TD5'!D63</f>
        <v>0.17252130806446075</v>
      </c>
      <c r="L63" s="341">
        <f>F63*0.5/'TD5'!E63</f>
        <v>3.3764004707336426E-2</v>
      </c>
      <c r="M63" s="342">
        <f>G63*0.5/'TD5'!F63</f>
        <v>0.1515043377876282</v>
      </c>
    </row>
    <row r="64" spans="1:13">
      <c r="A64" s="249">
        <v>1968</v>
      </c>
      <c r="B64" s="303">
        <f>[1]avgfiinc!AW57</f>
        <v>10958.390566086306</v>
      </c>
      <c r="C64" s="257">
        <f>[1]avgfiinc!AX57</f>
        <v>4742.1244504015494</v>
      </c>
      <c r="D64" s="282">
        <f>[1]avgfiinc!AY57</f>
        <v>14636.984401584028</v>
      </c>
      <c r="E64" s="282">
        <f>[1]avgfiinc!AZ57</f>
        <v>14057.926310240497</v>
      </c>
      <c r="F64" s="282">
        <f>[1]avgfiinc!BA57</f>
        <v>1146.5864929182355</v>
      </c>
      <c r="G64" s="257">
        <f>[1]avgfiinc!BB57</f>
        <v>13540.911239778427</v>
      </c>
      <c r="H64" s="343">
        <f>B64*0.5/'TD5'!B64</f>
        <v>0.19750308990478516</v>
      </c>
      <c r="I64" s="344">
        <f>C64*0.5/'TD5'!B64</f>
        <v>8.5467316210269928E-2</v>
      </c>
      <c r="J64" s="341">
        <f>D64*0.5/'TD5'!C64</f>
        <v>0.24196114391088486</v>
      </c>
      <c r="K64" s="341">
        <f>E64*0.5/'TD5'!D64</f>
        <v>0.17240119352936745</v>
      </c>
      <c r="L64" s="341">
        <f>F64*0.5/'TD5'!E64</f>
        <v>3.7848934531211846E-2</v>
      </c>
      <c r="M64" s="342">
        <f>G64*0.5/'TD5'!F64</f>
        <v>0.15394808351993561</v>
      </c>
    </row>
    <row r="65" spans="1:13">
      <c r="A65" s="259">
        <v>1969</v>
      </c>
      <c r="B65" s="308">
        <f>[1]avgfiinc!AW58</f>
        <v>11205.362414913328</v>
      </c>
      <c r="C65" s="260">
        <f>[1]avgfiinc!AX58</f>
        <v>4904.0307573332993</v>
      </c>
      <c r="D65" s="283">
        <f>[1]avgfiinc!AY58</f>
        <v>14951.758149794832</v>
      </c>
      <c r="E65" s="283">
        <f>[1]avgfiinc!AZ58</f>
        <v>14399.263227617696</v>
      </c>
      <c r="F65" s="283">
        <f>[1]avgfiinc!BA58</f>
        <v>1199.1140472736272</v>
      </c>
      <c r="G65" s="260">
        <f>[1]avgfiinc!BB58</f>
        <v>14035.772313027897</v>
      </c>
      <c r="H65" s="345">
        <f>B65*0.5/'TD5'!B65</f>
        <v>0.19979602098464966</v>
      </c>
      <c r="I65" s="346">
        <f>C65*0.5/'TD5'!B65</f>
        <v>8.7440798059105859E-2</v>
      </c>
      <c r="J65" s="347">
        <f>D65*0.5/'TD5'!C65</f>
        <v>0.24399062059819698</v>
      </c>
      <c r="K65" s="347">
        <f>E65*0.5/'TD5'!D65</f>
        <v>0.17376890871673825</v>
      </c>
      <c r="L65" s="347">
        <f>F65*0.5/'TD5'!E65</f>
        <v>3.9392169564962387E-2</v>
      </c>
      <c r="M65" s="348">
        <f>G65*0.5/'TD5'!F65</f>
        <v>0.15729968622326851</v>
      </c>
    </row>
    <row r="66" spans="1:13">
      <c r="A66" s="249">
        <v>1970</v>
      </c>
      <c r="B66" s="303">
        <f>[1]avgfiinc!AW59</f>
        <v>10720.328243393273</v>
      </c>
      <c r="C66" s="257">
        <f>[1]avgfiinc!AX59</f>
        <v>4640.8717894062484</v>
      </c>
      <c r="D66" s="282">
        <f>[1]avgfiinc!AY59</f>
        <v>14406.504813334775</v>
      </c>
      <c r="E66" s="282">
        <f>[1]avgfiinc!AZ59</f>
        <v>13804.769817298167</v>
      </c>
      <c r="F66" s="282">
        <f>[1]avgfiinc!BA59</f>
        <v>1028.5340881191362</v>
      </c>
      <c r="G66" s="257">
        <f>[1]avgfiinc!BB59</f>
        <v>13563.731027845848</v>
      </c>
      <c r="H66" s="343">
        <f>B66*0.5/'TD5'!B66</f>
        <v>0.19657088816165924</v>
      </c>
      <c r="I66" s="344">
        <f>C66*0.5/'TD5'!B66</f>
        <v>8.5096301976591349E-2</v>
      </c>
      <c r="J66" s="341">
        <f>D66*0.5/'TD5'!C66</f>
        <v>0.240825196262449</v>
      </c>
      <c r="K66" s="341">
        <f>E66*0.5/'TD5'!D66</f>
        <v>0.17080164724029603</v>
      </c>
      <c r="L66" s="341">
        <f>F66*0.5/'TD5'!E66</f>
        <v>3.5438074730336666E-2</v>
      </c>
      <c r="M66" s="342">
        <f>G66*0.5/'TD5'!F66</f>
        <v>0.15594984311610458</v>
      </c>
    </row>
    <row r="67" spans="1:13">
      <c r="A67" s="249">
        <v>1971</v>
      </c>
      <c r="B67" s="303">
        <f>[1]avgfiinc!AW60</f>
        <v>10386.616972469617</v>
      </c>
      <c r="C67" s="257">
        <f>[1]avgfiinc!AX60</f>
        <v>4508.4177261628283</v>
      </c>
      <c r="D67" s="282">
        <f>[1]avgfiinc!AY60</f>
        <v>14028.394937745516</v>
      </c>
      <c r="E67" s="282">
        <f>[1]avgfiinc!AZ60</f>
        <v>13326.644710563158</v>
      </c>
      <c r="F67" s="282">
        <f>[1]avgfiinc!BA60</f>
        <v>961.17773345115506</v>
      </c>
      <c r="G67" s="257">
        <f>[1]avgfiinc!BB60</f>
        <v>13163.496538481177</v>
      </c>
      <c r="H67" s="343">
        <f>B67*0.5/'TD5'!B67</f>
        <v>0.1911446787416935</v>
      </c>
      <c r="I67" s="344">
        <f>C67*0.5/'TD5'!B67</f>
        <v>8.2968310103751733E-2</v>
      </c>
      <c r="J67" s="341">
        <f>D67*0.5/'TD5'!C67</f>
        <v>0.23537335300352424</v>
      </c>
      <c r="K67" s="341">
        <f>E67*0.5/'TD5'!D67</f>
        <v>0.16589227510849014</v>
      </c>
      <c r="L67" s="341">
        <f>F67*0.5/'TD5'!E67</f>
        <v>3.3015791093930602E-2</v>
      </c>
      <c r="M67" s="342">
        <f>G67*0.5/'TD5'!F67</f>
        <v>0.15186451678164303</v>
      </c>
    </row>
    <row r="68" spans="1:13">
      <c r="A68" s="249">
        <v>1972</v>
      </c>
      <c r="B68" s="303">
        <f>[1]avgfiinc!AW61</f>
        <v>10766.308856798836</v>
      </c>
      <c r="C68" s="257">
        <f>[1]avgfiinc!AX61</f>
        <v>4833.2848384388053</v>
      </c>
      <c r="D68" s="282">
        <f>[1]avgfiinc!AY61</f>
        <v>14526.622217392473</v>
      </c>
      <c r="E68" s="282">
        <f>[1]avgfiinc!AZ61</f>
        <v>13832.753599391835</v>
      </c>
      <c r="F68" s="282">
        <f>[1]avgfiinc!BA61</f>
        <v>1193.3512296267559</v>
      </c>
      <c r="G68" s="257">
        <f>[1]avgfiinc!BB61</f>
        <v>13753.823285678825</v>
      </c>
      <c r="H68" s="343">
        <f>B68*0.5/'TD5'!B68</f>
        <v>0.18990782741457224</v>
      </c>
      <c r="I68" s="344">
        <f>C68*0.5/'TD5'!B68</f>
        <v>8.5254717763746157E-2</v>
      </c>
      <c r="J68" s="341">
        <f>D68*0.5/'TD5'!C68</f>
        <v>0.23418981707072817</v>
      </c>
      <c r="K68" s="341">
        <f>E68*0.5/'TD5'!D68</f>
        <v>0.16608833569625861</v>
      </c>
      <c r="L68" s="341">
        <f>F68*0.5/'TD5'!E68</f>
        <v>3.8256273546721786E-2</v>
      </c>
      <c r="M68" s="342">
        <f>G68*0.5/'TD5'!F68</f>
        <v>0.15246961714001372</v>
      </c>
    </row>
    <row r="69" spans="1:13">
      <c r="A69" s="249">
        <v>1973</v>
      </c>
      <c r="B69" s="303">
        <f>[1]avgfiinc!AW62</f>
        <v>11101.543102299132</v>
      </c>
      <c r="C69" s="257">
        <f>[1]avgfiinc!AX62</f>
        <v>5125.9686096748937</v>
      </c>
      <c r="D69" s="282">
        <f>[1]avgfiinc!AY62</f>
        <v>15086.319400548551</v>
      </c>
      <c r="E69" s="282">
        <f>[1]avgfiinc!AZ62</f>
        <v>14399.414681650316</v>
      </c>
      <c r="F69" s="282">
        <f>[1]avgfiinc!BA62</f>
        <v>1334.3537858319255</v>
      </c>
      <c r="G69" s="257">
        <f>[1]avgfiinc!BB62</f>
        <v>14152.751701572344</v>
      </c>
      <c r="H69" s="343">
        <f>B69*0.5/'TD5'!B69</f>
        <v>0.19066272140480578</v>
      </c>
      <c r="I69" s="344">
        <f>C69*0.5/'TD5'!B69</f>
        <v>8.8035610540828188E-2</v>
      </c>
      <c r="J69" s="341">
        <f>D69*0.5/'TD5'!C69</f>
        <v>0.23614873209589859</v>
      </c>
      <c r="K69" s="341">
        <f>E69*0.5/'TD5'!D69</f>
        <v>0.16728603665615085</v>
      </c>
      <c r="L69" s="341">
        <f>F69*0.5/'TD5'!E69</f>
        <v>4.200473077071365E-2</v>
      </c>
      <c r="M69" s="342">
        <f>G69*0.5/'TD5'!F69</f>
        <v>0.15317679494910408</v>
      </c>
    </row>
    <row r="70" spans="1:13">
      <c r="A70" s="249">
        <v>1974</v>
      </c>
      <c r="B70" s="303">
        <f>[1]avgfiinc!AW63</f>
        <v>10886.548302118372</v>
      </c>
      <c r="C70" s="257">
        <f>[1]avgfiinc!AX63</f>
        <v>5129.1996930693758</v>
      </c>
      <c r="D70" s="282">
        <f>[1]avgfiinc!AY63</f>
        <v>14751.475555551269</v>
      </c>
      <c r="E70" s="282">
        <f>[1]avgfiinc!AZ63</f>
        <v>13915.069034482165</v>
      </c>
      <c r="F70" s="282">
        <f>[1]avgfiinc!BA63</f>
        <v>1392.0432527371015</v>
      </c>
      <c r="G70" s="257">
        <f>[1]avgfiinc!BB63</f>
        <v>13886.418971879591</v>
      </c>
      <c r="H70" s="343">
        <f>B70*0.5/'TD5'!B70</f>
        <v>0.18931124598020685</v>
      </c>
      <c r="I70" s="344">
        <f>C70*0.5/'TD5'!B70</f>
        <v>8.9194036330809454E-2</v>
      </c>
      <c r="J70" s="341">
        <f>D70*0.5/'TD5'!C70</f>
        <v>0.23320088217406013</v>
      </c>
      <c r="K70" s="341">
        <f>E70*0.5/'TD5'!D70</f>
        <v>0.16386538700407985</v>
      </c>
      <c r="L70" s="341">
        <f>F70*0.5/'TD5'!E70</f>
        <v>4.4205195325048401E-2</v>
      </c>
      <c r="M70" s="342">
        <f>G70*0.5/'TD5'!F70</f>
        <v>0.15272297225965306</v>
      </c>
    </row>
    <row r="71" spans="1:13">
      <c r="A71" s="249">
        <v>1975</v>
      </c>
      <c r="B71" s="303">
        <f>[1]avgfiinc!AW64</f>
        <v>10155.202690304201</v>
      </c>
      <c r="C71" s="257">
        <f>[1]avgfiinc!AX64</f>
        <v>4917.3442805259274</v>
      </c>
      <c r="D71" s="282">
        <f>[1]avgfiinc!AY64</f>
        <v>13429.273540993059</v>
      </c>
      <c r="E71" s="282">
        <f>[1]avgfiinc!AZ64</f>
        <v>12448.019618247357</v>
      </c>
      <c r="F71" s="282">
        <f>[1]avgfiinc!BA64</f>
        <v>1493.8217594647415</v>
      </c>
      <c r="G71" s="257">
        <f>[1]avgfiinc!BB64</f>
        <v>13053.494198165861</v>
      </c>
      <c r="H71" s="343">
        <f>B71*0.5/'TD5'!B71</f>
        <v>0.18563650049327407</v>
      </c>
      <c r="I71" s="344">
        <f>C71*0.5/'TD5'!B71</f>
        <v>8.988876064768192E-2</v>
      </c>
      <c r="J71" s="341">
        <f>D71*0.5/'TD5'!C71</f>
        <v>0.22494865315593413</v>
      </c>
      <c r="K71" s="341">
        <f>E71*0.5/'TD5'!D71</f>
        <v>0.15693485725955722</v>
      </c>
      <c r="L71" s="341">
        <f>F71*0.5/'TD5'!E71</f>
        <v>4.8124002073564043E-2</v>
      </c>
      <c r="M71" s="342">
        <f>G71*0.5/'TD5'!F71</f>
        <v>0.15121435066703273</v>
      </c>
    </row>
    <row r="72" spans="1:13">
      <c r="A72" s="249">
        <v>1976</v>
      </c>
      <c r="B72" s="303">
        <f>[1]avgfiinc!AW65</f>
        <v>10545.142352617548</v>
      </c>
      <c r="C72" s="257">
        <f>[1]avgfiinc!AX65</f>
        <v>5301.8183918345958</v>
      </c>
      <c r="D72" s="282">
        <f>[1]avgfiinc!AY65</f>
        <v>13865.659588714878</v>
      </c>
      <c r="E72" s="282">
        <f>[1]avgfiinc!AZ65</f>
        <v>12736.073554979921</v>
      </c>
      <c r="F72" s="282">
        <f>[1]avgfiinc!BA65</f>
        <v>1807.2382331451947</v>
      </c>
      <c r="G72" s="257">
        <f>[1]avgfiinc!BB65</f>
        <v>13580.291555956785</v>
      </c>
      <c r="H72" s="343">
        <f>B72*0.5/'TD5'!B72</f>
        <v>0.1858334044554795</v>
      </c>
      <c r="I72" s="344">
        <f>C72*0.5/'TD5'!B72</f>
        <v>9.3432115813470759E-2</v>
      </c>
      <c r="J72" s="341">
        <f>D72*0.5/'TD5'!C72</f>
        <v>0.22379102025786327</v>
      </c>
      <c r="K72" s="341">
        <f>E72*0.5/'TD5'!D72</f>
        <v>0.15575899181027353</v>
      </c>
      <c r="L72" s="341">
        <f>F72*0.5/'TD5'!E72</f>
        <v>5.4928597473690388E-2</v>
      </c>
      <c r="M72" s="342">
        <f>G72*0.5/'TD5'!F72</f>
        <v>0.15222707127691137</v>
      </c>
    </row>
    <row r="73" spans="1:13">
      <c r="A73" s="249">
        <v>1977</v>
      </c>
      <c r="B73" s="303">
        <f>[1]avgfiinc!AW66</f>
        <v>10804.552060701959</v>
      </c>
      <c r="C73" s="257">
        <f>[1]avgfiinc!AX66</f>
        <v>5635.4279788578306</v>
      </c>
      <c r="D73" s="282">
        <f>[1]avgfiinc!AY66</f>
        <v>14132.538809845717</v>
      </c>
      <c r="E73" s="282">
        <f>[1]avgfiinc!AZ66</f>
        <v>12921.506533918955</v>
      </c>
      <c r="F73" s="282">
        <f>[1]avgfiinc!BA66</f>
        <v>2105.227775146931</v>
      </c>
      <c r="G73" s="257">
        <f>[1]avgfiinc!BB66</f>
        <v>13900.086456910063</v>
      </c>
      <c r="H73" s="343">
        <f>B73*0.5/'TD5'!B73</f>
        <v>0.18623696515805929</v>
      </c>
      <c r="I73" s="344">
        <f>C73*0.5/'TD5'!B73</f>
        <v>9.7137299006277544E-2</v>
      </c>
      <c r="J73" s="341">
        <f>D73*0.5/'TD5'!C73</f>
        <v>0.22346277960727434</v>
      </c>
      <c r="K73" s="341">
        <f>E73*0.5/'TD5'!D73</f>
        <v>0.15552547945891604</v>
      </c>
      <c r="L73" s="341">
        <f>F73*0.5/'TD5'!E73</f>
        <v>6.1639323001998036E-2</v>
      </c>
      <c r="M73" s="342">
        <f>G73*0.5/'TD5'!F73</f>
        <v>0.15307376467973199</v>
      </c>
    </row>
    <row r="74" spans="1:13">
      <c r="A74" s="249">
        <v>1978</v>
      </c>
      <c r="B74" s="303">
        <f>[1]avgfiinc!AW67</f>
        <v>11137.64430378199</v>
      </c>
      <c r="C74" s="257">
        <f>[1]avgfiinc!AX67</f>
        <v>6031.8722459634218</v>
      </c>
      <c r="D74" s="282">
        <f>[1]avgfiinc!AY67</f>
        <v>14660.89511190056</v>
      </c>
      <c r="E74" s="282">
        <f>[1]avgfiinc!AZ67</f>
        <v>13234.551537778219</v>
      </c>
      <c r="F74" s="282">
        <f>[1]avgfiinc!BA67</f>
        <v>2430.266290969163</v>
      </c>
      <c r="G74" s="257">
        <f>[1]avgfiinc!BB67</f>
        <v>14290.97876229744</v>
      </c>
      <c r="H74" s="343">
        <f>B74*0.5/'TD5'!B74</f>
        <v>0.18673823463382178</v>
      </c>
      <c r="I74" s="344">
        <f>C74*0.5/'TD5'!B74</f>
        <v>0.10113280187673723</v>
      </c>
      <c r="J74" s="341">
        <f>D74*0.5/'TD5'!C74</f>
        <v>0.22446482362496312</v>
      </c>
      <c r="K74" s="341">
        <f>E74*0.5/'TD5'!D74</f>
        <v>0.1557988459227353</v>
      </c>
      <c r="L74" s="341">
        <f>F74*0.5/'TD5'!E74</f>
        <v>6.8416762889896163E-2</v>
      </c>
      <c r="M74" s="342">
        <f>G74*0.5/'TD5'!F74</f>
        <v>0.1537012549335515</v>
      </c>
    </row>
    <row r="75" spans="1:13">
      <c r="A75" s="259">
        <v>1979</v>
      </c>
      <c r="B75" s="308">
        <f>[1]avgfiinc!AW68</f>
        <v>11451.883528252178</v>
      </c>
      <c r="C75" s="260">
        <f>[1]avgfiinc!AX68</f>
        <v>6365.5234237681116</v>
      </c>
      <c r="D75" s="283">
        <f>[1]avgfiinc!AY68</f>
        <v>15003.716452973895</v>
      </c>
      <c r="E75" s="283">
        <f>[1]avgfiinc!AZ68</f>
        <v>13149.771730687775</v>
      </c>
      <c r="F75" s="283">
        <f>[1]avgfiinc!BA68</f>
        <v>2746.1599057459766</v>
      </c>
      <c r="G75" s="260">
        <f>[1]avgfiinc!BB68</f>
        <v>14759.817651654839</v>
      </c>
      <c r="H75" s="349">
        <f>B75*0.5/'TD5'!B75</f>
        <v>0.18663793802261353</v>
      </c>
      <c r="I75" s="347">
        <f>C75*0.5/'TD5'!B75</f>
        <v>0.10374259948730469</v>
      </c>
      <c r="J75" s="347">
        <f>D75*0.5/'TD5'!C75</f>
        <v>0.22472751140594482</v>
      </c>
      <c r="K75" s="347">
        <f>E75*0.5/'TD5'!D75</f>
        <v>0.15377205610275269</v>
      </c>
      <c r="L75" s="347">
        <f>F75*0.5/'TD5'!E75</f>
        <v>7.2951734066009521E-2</v>
      </c>
      <c r="M75" s="348">
        <f>G75*0.5/'TD5'!F75</f>
        <v>0.1549108624458313</v>
      </c>
    </row>
    <row r="76" spans="1:13">
      <c r="A76" s="249">
        <v>1980</v>
      </c>
      <c r="B76" s="303">
        <f>[1]avgfiinc!AW69</f>
        <v>10847.789125318795</v>
      </c>
      <c r="C76" s="257">
        <f>[1]avgfiinc!AX69</f>
        <v>6113.8900997103938</v>
      </c>
      <c r="D76" s="282">
        <f>[1]avgfiinc!AY69</f>
        <v>14168.938265630852</v>
      </c>
      <c r="E76" s="282">
        <f>[1]avgfiinc!AZ69</f>
        <v>12466.287068920232</v>
      </c>
      <c r="F76" s="282">
        <f>[1]avgfiinc!BA69</f>
        <v>2683.0725451850276</v>
      </c>
      <c r="G76" s="257">
        <f>[1]avgfiinc!BB69</f>
        <v>14042.774011165442</v>
      </c>
      <c r="H76" s="340">
        <f>B76*0.5/'TD5'!B76</f>
        <v>0.17849105596542358</v>
      </c>
      <c r="I76" s="341">
        <f>C76*0.5/'TD5'!B76</f>
        <v>0.10059881210327147</v>
      </c>
      <c r="J76" s="341">
        <f>D76*0.5/'TD5'!C76</f>
        <v>0.21510237455368039</v>
      </c>
      <c r="K76" s="341">
        <f>E76*0.5/'TD5'!D76</f>
        <v>0.14757364988327029</v>
      </c>
      <c r="L76" s="341">
        <f>F76*0.5/'TD5'!E76</f>
        <v>7.0754110813140869E-2</v>
      </c>
      <c r="M76" s="342">
        <f>G76*0.5/'TD5'!F76</f>
        <v>0.1490587592124939</v>
      </c>
    </row>
    <row r="77" spans="1:13">
      <c r="A77" s="249">
        <v>1981</v>
      </c>
      <c r="B77" s="303">
        <f>[1]avgfiinc!AW70</f>
        <v>10493.325529696705</v>
      </c>
      <c r="C77" s="257">
        <f>[1]avgfiinc!AX70</f>
        <v>5879.6105535314618</v>
      </c>
      <c r="D77" s="282">
        <f>[1]avgfiinc!AY70</f>
        <v>13519.809848651306</v>
      </c>
      <c r="E77" s="282">
        <f>[1]avgfiinc!AZ70</f>
        <v>11843.287306672408</v>
      </c>
      <c r="F77" s="282">
        <f>[1]avgfiinc!BA70</f>
        <v>2565.9261125472549</v>
      </c>
      <c r="G77" s="257">
        <f>[1]avgfiinc!BB70</f>
        <v>13732.408932914288</v>
      </c>
      <c r="H77" s="340">
        <f>B77*0.5/'TD5'!B77</f>
        <v>0.17441046237945559</v>
      </c>
      <c r="I77" s="341">
        <f>C77*0.5/'TD5'!B77</f>
        <v>9.7725510597229004E-2</v>
      </c>
      <c r="J77" s="341">
        <f>D77*0.5/'TD5'!C77</f>
        <v>0.20861274003982544</v>
      </c>
      <c r="K77" s="341">
        <f>E77*0.5/'TD5'!D77</f>
        <v>0.14266723394393918</v>
      </c>
      <c r="L77" s="341">
        <f>F77*0.5/'TD5'!E77</f>
        <v>6.725621223449707E-2</v>
      </c>
      <c r="M77" s="342">
        <f>G77*0.5/'TD5'!F77</f>
        <v>0.14738774299621582</v>
      </c>
    </row>
    <row r="78" spans="1:13">
      <c r="A78" s="249">
        <v>1982</v>
      </c>
      <c r="B78" s="303">
        <f>[1]avgfiinc!AW71</f>
        <v>9637.7245275039641</v>
      </c>
      <c r="C78" s="257">
        <f>[1]avgfiinc!AX71</f>
        <v>5257.2334428481172</v>
      </c>
      <c r="D78" s="282">
        <f>[1]avgfiinc!AY71</f>
        <v>12326.472553496003</v>
      </c>
      <c r="E78" s="282">
        <f>[1]avgfiinc!AZ71</f>
        <v>10505.757950077268</v>
      </c>
      <c r="F78" s="282">
        <f>[1]avgfiinc!BA71</f>
        <v>2232.6441456548864</v>
      </c>
      <c r="G78" s="257">
        <f>[1]avgfiinc!BB71</f>
        <v>12630.788262942897</v>
      </c>
      <c r="H78" s="340">
        <f>B78*0.5/'TD5'!B78</f>
        <v>0.16338002681732178</v>
      </c>
      <c r="I78" s="341">
        <f>C78*0.5/'TD5'!B78</f>
        <v>8.9121341705322266E-2</v>
      </c>
      <c r="J78" s="341">
        <f>D78*0.5/'TD5'!C78</f>
        <v>0.19492566585540771</v>
      </c>
      <c r="K78" s="341">
        <f>E78*0.5/'TD5'!D78</f>
        <v>0.12995684146881106</v>
      </c>
      <c r="L78" s="341">
        <f>F78*0.5/'TD5'!E78</f>
        <v>5.8172821998596191E-2</v>
      </c>
      <c r="M78" s="342">
        <f>G78*0.5/'TD5'!F78</f>
        <v>0.13839429616928101</v>
      </c>
    </row>
    <row r="79" spans="1:13">
      <c r="A79" s="249">
        <v>1983</v>
      </c>
      <c r="B79" s="303">
        <f>[1]avgfiinc!AW72</f>
        <v>9259.5406626731692</v>
      </c>
      <c r="C79" s="257">
        <f>[1]avgfiinc!AX72</f>
        <v>5183.2837912478872</v>
      </c>
      <c r="D79" s="282">
        <f>[1]avgfiinc!AY72</f>
        <v>11785.370044956626</v>
      </c>
      <c r="E79" s="282">
        <f>[1]avgfiinc!AZ72</f>
        <v>9772.5011445652544</v>
      </c>
      <c r="F79" s="282">
        <f>[1]avgfiinc!BA72</f>
        <v>2464.6721406644756</v>
      </c>
      <c r="G79" s="257">
        <f>[1]avgfiinc!BB72</f>
        <v>12091.303782815285</v>
      </c>
      <c r="H79" s="340">
        <f>B79*0.5/'TD5'!B79</f>
        <v>0.1561129093170166</v>
      </c>
      <c r="I79" s="341">
        <f>C79*0.5/'TD5'!B79</f>
        <v>8.7388515472412109E-2</v>
      </c>
      <c r="J79" s="341">
        <f>D79*0.5/'TD5'!C79</f>
        <v>0.18560612201690671</v>
      </c>
      <c r="K79" s="341">
        <f>E79*0.5/'TD5'!D79</f>
        <v>0.12173205614089964</v>
      </c>
      <c r="L79" s="341">
        <f>F79*0.5/'TD5'!E79</f>
        <v>6.2433481216430657E-2</v>
      </c>
      <c r="M79" s="342">
        <f>G79*0.5/'TD5'!F79</f>
        <v>0.1320377588272095</v>
      </c>
    </row>
    <row r="80" spans="1:13">
      <c r="A80" s="249">
        <v>1984</v>
      </c>
      <c r="B80" s="303">
        <f>[1]avgfiinc!AW73</f>
        <v>9697.0645089376685</v>
      </c>
      <c r="C80" s="257">
        <f>[1]avgfiinc!AX73</f>
        <v>5549.0862020422755</v>
      </c>
      <c r="D80" s="282">
        <f>[1]avgfiinc!AY73</f>
        <v>12275.655660685748</v>
      </c>
      <c r="E80" s="282">
        <f>[1]avgfiinc!AZ73</f>
        <v>10294.17456988467</v>
      </c>
      <c r="F80" s="282">
        <f>[1]avgfiinc!BA73</f>
        <v>2673.4828758633753</v>
      </c>
      <c r="G80" s="257">
        <f>[1]avgfiinc!BB73</f>
        <v>12670.25304450299</v>
      </c>
      <c r="H80" s="340">
        <f>B80*0.5/'TD5'!B80</f>
        <v>0.15748542547225952</v>
      </c>
      <c r="I80" s="341">
        <f>C80*0.5/'TD5'!B80</f>
        <v>9.0120077133178711E-2</v>
      </c>
      <c r="J80" s="341">
        <f>D80*0.5/'TD5'!C80</f>
        <v>0.18658274412155151</v>
      </c>
      <c r="K80" s="341">
        <f>E80*0.5/'TD5'!D80</f>
        <v>0.12440067529678345</v>
      </c>
      <c r="L80" s="341">
        <f>F80*0.5/'TD5'!E80</f>
        <v>6.4604818820953369E-2</v>
      </c>
      <c r="M80" s="342">
        <f>G80*0.5/'TD5'!F80</f>
        <v>0.13348758220672607</v>
      </c>
    </row>
    <row r="81" spans="1:13">
      <c r="A81" s="249">
        <v>1985</v>
      </c>
      <c r="B81" s="303">
        <f>[1]avgfiinc!AW74</f>
        <v>9891.1979782219314</v>
      </c>
      <c r="C81" s="257">
        <f>[1]avgfiinc!AX74</f>
        <v>5737.5135519858841</v>
      </c>
      <c r="D81" s="282">
        <f>[1]avgfiinc!AY74</f>
        <v>12442.366677993587</v>
      </c>
      <c r="E81" s="282">
        <f>[1]avgfiinc!AZ74</f>
        <v>10606.026650696263</v>
      </c>
      <c r="F81" s="282">
        <f>[1]avgfiinc!BA74</f>
        <v>2817.3461155387499</v>
      </c>
      <c r="G81" s="257">
        <f>[1]avgfiinc!BB74</f>
        <v>12883.633247389211</v>
      </c>
      <c r="H81" s="340">
        <f>B81*0.5/'TD5'!B81</f>
        <v>0.15588879585266111</v>
      </c>
      <c r="I81" s="341">
        <f>C81*0.5/'TD5'!B81</f>
        <v>9.0425252914428711E-2</v>
      </c>
      <c r="J81" s="341">
        <f>D81*0.5/'TD5'!C81</f>
        <v>0.18406778573989865</v>
      </c>
      <c r="K81" s="341">
        <f>E81*0.5/'TD5'!D81</f>
        <v>0.12445133924484253</v>
      </c>
      <c r="L81" s="341">
        <f>F81*0.5/'TD5'!E81</f>
        <v>6.5986692905426025E-2</v>
      </c>
      <c r="M81" s="342">
        <f>G81*0.5/'TD5'!F81</f>
        <v>0.13204807043075562</v>
      </c>
    </row>
    <row r="82" spans="1:13">
      <c r="A82" s="249">
        <v>1986</v>
      </c>
      <c r="B82" s="303">
        <f>[1]avgfiinc!AW75</f>
        <v>9799.9804056406319</v>
      </c>
      <c r="C82" s="257">
        <f>[1]avgfiinc!AX75</f>
        <v>5876.2208008666039</v>
      </c>
      <c r="D82" s="282">
        <f>[1]avgfiinc!AY75</f>
        <v>12494.885083775964</v>
      </c>
      <c r="E82" s="282">
        <f>[1]avgfiinc!AZ75</f>
        <v>10465.9074673661</v>
      </c>
      <c r="F82" s="282">
        <f>[1]avgfiinc!BA75</f>
        <v>3069.2405097117676</v>
      </c>
      <c r="G82" s="257">
        <f>[1]avgfiinc!BB75</f>
        <v>12625.822724435993</v>
      </c>
      <c r="H82" s="340">
        <f>B82*0.5/'TD5'!B82</f>
        <v>0.14521545171737671</v>
      </c>
      <c r="I82" s="341">
        <f>C82*0.5/'TD5'!B82</f>
        <v>8.7073445320129395E-2</v>
      </c>
      <c r="J82" s="341">
        <f>D82*0.5/'TD5'!C82</f>
        <v>0.17396646738052368</v>
      </c>
      <c r="K82" s="341">
        <f>E82*0.5/'TD5'!D82</f>
        <v>0.11706519126892088</v>
      </c>
      <c r="L82" s="341">
        <f>F82*0.5/'TD5'!E82</f>
        <v>6.5556347370147719E-2</v>
      </c>
      <c r="M82" s="342">
        <f>G82*0.5/'TD5'!F82</f>
        <v>0.12215089797973633</v>
      </c>
    </row>
    <row r="83" spans="1:13">
      <c r="A83" s="249">
        <v>1987</v>
      </c>
      <c r="B83" s="303">
        <f>[1]avgfiinc!AW76</f>
        <v>9956.387712867494</v>
      </c>
      <c r="C83" s="257">
        <f>[1]avgfiinc!AX76</f>
        <v>6234.2495131957658</v>
      </c>
      <c r="D83" s="282">
        <f>[1]avgfiinc!AY76</f>
        <v>12731.875157404571</v>
      </c>
      <c r="E83" s="282">
        <f>[1]avgfiinc!AZ76</f>
        <v>10770.911499075208</v>
      </c>
      <c r="F83" s="282">
        <f>[1]avgfiinc!BA76</f>
        <v>3496.2310573711684</v>
      </c>
      <c r="G83" s="257">
        <f>[1]avgfiinc!BB76</f>
        <v>12870.955837067722</v>
      </c>
      <c r="H83" s="340">
        <f>B83*0.5/'TD5'!B83</f>
        <v>0.1512795090675354</v>
      </c>
      <c r="I83" s="341">
        <f>C83*0.5/'TD5'!B83</f>
        <v>9.4724535942077623E-2</v>
      </c>
      <c r="J83" s="341">
        <f>D83*0.5/'TD5'!C83</f>
        <v>0.17940211296081543</v>
      </c>
      <c r="K83" s="341">
        <f>E83*0.5/'TD5'!D83</f>
        <v>0.12227952480316163</v>
      </c>
      <c r="L83" s="341">
        <f>F83*0.5/'TD5'!E83</f>
        <v>7.7994167804718031E-2</v>
      </c>
      <c r="M83" s="342">
        <f>G83*0.5/'TD5'!F83</f>
        <v>0.12841880321502686</v>
      </c>
    </row>
    <row r="84" spans="1:13">
      <c r="A84" s="249">
        <v>1988</v>
      </c>
      <c r="B84" s="303">
        <f>[1]avgfiinc!AW77</f>
        <v>10164.859361815068</v>
      </c>
      <c r="C84" s="257">
        <f>[1]avgfiinc!AX77</f>
        <v>6525.04747583259</v>
      </c>
      <c r="D84" s="282">
        <f>[1]avgfiinc!AY77</f>
        <v>13081.030503827224</v>
      </c>
      <c r="E84" s="282">
        <f>[1]avgfiinc!AZ77</f>
        <v>11006.327045160826</v>
      </c>
      <c r="F84" s="282">
        <f>[1]avgfiinc!BA77</f>
        <v>3778.4867227784107</v>
      </c>
      <c r="G84" s="257">
        <f>[1]avgfiinc!BB77</f>
        <v>13058.108804631343</v>
      </c>
      <c r="H84" s="340">
        <f>B84*0.5/'TD5'!B84</f>
        <v>0.14619851112365723</v>
      </c>
      <c r="I84" s="341">
        <f>C84*0.5/'TD5'!B84</f>
        <v>9.3848049640655518E-2</v>
      </c>
      <c r="J84" s="341">
        <f>D84*0.5/'TD5'!C84</f>
        <v>0.1745216250419617</v>
      </c>
      <c r="K84" s="341">
        <f>E84*0.5/'TD5'!D84</f>
        <v>0.11886459589004518</v>
      </c>
      <c r="L84" s="341">
        <f>F84*0.5/'TD5'!E84</f>
        <v>7.918846607208252E-2</v>
      </c>
      <c r="M84" s="342">
        <f>G84*0.5/'TD5'!F84</f>
        <v>0.12411367893218994</v>
      </c>
    </row>
    <row r="85" spans="1:13">
      <c r="A85" s="259">
        <v>1989</v>
      </c>
      <c r="B85" s="308">
        <f>[1]avgfiinc!AW78</f>
        <v>10344.943847647079</v>
      </c>
      <c r="C85" s="260">
        <f>[1]avgfiinc!AX78</f>
        <v>6887.9774293294904</v>
      </c>
      <c r="D85" s="283">
        <f>[1]avgfiinc!AY78</f>
        <v>13229.237065793048</v>
      </c>
      <c r="E85" s="283">
        <f>[1]avgfiinc!AZ78</f>
        <v>11086.18634258659</v>
      </c>
      <c r="F85" s="283">
        <f>[1]avgfiinc!BA78</f>
        <v>4213.036311645239</v>
      </c>
      <c r="G85" s="260">
        <f>[1]avgfiinc!BB78</f>
        <v>13180.408993585235</v>
      </c>
      <c r="H85" s="349">
        <f>B85*0.5/'TD5'!B85</f>
        <v>0.14857244491577151</v>
      </c>
      <c r="I85" s="347">
        <f>C85*0.5/'TD5'!B85</f>
        <v>9.8924040794372572E-2</v>
      </c>
      <c r="J85" s="347">
        <f>D85*0.5/'TD5'!C85</f>
        <v>0.17636704444885254</v>
      </c>
      <c r="K85" s="347">
        <f>E85*0.5/'TD5'!D85</f>
        <v>0.12111347913742065</v>
      </c>
      <c r="L85" s="347">
        <f>F85*0.5/'TD5'!E85</f>
        <v>8.6315810680389418E-2</v>
      </c>
      <c r="M85" s="348">
        <f>G85*0.5/'TD5'!F85</f>
        <v>0.12609434127807617</v>
      </c>
    </row>
    <row r="86" spans="1:13">
      <c r="A86" s="249">
        <v>1990</v>
      </c>
      <c r="B86" s="303">
        <f>[1]avgfiinc!AW79</f>
        <v>10279.951460392558</v>
      </c>
      <c r="C86" s="257">
        <f>[1]avgfiinc!AX79</f>
        <v>6893.8563360974485</v>
      </c>
      <c r="D86" s="282">
        <f>[1]avgfiinc!AY79</f>
        <v>13133.937656247357</v>
      </c>
      <c r="E86" s="282">
        <f>[1]avgfiinc!AZ79</f>
        <v>10832.565545635051</v>
      </c>
      <c r="F86" s="282">
        <f>[1]avgfiinc!BA79</f>
        <v>4349.2549777025588</v>
      </c>
      <c r="G86" s="257">
        <f>[1]avgfiinc!BB79</f>
        <v>12895.527379809171</v>
      </c>
      <c r="H86" s="340">
        <f>B86*0.5/'TD5'!B86</f>
        <v>0.14859765768051147</v>
      </c>
      <c r="I86" s="341">
        <f>C86*0.5/'TD5'!B86</f>
        <v>9.9651336669921861E-2</v>
      </c>
      <c r="J86" s="341">
        <f>D86*0.5/'TD5'!C86</f>
        <v>0.17571353912353516</v>
      </c>
      <c r="K86" s="341">
        <f>E86*0.5/'TD5'!D86</f>
        <v>0.11981087923049925</v>
      </c>
      <c r="L86" s="341">
        <f>F86*0.5/'TD5'!E86</f>
        <v>8.8772594928741455E-2</v>
      </c>
      <c r="M86" s="342">
        <f>G86*0.5/'TD5'!F86</f>
        <v>0.12492901086807251</v>
      </c>
    </row>
    <row r="87" spans="1:13">
      <c r="A87" s="249">
        <v>1991</v>
      </c>
      <c r="B87" s="303">
        <f>[1]avgfiinc!AW80</f>
        <v>9782.2360229167989</v>
      </c>
      <c r="C87" s="257">
        <f>[1]avgfiinc!AX80</f>
        <v>6542.9637279008912</v>
      </c>
      <c r="D87" s="282">
        <f>[1]avgfiinc!AY80</f>
        <v>12498.142084688227</v>
      </c>
      <c r="E87" s="282">
        <f>[1]avgfiinc!AZ80</f>
        <v>10096.741576930388</v>
      </c>
      <c r="F87" s="282">
        <f>[1]avgfiinc!BA80</f>
        <v>4175.6474189582332</v>
      </c>
      <c r="G87" s="257">
        <f>[1]avgfiinc!BB80</f>
        <v>12406.081929041198</v>
      </c>
      <c r="H87" s="340">
        <f>B87*0.5/'TD5'!B87</f>
        <v>0.14612162113189697</v>
      </c>
      <c r="I87" s="341">
        <f>C87*0.5/'TD5'!B87</f>
        <v>9.7735166549682617E-2</v>
      </c>
      <c r="J87" s="341">
        <f>D87*0.5/'TD5'!C87</f>
        <v>0.1723060607910156</v>
      </c>
      <c r="K87" s="341">
        <f>E87*0.5/'TD5'!D87</f>
        <v>0.11596912145614624</v>
      </c>
      <c r="L87" s="341">
        <f>F87*0.5/'TD5'!E87</f>
        <v>8.732289075851439E-2</v>
      </c>
      <c r="M87" s="342">
        <f>G87*0.5/'TD5'!F87</f>
        <v>0.12393718957901</v>
      </c>
    </row>
    <row r="88" spans="1:13">
      <c r="A88" s="249">
        <v>1992</v>
      </c>
      <c r="B88" s="303">
        <f>[1]avgfiinc!AW81</f>
        <v>9312.1037145482624</v>
      </c>
      <c r="C88" s="257">
        <f>[1]avgfiinc!AX81</f>
        <v>6211.1957065815723</v>
      </c>
      <c r="D88" s="282">
        <f>[1]avgfiinc!AY81</f>
        <v>12102.000823646287</v>
      </c>
      <c r="E88" s="282">
        <f>[1]avgfiinc!AZ81</f>
        <v>9517.7267913611067</v>
      </c>
      <c r="F88" s="282">
        <f>[1]avgfiinc!BA81</f>
        <v>3974.0555428172515</v>
      </c>
      <c r="G88" s="257">
        <f>[1]avgfiinc!BB81</f>
        <v>11911.299198170622</v>
      </c>
      <c r="H88" s="340">
        <f>B88*0.5/'TD5'!B88</f>
        <v>0.13781893253326419</v>
      </c>
      <c r="I88" s="341">
        <f>C88*0.5/'TD5'!B88</f>
        <v>9.1925561428070068E-2</v>
      </c>
      <c r="J88" s="341">
        <f>D88*0.5/'TD5'!C88</f>
        <v>0.16460555791854858</v>
      </c>
      <c r="K88" s="341">
        <f>E88*0.5/'TD5'!D88</f>
        <v>0.10813421010971069</v>
      </c>
      <c r="L88" s="341">
        <f>F88*0.5/'TD5'!E88</f>
        <v>8.2240939140319824E-2</v>
      </c>
      <c r="M88" s="342">
        <f>G88*0.5/'TD5'!F88</f>
        <v>0.1178436279296875</v>
      </c>
    </row>
    <row r="89" spans="1:13">
      <c r="A89" s="249">
        <v>1993</v>
      </c>
      <c r="B89" s="303">
        <f>[1]avgfiinc!AW82</f>
        <v>9143.7546006730026</v>
      </c>
      <c r="C89" s="257">
        <f>[1]avgfiinc!AX82</f>
        <v>6043.773670966817</v>
      </c>
      <c r="D89" s="282">
        <f>[1]avgfiinc!AY82</f>
        <v>12195.495685975931</v>
      </c>
      <c r="E89" s="282">
        <f>[1]avgfiinc!AZ82</f>
        <v>9579.1448644631582</v>
      </c>
      <c r="F89" s="282">
        <f>[1]avgfiinc!BA82</f>
        <v>3751.3462177537745</v>
      </c>
      <c r="G89" s="257">
        <f>[1]avgfiinc!BB82</f>
        <v>11687.08383227384</v>
      </c>
      <c r="H89" s="340">
        <f>B89*0.5/'TD5'!B89</f>
        <v>0.13678628206253055</v>
      </c>
      <c r="I89" s="341">
        <f>C89*0.5/'TD5'!B89</f>
        <v>9.0412020683288588E-2</v>
      </c>
      <c r="J89" s="341">
        <f>D89*0.5/'TD5'!C89</f>
        <v>0.16667723655700684</v>
      </c>
      <c r="K89" s="341">
        <f>E89*0.5/'TD5'!D89</f>
        <v>0.10886359214782715</v>
      </c>
      <c r="L89" s="341">
        <f>F89*0.5/'TD5'!E89</f>
        <v>7.9523444175720201E-2</v>
      </c>
      <c r="M89" s="342">
        <f>G89*0.5/'TD5'!F89</f>
        <v>0.11688047647476196</v>
      </c>
    </row>
    <row r="90" spans="1:13">
      <c r="A90" s="249">
        <v>1994</v>
      </c>
      <c r="B90" s="303">
        <f>[1]avgfiinc!AW83</f>
        <v>9348.5199612449906</v>
      </c>
      <c r="C90" s="257">
        <f>[1]avgfiinc!AX83</f>
        <v>6191.7186031465544</v>
      </c>
      <c r="D90" s="282">
        <f>[1]avgfiinc!AY83</f>
        <v>12553.968955066111</v>
      </c>
      <c r="E90" s="282">
        <f>[1]avgfiinc!AZ83</f>
        <v>9879.6229100327382</v>
      </c>
      <c r="F90" s="282">
        <f>[1]avgfiinc!BA83</f>
        <v>3793.5991800101351</v>
      </c>
      <c r="G90" s="257">
        <f>[1]avgfiinc!BB83</f>
        <v>11957.04210753503</v>
      </c>
      <c r="H90" s="340">
        <f>B90*0.5/'TD5'!B90</f>
        <v>0.13782244920730588</v>
      </c>
      <c r="I90" s="341">
        <f>C90*0.5/'TD5'!B90</f>
        <v>9.1282665729522691E-2</v>
      </c>
      <c r="J90" s="341">
        <f>D90*0.5/'TD5'!C90</f>
        <v>0.16876804828643799</v>
      </c>
      <c r="K90" s="341">
        <f>E90*0.5/'TD5'!D90</f>
        <v>0.110767662525177</v>
      </c>
      <c r="L90" s="341">
        <f>F90*0.5/'TD5'!E90</f>
        <v>7.9268813133239732E-2</v>
      </c>
      <c r="M90" s="342">
        <f>G90*0.5/'TD5'!F90</f>
        <v>0.11787384748458862</v>
      </c>
    </row>
    <row r="91" spans="1:13">
      <c r="A91" s="249">
        <v>1995</v>
      </c>
      <c r="B91" s="303">
        <f>[1]avgfiinc!AW84</f>
        <v>9587.8211055464271</v>
      </c>
      <c r="C91" s="257">
        <f>[1]avgfiinc!AX84</f>
        <v>6591.7575925443434</v>
      </c>
      <c r="D91" s="282">
        <f>[1]avgfiinc!AY84</f>
        <v>12702.017965845205</v>
      </c>
      <c r="E91" s="282">
        <f>[1]avgfiinc!AZ84</f>
        <v>10370.228665662733</v>
      </c>
      <c r="F91" s="282">
        <f>[1]avgfiinc!BA84</f>
        <v>4145.9641098623251</v>
      </c>
      <c r="G91" s="257">
        <f>[1]avgfiinc!BB84</f>
        <v>12322.76783943167</v>
      </c>
      <c r="H91" s="340">
        <f>B91*0.5/'TD5'!B91</f>
        <v>0.13648837804794312</v>
      </c>
      <c r="I91" s="341">
        <f>C91*0.5/'TD5'!B91</f>
        <v>9.3837618827819824E-2</v>
      </c>
      <c r="J91" s="341">
        <f>D91*0.5/'TD5'!C91</f>
        <v>0.16564023494720456</v>
      </c>
      <c r="K91" s="341">
        <f>E91*0.5/'TD5'!D91</f>
        <v>0.1132068634033203</v>
      </c>
      <c r="L91" s="341">
        <f>F91*0.5/'TD5'!E91</f>
        <v>8.223569393157959E-2</v>
      </c>
      <c r="M91" s="342">
        <f>G91*0.5/'TD5'!F91</f>
        <v>0.11718720197677612</v>
      </c>
    </row>
    <row r="92" spans="1:13">
      <c r="A92" s="249">
        <v>1996</v>
      </c>
      <c r="B92" s="303">
        <f>[1]avgfiinc!AW85</f>
        <v>9882.4039380420563</v>
      </c>
      <c r="C92" s="257">
        <f>[1]avgfiinc!AX85</f>
        <v>6888.7119400803867</v>
      </c>
      <c r="D92" s="282">
        <f>[1]avgfiinc!AY85</f>
        <v>13005.02936576719</v>
      </c>
      <c r="E92" s="282">
        <f>[1]avgfiinc!AZ85</f>
        <v>10675.759710273227</v>
      </c>
      <c r="F92" s="282">
        <f>[1]avgfiinc!BA85</f>
        <v>4436.9759211826276</v>
      </c>
      <c r="G92" s="257">
        <f>[1]avgfiinc!BB85</f>
        <v>12733.415090354989</v>
      </c>
      <c r="H92" s="340">
        <f>B92*0.5/'TD5'!B92</f>
        <v>0.13423854112625122</v>
      </c>
      <c r="I92" s="341">
        <f>C92*0.5/'TD5'!B92</f>
        <v>9.3573451042175307E-2</v>
      </c>
      <c r="J92" s="341">
        <f>D92*0.5/'TD5'!C92</f>
        <v>0.16267794370651248</v>
      </c>
      <c r="K92" s="341">
        <f>E92*0.5/'TD5'!D92</f>
        <v>0.11158508062362671</v>
      </c>
      <c r="L92" s="341">
        <f>F92*0.5/'TD5'!E92</f>
        <v>8.3444356918334961E-2</v>
      </c>
      <c r="M92" s="342">
        <f>G92*0.5/'TD5'!F92</f>
        <v>0.11576825380325317</v>
      </c>
    </row>
    <row r="93" spans="1:13">
      <c r="A93" s="249">
        <v>1997</v>
      </c>
      <c r="B93" s="303">
        <f>[1]avgfiinc!AW86</f>
        <v>10333.683021975527</v>
      </c>
      <c r="C93" s="257">
        <f>[1]avgfiinc!AX86</f>
        <v>7346.7740943082063</v>
      </c>
      <c r="D93" s="282">
        <f>[1]avgfiinc!AY86</f>
        <v>13541.051280840207</v>
      </c>
      <c r="E93" s="282">
        <f>[1]avgfiinc!AZ86</f>
        <v>11161.202784667434</v>
      </c>
      <c r="F93" s="282">
        <f>[1]avgfiinc!BA86</f>
        <v>4878.7676765672368</v>
      </c>
      <c r="G93" s="257">
        <f>[1]avgfiinc!BB86</f>
        <v>13373.548847464679</v>
      </c>
      <c r="H93" s="340">
        <f>B93*0.5/'TD5'!B93</f>
        <v>0.13237696886062622</v>
      </c>
      <c r="I93" s="341">
        <f>C93*0.5/'TD5'!B93</f>
        <v>9.4113945960998535E-2</v>
      </c>
      <c r="J93" s="341">
        <f>D93*0.5/'TD5'!C93</f>
        <v>0.16040545701980591</v>
      </c>
      <c r="K93" s="341">
        <f>E93*0.5/'TD5'!D93</f>
        <v>0.11067849397659303</v>
      </c>
      <c r="L93" s="341">
        <f>F93*0.5/'TD5'!E93</f>
        <v>8.5569977760314941E-2</v>
      </c>
      <c r="M93" s="342">
        <f>G93*0.5/'TD5'!F93</f>
        <v>0.11473643779754637</v>
      </c>
    </row>
    <row r="94" spans="1:13">
      <c r="A94" s="249">
        <v>1998</v>
      </c>
      <c r="B94" s="303">
        <f>[1]avgfiinc!AW87</f>
        <v>10924.52381950601</v>
      </c>
      <c r="C94" s="257">
        <f>[1]avgfiinc!AX87</f>
        <v>7802.8628426353653</v>
      </c>
      <c r="D94" s="282">
        <f>[1]avgfiinc!AY87</f>
        <v>14157.038223402711</v>
      </c>
      <c r="E94" s="282">
        <f>[1]avgfiinc!AZ87</f>
        <v>11705.521806764</v>
      </c>
      <c r="F94" s="282">
        <f>[1]avgfiinc!BA87</f>
        <v>5234.5156814144129</v>
      </c>
      <c r="G94" s="257">
        <f>[1]avgfiinc!BB87</f>
        <v>14176.701445701172</v>
      </c>
      <c r="H94" s="340">
        <f>B94*0.5/'TD5'!B94</f>
        <v>0.13178569078445435</v>
      </c>
      <c r="I94" s="341">
        <f>C94*0.5/'TD5'!B94</f>
        <v>9.4128191471099854E-2</v>
      </c>
      <c r="J94" s="341">
        <f>D94*0.5/'TD5'!C94</f>
        <v>0.15861052274703979</v>
      </c>
      <c r="K94" s="341">
        <f>E94*0.5/'TD5'!D94</f>
        <v>0.10964220762252808</v>
      </c>
      <c r="L94" s="341">
        <f>F94*0.5/'TD5'!E94</f>
        <v>8.6059153079986572E-2</v>
      </c>
      <c r="M94" s="342">
        <f>G94*0.5/'TD5'!F94</f>
        <v>0.11462533473968507</v>
      </c>
    </row>
    <row r="95" spans="1:13">
      <c r="A95" s="259">
        <v>1999</v>
      </c>
      <c r="B95" s="308">
        <f>[1]avgfiinc!AW88</f>
        <v>11259.221624876885</v>
      </c>
      <c r="C95" s="260">
        <f>[1]avgfiinc!AX88</f>
        <v>8189.7737441549198</v>
      </c>
      <c r="D95" s="283">
        <f>[1]avgfiinc!AY88</f>
        <v>14495.03638199733</v>
      </c>
      <c r="E95" s="283">
        <f>[1]avgfiinc!AZ88</f>
        <v>12472.886590166438</v>
      </c>
      <c r="F95" s="283">
        <f>[1]avgfiinc!BA88</f>
        <v>5421.1878402659913</v>
      </c>
      <c r="G95" s="260">
        <f>[1]avgfiinc!BB88</f>
        <v>14704.646453957679</v>
      </c>
      <c r="H95" s="349">
        <f>B95*0.5/'TD5'!B95</f>
        <v>0.12945085763931277</v>
      </c>
      <c r="I95" s="347">
        <f>C95*0.5/'TD5'!B95</f>
        <v>9.416043758392334E-2</v>
      </c>
      <c r="J95" s="347">
        <f>D95*0.5/'TD5'!C95</f>
        <v>0.15478253364562988</v>
      </c>
      <c r="K95" s="347">
        <f>E95*0.5/'TD5'!D95</f>
        <v>0.11048966646194459</v>
      </c>
      <c r="L95" s="347">
        <f>F95*0.5/'TD5'!E95</f>
        <v>8.5843563079833984E-2</v>
      </c>
      <c r="M95" s="348">
        <f>G95*0.5/'TD5'!F95</f>
        <v>0.11312806606292725</v>
      </c>
    </row>
    <row r="96" spans="1:13">
      <c r="A96" s="261">
        <v>2000</v>
      </c>
      <c r="B96" s="313">
        <f>[1]avgfiinc!AW89</f>
        <v>11480.362096789348</v>
      </c>
      <c r="C96" s="262">
        <f>[1]avgfiinc!AX89</f>
        <v>8398.5714265193619</v>
      </c>
      <c r="D96" s="284">
        <f>[1]avgfiinc!AY89</f>
        <v>14687.488552292265</v>
      </c>
      <c r="E96" s="284">
        <f>[1]avgfiinc!AZ89</f>
        <v>12631.979999358347</v>
      </c>
      <c r="F96" s="284">
        <f>[1]avgfiinc!BA89</f>
        <v>5622.0154343486329</v>
      </c>
      <c r="G96" s="262">
        <f>[1]avgfiinc!BB89</f>
        <v>14970.631281465559</v>
      </c>
      <c r="H96" s="350">
        <f>B96*0.5/'TD5'!B96</f>
        <v>0.12620437145233154</v>
      </c>
      <c r="I96" s="351">
        <f>C96*0.5/'TD5'!B96</f>
        <v>9.2326045036315918E-2</v>
      </c>
      <c r="J96" s="351">
        <f>D96*0.5/'TD5'!C96</f>
        <v>0.15019631385803223</v>
      </c>
      <c r="K96" s="351">
        <f>E96*0.5/'TD5'!D96</f>
        <v>0.10750365257263184</v>
      </c>
      <c r="L96" s="351">
        <f>F96*0.5/'TD5'!E96</f>
        <v>8.4522485733032227E-2</v>
      </c>
      <c r="M96" s="352">
        <f>G96*0.5/'TD5'!F96</f>
        <v>0.1105324625968933</v>
      </c>
    </row>
    <row r="97" spans="1:13">
      <c r="A97" s="249">
        <v>2001</v>
      </c>
      <c r="B97" s="303">
        <f>[1]avgfiinc!AW90</f>
        <v>11141.044668337185</v>
      </c>
      <c r="C97" s="257">
        <f>[1]avgfiinc!AX90</f>
        <v>8006.9852379049835</v>
      </c>
      <c r="D97" s="282">
        <f>[1]avgfiinc!AY90</f>
        <v>14335.940359398699</v>
      </c>
      <c r="E97" s="282">
        <f>[1]avgfiinc!AZ90</f>
        <v>12020.191920941472</v>
      </c>
      <c r="F97" s="282">
        <f>[1]avgfiinc!BA90</f>
        <v>5317.0721245559253</v>
      </c>
      <c r="G97" s="257">
        <f>[1]avgfiinc!BB90</f>
        <v>14343.924137142005</v>
      </c>
      <c r="H97" s="340">
        <f>B97*0.5/'TD5'!B97</f>
        <v>0.13067519664764404</v>
      </c>
      <c r="I97" s="341">
        <f>C97*0.5/'TD5'!B97</f>
        <v>9.3915283679962158E-2</v>
      </c>
      <c r="J97" s="341">
        <f>D97*0.5/'TD5'!C97</f>
        <v>0.15548717975616455</v>
      </c>
      <c r="K97" s="341">
        <f>E97*0.5/'TD5'!D97</f>
        <v>0.10948437452316286</v>
      </c>
      <c r="L97" s="341">
        <f>F97*0.5/'TD5'!E97</f>
        <v>8.4909915924072266E-2</v>
      </c>
      <c r="M97" s="342">
        <f>G97*0.5/'TD5'!F97</f>
        <v>0.11383807659149171</v>
      </c>
    </row>
    <row r="98" spans="1:13">
      <c r="A98" s="249">
        <v>2002</v>
      </c>
      <c r="B98" s="303">
        <f>[1]avgfiinc!AW91</f>
        <v>10480.986612490675</v>
      </c>
      <c r="C98" s="257">
        <f>[1]avgfiinc!AX91</f>
        <v>7397.1850646061175</v>
      </c>
      <c r="D98" s="282">
        <f>[1]avgfiinc!AY91</f>
        <v>13633.985528668281</v>
      </c>
      <c r="E98" s="282">
        <f>[1]avgfiinc!AZ91</f>
        <v>11196.954275529444</v>
      </c>
      <c r="F98" s="282">
        <f>[1]avgfiinc!BA91</f>
        <v>4857.6376752793185</v>
      </c>
      <c r="G98" s="257">
        <f>[1]avgfiinc!BB91</f>
        <v>13307.343573836968</v>
      </c>
      <c r="H98" s="340">
        <f>B98*0.5/'TD5'!B98</f>
        <v>0.12907809019088745</v>
      </c>
      <c r="I98" s="341">
        <f>C98*0.5/'TD5'!B98</f>
        <v>9.1099679470062256E-2</v>
      </c>
      <c r="J98" s="341">
        <f>D98*0.5/'TD5'!C98</f>
        <v>0.15468096733093259</v>
      </c>
      <c r="K98" s="341">
        <f>E98*0.5/'TD5'!D98</f>
        <v>0.10758239030838013</v>
      </c>
      <c r="L98" s="341">
        <f>F98*0.5/'TD5'!E98</f>
        <v>8.0689668655395522E-2</v>
      </c>
      <c r="M98" s="342">
        <f>G98*0.5/'TD5'!F98</f>
        <v>0.11160308122634888</v>
      </c>
    </row>
    <row r="99" spans="1:13">
      <c r="A99" s="249">
        <v>2003</v>
      </c>
      <c r="B99" s="303">
        <f>[1]avgfiinc!AW92</f>
        <v>10148.976873600064</v>
      </c>
      <c r="C99" s="257">
        <f>[1]avgfiinc!AX92</f>
        <v>7083.7188881153979</v>
      </c>
      <c r="D99" s="282">
        <f>[1]avgfiinc!AY92</f>
        <v>13202.91068914364</v>
      </c>
      <c r="E99" s="282">
        <f>[1]avgfiinc!AZ92</f>
        <v>10555.438101220605</v>
      </c>
      <c r="F99" s="282">
        <f>[1]avgfiinc!BA92</f>
        <v>4719.1010725655105</v>
      </c>
      <c r="G99" s="257">
        <f>[1]avgfiinc!BB92</f>
        <v>12807.771967668292</v>
      </c>
      <c r="H99" s="340">
        <f>B99*0.5/'TD5'!B99</f>
        <v>0.12523621320724487</v>
      </c>
      <c r="I99" s="341">
        <f>C99*0.5/'TD5'!B99</f>
        <v>8.7411582469940172E-2</v>
      </c>
      <c r="J99" s="341">
        <f>D99*0.5/'TD5'!C99</f>
        <v>0.15030509233474731</v>
      </c>
      <c r="K99" s="341">
        <f>E99*0.5/'TD5'!D99</f>
        <v>0.10241425037384033</v>
      </c>
      <c r="L99" s="341">
        <f>F99*0.5/'TD5'!E99</f>
        <v>7.7724158763885498E-2</v>
      </c>
      <c r="M99" s="342">
        <f>G99*0.5/'TD5'!F99</f>
        <v>0.10791879892349245</v>
      </c>
    </row>
    <row r="100" spans="1:13">
      <c r="A100" s="249">
        <v>2004</v>
      </c>
      <c r="B100" s="303">
        <f>[1]avgfiinc!AW93</f>
        <v>10364.120133740103</v>
      </c>
      <c r="C100" s="257">
        <f>[1]avgfiinc!AX93</f>
        <v>7296.5792833013575</v>
      </c>
      <c r="D100" s="282">
        <f>[1]avgfiinc!AY93</f>
        <v>13398.954278258145</v>
      </c>
      <c r="E100" s="282">
        <f>[1]avgfiinc!AZ93</f>
        <v>10761.82877967941</v>
      </c>
      <c r="F100" s="282">
        <f>[1]avgfiinc!BA93</f>
        <v>4951.8931054802715</v>
      </c>
      <c r="G100" s="257">
        <f>[1]avgfiinc!BB93</f>
        <v>12994.83714986294</v>
      </c>
      <c r="H100" s="340">
        <f>B100*0.5/'TD5'!B100</f>
        <v>0.1213403344154358</v>
      </c>
      <c r="I100" s="341">
        <f>C100*0.5/'TD5'!B100</f>
        <v>8.5426390171051025E-2</v>
      </c>
      <c r="J100" s="341">
        <f>D100*0.5/'TD5'!C100</f>
        <v>0.14589059352874756</v>
      </c>
      <c r="K100" s="341">
        <f>E100*0.5/'TD5'!D100</f>
        <v>9.9247872829437242E-2</v>
      </c>
      <c r="L100" s="341">
        <f>F100*0.5/'TD5'!E100</f>
        <v>7.7111065387725816E-2</v>
      </c>
      <c r="M100" s="342">
        <f>G100*0.5/'TD5'!F100</f>
        <v>0.10421007871627808</v>
      </c>
    </row>
    <row r="101" spans="1:13">
      <c r="A101" s="249">
        <v>2005</v>
      </c>
      <c r="B101" s="303">
        <f>[1]avgfiinc!AW94</f>
        <v>10670.757223593284</v>
      </c>
      <c r="C101" s="257">
        <f>[1]avgfiinc!AX94</f>
        <v>7666.8017068718509</v>
      </c>
      <c r="D101" s="282">
        <f>[1]avgfiinc!AY94</f>
        <v>13601.423869930148</v>
      </c>
      <c r="E101" s="282">
        <f>[1]avgfiinc!AZ94</f>
        <v>11150.48040185649</v>
      </c>
      <c r="F101" s="282">
        <f>[1]avgfiinc!BA94</f>
        <v>5266.149361668261</v>
      </c>
      <c r="G101" s="257">
        <f>[1]avgfiinc!BB94</f>
        <v>13293.835725489767</v>
      </c>
      <c r="H101" s="340">
        <f>B101*0.5/'TD5'!B101</f>
        <v>0.11896246671676636</v>
      </c>
      <c r="I101" s="341">
        <f>C101*0.5/'TD5'!B101</f>
        <v>8.5473001003265381E-2</v>
      </c>
      <c r="J101" s="341">
        <f>D101*0.5/'TD5'!C101</f>
        <v>0.14214438199996951</v>
      </c>
      <c r="K101" s="341">
        <f>E101*0.5/'TD5'!D101</f>
        <v>9.8085582256317125E-2</v>
      </c>
      <c r="L101" s="341">
        <f>F101*0.5/'TD5'!E101</f>
        <v>7.7879071235656738E-2</v>
      </c>
      <c r="M101" s="342">
        <f>G101*0.5/'TD5'!F101</f>
        <v>0.10168987512588501</v>
      </c>
    </row>
    <row r="102" spans="1:13">
      <c r="A102" s="249">
        <v>2006</v>
      </c>
      <c r="B102" s="303">
        <f>[1]avgfiinc!AW95</f>
        <v>10843.013384138787</v>
      </c>
      <c r="C102" s="257">
        <f>[1]avgfiinc!AX95</f>
        <v>7879.521524007353</v>
      </c>
      <c r="D102" s="282">
        <f>[1]avgfiinc!AY95</f>
        <v>13659.075140299588</v>
      </c>
      <c r="E102" s="282">
        <f>[1]avgfiinc!AZ95</f>
        <v>11365.011770944322</v>
      </c>
      <c r="F102" s="282">
        <f>[1]avgfiinc!BA95</f>
        <v>5464.5216492478539</v>
      </c>
      <c r="G102" s="257">
        <f>[1]avgfiinc!BB95</f>
        <v>13418.444678168016</v>
      </c>
      <c r="H102" s="340">
        <f>B102*0.5/'TD5'!B102</f>
        <v>0.11687648296356201</v>
      </c>
      <c r="I102" s="341">
        <f>C102*0.5/'TD5'!B102</f>
        <v>8.4933102130889893E-2</v>
      </c>
      <c r="J102" s="341">
        <f>D102*0.5/'TD5'!C102</f>
        <v>0.13904082775115967</v>
      </c>
      <c r="K102" s="341">
        <f>E102*0.5/'TD5'!D102</f>
        <v>9.7029268741607666E-2</v>
      </c>
      <c r="L102" s="341">
        <f>F102*0.5/'TD5'!E102</f>
        <v>7.7672362327575684E-2</v>
      </c>
      <c r="M102" s="342">
        <f>G102*0.5/'TD5'!F102</f>
        <v>9.9684298038482652E-2</v>
      </c>
    </row>
    <row r="103" spans="1:13">
      <c r="A103" s="249">
        <v>2007</v>
      </c>
      <c r="B103" s="303">
        <f>[1]avgfiinc!AW96</f>
        <v>11026.104597893016</v>
      </c>
      <c r="C103" s="257">
        <f>[1]avgfiinc!AX96</f>
        <v>8039.8765009661729</v>
      </c>
      <c r="D103" s="282">
        <f>[1]avgfiinc!AY96</f>
        <v>13537.308754598391</v>
      </c>
      <c r="E103" s="282">
        <f>[1]avgfiinc!AZ96</f>
        <v>11380.952749270224</v>
      </c>
      <c r="F103" s="282">
        <f>[1]avgfiinc!BA96</f>
        <v>5728.6904401468255</v>
      </c>
      <c r="G103" s="257">
        <f>[1]avgfiinc!BB96</f>
        <v>13800.762495383777</v>
      </c>
      <c r="H103" s="340">
        <f>B103*0.5/'TD5'!B103</f>
        <v>0.11509752273559572</v>
      </c>
      <c r="I103" s="341">
        <f>C103*0.5/'TD5'!B103</f>
        <v>8.3925366401672377E-2</v>
      </c>
      <c r="J103" s="341">
        <f>D103*0.5/'TD5'!C103</f>
        <v>0.13487029075622559</v>
      </c>
      <c r="K103" s="341">
        <f>E103*0.5/'TD5'!D103</f>
        <v>9.4673097133636475E-2</v>
      </c>
      <c r="L103" s="341">
        <f>F103*0.5/'TD5'!E103</f>
        <v>7.8263819217681871E-2</v>
      </c>
      <c r="M103" s="342">
        <f>G103*0.5/'TD5'!F103</f>
        <v>9.9102020263671875E-2</v>
      </c>
    </row>
    <row r="104" spans="1:13">
      <c r="A104" s="249">
        <v>2008</v>
      </c>
      <c r="B104" s="303">
        <f>[1]avgfiinc!AW97</f>
        <v>9978.2267307128914</v>
      </c>
      <c r="C104" s="257">
        <f>[1]avgfiinc!AX97</f>
        <v>7032.774696799851</v>
      </c>
      <c r="D104" s="282">
        <f>[1]avgfiinc!AY97</f>
        <v>12635.349171719685</v>
      </c>
      <c r="E104" s="282">
        <f>[1]avgfiinc!AZ97</f>
        <v>10107.92468367344</v>
      </c>
      <c r="F104" s="282">
        <f>[1]avgfiinc!BA97</f>
        <v>4852.7790090040435</v>
      </c>
      <c r="G104" s="257">
        <f>[1]avgfiinc!BB97</f>
        <v>12239.721666372932</v>
      </c>
      <c r="H104" s="340">
        <f>B104*0.5/'TD5'!B104</f>
        <v>0.11224001646041872</v>
      </c>
      <c r="I104" s="341">
        <f>C104*0.5/'TD5'!B104</f>
        <v>7.9108119010925293E-2</v>
      </c>
      <c r="J104" s="341">
        <f>D104*0.5/'TD5'!C104</f>
        <v>0.13353711366653442</v>
      </c>
      <c r="K104" s="341">
        <f>E104*0.5/'TD5'!D104</f>
        <v>8.9906454086303697E-2</v>
      </c>
      <c r="L104" s="341">
        <f>F104*0.5/'TD5'!E104</f>
        <v>7.2350919246673584E-2</v>
      </c>
      <c r="M104" s="342">
        <f>G104*0.5/'TD5'!F104</f>
        <v>9.5332741737365723E-2</v>
      </c>
    </row>
    <row r="105" spans="1:13">
      <c r="A105" s="259">
        <v>2009</v>
      </c>
      <c r="B105" s="317">
        <f>[1]avgfiinc!AW98</f>
        <v>8348.7191954138143</v>
      </c>
      <c r="C105" s="264">
        <f>[1]avgfiinc!AX98</f>
        <v>5612.9973458468021</v>
      </c>
      <c r="D105" s="283">
        <f>[1]avgfiinc!AY98</f>
        <v>10909.962888818389</v>
      </c>
      <c r="E105" s="283">
        <f>[1]avgfiinc!AZ98</f>
        <v>7799.0521522219979</v>
      </c>
      <c r="F105" s="283">
        <f>[1]avgfiinc!BA98</f>
        <v>4062.5917278007141</v>
      </c>
      <c r="G105" s="260">
        <f>[1]avgfiinc!BB98</f>
        <v>10345.555087189119</v>
      </c>
      <c r="H105" s="349">
        <f>B105*0.5/'TD5'!B105</f>
        <v>0.10455954074859619</v>
      </c>
      <c r="I105" s="347">
        <f>C105*0.5/'TD5'!B105</f>
        <v>7.0297300815582275E-2</v>
      </c>
      <c r="J105" s="353">
        <f>D105*0.5/'TD5'!C105</f>
        <v>0.12695658206939697</v>
      </c>
      <c r="K105" s="354">
        <f>E105*0.5/'TD5'!D105</f>
        <v>7.8270971775054932E-2</v>
      </c>
      <c r="L105" s="347">
        <f>F105*0.5/'TD5'!E105</f>
        <v>6.6094577312469482E-2</v>
      </c>
      <c r="M105" s="348">
        <f>G105*0.5/'TD5'!F105</f>
        <v>8.9416027069091797E-2</v>
      </c>
    </row>
    <row r="106" spans="1:13">
      <c r="A106" s="249">
        <v>2010</v>
      </c>
      <c r="B106" s="320">
        <f>[1]avgfiinc!AW99</f>
        <v>8387.248505721489</v>
      </c>
      <c r="C106" s="266">
        <f>[1]avgfiinc!AX99</f>
        <v>5705.0785911872235</v>
      </c>
      <c r="D106" s="282">
        <f>[1]avgfiinc!AY99</f>
        <v>10748.938764595958</v>
      </c>
      <c r="E106" s="282">
        <f>[1]avgfiinc!AZ99</f>
        <v>7855.7901657477205</v>
      </c>
      <c r="F106" s="282">
        <f>[1]avgfiinc!BA99</f>
        <v>4130.9943629019426</v>
      </c>
      <c r="G106" s="257">
        <f>[1]avgfiinc!BB99</f>
        <v>10338.836845258744</v>
      </c>
      <c r="H106" s="340">
        <f>B106*0.5/'TD5'!B106</f>
        <v>0.10213208198547363</v>
      </c>
      <c r="I106" s="341">
        <f>C106*0.5/'TD5'!B106</f>
        <v>6.9471120834350586E-2</v>
      </c>
      <c r="J106" s="355">
        <f>D106*0.5/'TD5'!C106</f>
        <v>0.12265050411224364</v>
      </c>
      <c r="K106" s="197">
        <f>E106*0.5/'TD5'!D106</f>
        <v>7.6973795890808105E-2</v>
      </c>
      <c r="L106" s="341">
        <f>F106*0.5/'TD5'!E106</f>
        <v>6.5085828304290771E-2</v>
      </c>
      <c r="M106" s="342">
        <f>G106*0.5/'TD5'!F106</f>
        <v>8.7380766868591295E-2</v>
      </c>
    </row>
    <row r="107" spans="1:13">
      <c r="A107" s="249">
        <v>2011</v>
      </c>
      <c r="B107" s="320">
        <f>[1]avgfiinc!AW100</f>
        <v>8350.6930199193521</v>
      </c>
      <c r="C107" s="266">
        <f>[1]avgfiinc!AX100</f>
        <v>5685.6556843314565</v>
      </c>
      <c r="D107" s="282">
        <f>[1]avgfiinc!AY100</f>
        <v>10655.477597058849</v>
      </c>
      <c r="E107" s="282">
        <f>[1]avgfiinc!AZ100</f>
        <v>8050.721850186158</v>
      </c>
      <c r="F107" s="282">
        <f>[1]avgfiinc!BA100</f>
        <v>4014.4583295530651</v>
      </c>
      <c r="G107" s="257">
        <f>[1]avgfiinc!BB100</f>
        <v>10242.670358800406</v>
      </c>
      <c r="H107" s="340">
        <f>B107*0.5/'TD5'!B107</f>
        <v>0.10117429494857788</v>
      </c>
      <c r="I107" s="341">
        <f>C107*0.5/'TD5'!B107</f>
        <v>6.8885564804077148E-2</v>
      </c>
      <c r="J107" s="355">
        <f>D107*0.5/'TD5'!C107</f>
        <v>0.12135618925094604</v>
      </c>
      <c r="K107" s="197">
        <f>E107*0.5/'TD5'!D107</f>
        <v>7.7885806560516357E-2</v>
      </c>
      <c r="L107" s="341">
        <f>F107*0.5/'TD5'!E107</f>
        <v>6.3516914844512939E-2</v>
      </c>
      <c r="M107" s="342">
        <f>G107*0.5/'TD5'!F107</f>
        <v>8.649116754531859E-2</v>
      </c>
    </row>
    <row r="108" spans="1:13">
      <c r="A108" s="249">
        <v>2012</v>
      </c>
      <c r="B108" s="320">
        <f>[1]avgfiinc!AW101</f>
        <v>8438.7970890198176</v>
      </c>
      <c r="C108" s="266">
        <f>[1]avgfiinc!AX101</f>
        <v>5816.0947507325209</v>
      </c>
      <c r="D108" s="282">
        <f>[1]avgfiinc!AY101</f>
        <v>10813.993989870032</v>
      </c>
      <c r="E108" s="282">
        <f>[1]avgfiinc!AZ101</f>
        <v>8225.8171830416559</v>
      </c>
      <c r="F108" s="282">
        <f>[1]avgfiinc!BA101</f>
        <v>4126.3879159362559</v>
      </c>
      <c r="G108" s="257">
        <f>[1]avgfiinc!BB101</f>
        <v>10184.71157922643</v>
      </c>
      <c r="H108" s="340">
        <f>B108*0.5/'TD5'!B108</f>
        <v>9.6610069274902344E-2</v>
      </c>
      <c r="I108" s="341">
        <f>C108*0.5/'TD5'!B108</f>
        <v>6.6584527492523193E-2</v>
      </c>
      <c r="J108" s="355">
        <f>D108*0.5/'TD5'!C108</f>
        <v>0.11734139919281004</v>
      </c>
      <c r="K108" s="197">
        <f>E108*0.5/'TD5'!D108</f>
        <v>7.5044989585876465E-2</v>
      </c>
      <c r="L108" s="341">
        <f>F108*0.5/'TD5'!E108</f>
        <v>6.1816453933715813E-2</v>
      </c>
      <c r="M108" s="342">
        <f>G108*0.5/'TD5'!F108</f>
        <v>8.1631720066070557E-2</v>
      </c>
    </row>
    <row r="109" spans="1:13">
      <c r="A109" s="249">
        <v>2013</v>
      </c>
      <c r="B109" s="320">
        <f>[1]avgfiinc!AW102</f>
        <v>8595.4260998032678</v>
      </c>
      <c r="C109" s="266">
        <f>[1]avgfiinc!AX102</f>
        <v>5930.4520474129886</v>
      </c>
      <c r="D109" s="282">
        <f>[1]avgfiinc!AY102</f>
        <v>11076.925291629468</v>
      </c>
      <c r="E109" s="282">
        <f>[1]avgfiinc!AZ102</f>
        <v>8496.0215563067686</v>
      </c>
      <c r="F109" s="282">
        <f>[1]avgfiinc!BA102</f>
        <v>4166.8133407263449</v>
      </c>
      <c r="G109" s="257">
        <f>[1]avgfiinc!BB102</f>
        <v>10231.529653178442</v>
      </c>
      <c r="H109" s="340">
        <f>B109*0.5/'TD5'!B109</f>
        <v>0.10139065980911253</v>
      </c>
      <c r="I109" s="341">
        <f>C109*0.5/'TD5'!B109</f>
        <v>6.9954931735992432E-2</v>
      </c>
      <c r="J109" s="355">
        <f>D109*0.5/'TD5'!C109</f>
        <v>0.12309396266937256</v>
      </c>
      <c r="K109" s="197">
        <f>E109*0.5/'TD5'!D109</f>
        <v>7.9951643943786621E-2</v>
      </c>
      <c r="L109" s="341">
        <f>F109*0.5/'TD5'!E109</f>
        <v>6.4203917980194092E-2</v>
      </c>
      <c r="M109" s="342">
        <f>G109*0.5/'TD5'!F109</f>
        <v>8.4933578968048096E-2</v>
      </c>
    </row>
    <row r="110" spans="1:13">
      <c r="A110" s="249">
        <v>2014</v>
      </c>
      <c r="B110" s="320">
        <f>[1]avgfiinc!AW103</f>
        <v>8973.3257293439419</v>
      </c>
      <c r="C110" s="266">
        <f>[1]avgfiinc!AX103</f>
        <v>6315.6792418224213</v>
      </c>
      <c r="D110" s="282">
        <f>[1]avgfiinc!AY103</f>
        <v>11654.787676028798</v>
      </c>
      <c r="E110" s="282">
        <f>[1]avgfiinc!AZ103</f>
        <v>8976.2018568252824</v>
      </c>
      <c r="F110" s="282">
        <f>[1]avgfiinc!BA103</f>
        <v>4479.6736556695068</v>
      </c>
      <c r="G110" s="257">
        <f>[1]avgfiinc!BB103</f>
        <v>10657.836047489685</v>
      </c>
      <c r="H110" s="340">
        <f>B110*0.5/'TD5'!B110</f>
        <v>0.10106080770492554</v>
      </c>
      <c r="I110" s="341">
        <f>C110*0.5/'TD5'!B110</f>
        <v>7.1129441261291504E-2</v>
      </c>
      <c r="J110" s="355">
        <f>D110*0.5/'TD5'!C110</f>
        <v>0.12388527393341064</v>
      </c>
      <c r="K110" s="197">
        <f>E110*0.5/'TD5'!D110</f>
        <v>8.064347505569458E-2</v>
      </c>
      <c r="L110" s="341">
        <f>F110*0.5/'TD5'!E110</f>
        <v>6.5851986408233656E-2</v>
      </c>
      <c r="M110" s="342">
        <f>G110*0.5/'TD5'!F110</f>
        <v>8.4718763828277574E-2</v>
      </c>
    </row>
    <row r="111" spans="1:13" ht="15.75">
      <c r="A111" s="249">
        <v>2015</v>
      </c>
      <c r="B111" s="323"/>
      <c r="C111" s="267"/>
      <c r="D111" s="282"/>
      <c r="E111" s="282"/>
      <c r="F111" s="282"/>
      <c r="G111" s="257"/>
      <c r="H111" s="324"/>
      <c r="I111" s="258"/>
      <c r="J111" s="265"/>
      <c r="K111" s="267"/>
      <c r="L111" s="257"/>
      <c r="M111" s="325"/>
    </row>
    <row r="112" spans="1:13" ht="15.75">
      <c r="A112" s="249">
        <v>2016</v>
      </c>
      <c r="B112" s="323"/>
      <c r="C112" s="267"/>
      <c r="D112" s="282"/>
      <c r="E112" s="282"/>
      <c r="F112" s="282"/>
      <c r="G112" s="257"/>
      <c r="H112" s="324"/>
      <c r="I112" s="258"/>
      <c r="J112" s="265"/>
      <c r="K112" s="267"/>
      <c r="L112" s="257"/>
      <c r="M112" s="325"/>
    </row>
    <row r="113" spans="1:13" ht="15.75">
      <c r="A113" s="249">
        <v>2017</v>
      </c>
      <c r="B113" s="323"/>
      <c r="C113" s="267"/>
      <c r="D113" s="282"/>
      <c r="E113" s="282"/>
      <c r="F113" s="282"/>
      <c r="G113" s="257"/>
      <c r="H113" s="324"/>
      <c r="I113" s="258"/>
      <c r="J113" s="265"/>
      <c r="K113" s="267"/>
      <c r="L113" s="257"/>
      <c r="M113" s="325"/>
    </row>
    <row r="114" spans="1:13" ht="15.75">
      <c r="A114" s="249">
        <v>2018</v>
      </c>
      <c r="B114" s="323"/>
      <c r="C114" s="267"/>
      <c r="D114" s="282"/>
      <c r="E114" s="282"/>
      <c r="F114" s="282"/>
      <c r="G114" s="257"/>
      <c r="H114" s="324"/>
      <c r="I114" s="258"/>
      <c r="J114" s="265"/>
      <c r="K114" s="267"/>
      <c r="L114" s="257"/>
      <c r="M114" s="325"/>
    </row>
    <row r="115" spans="1:13" ht="15.75">
      <c r="A115" s="249">
        <v>2019</v>
      </c>
      <c r="B115" s="323"/>
      <c r="C115" s="267"/>
      <c r="D115" s="282"/>
      <c r="E115" s="282"/>
      <c r="F115" s="282"/>
      <c r="G115" s="257"/>
      <c r="H115" s="324"/>
      <c r="I115" s="258"/>
      <c r="J115" s="265"/>
      <c r="K115" s="267"/>
      <c r="L115" s="257"/>
      <c r="M115" s="325"/>
    </row>
    <row r="116" spans="1:13" ht="16.5" thickBot="1">
      <c r="A116" s="268">
        <v>2020</v>
      </c>
      <c r="B116" s="326"/>
      <c r="C116" s="273"/>
      <c r="D116" s="327"/>
      <c r="E116" s="327"/>
      <c r="F116" s="327"/>
      <c r="G116" s="269"/>
      <c r="H116" s="328"/>
      <c r="I116" s="271"/>
      <c r="J116" s="272"/>
      <c r="K116" s="273"/>
      <c r="L116" s="269"/>
      <c r="M116" s="329"/>
    </row>
    <row r="117" spans="1:13" ht="16.5" thickTop="1">
      <c r="A117" s="274"/>
      <c r="B117" s="275"/>
      <c r="C117" s="275"/>
      <c r="D117" s="275"/>
      <c r="E117" s="275"/>
      <c r="F117" s="275"/>
      <c r="G117" s="225"/>
      <c r="H117" s="275"/>
      <c r="I117" s="275"/>
      <c r="J117" s="275"/>
      <c r="K117" s="275"/>
      <c r="L117" s="275"/>
      <c r="M117" s="225"/>
    </row>
    <row r="118" spans="1:13" ht="15.75">
      <c r="D118" s="277"/>
      <c r="E118" s="277"/>
      <c r="F118" s="277"/>
      <c r="H118" s="277"/>
      <c r="I118" s="277"/>
      <c r="J118" s="277"/>
      <c r="K118" s="277"/>
      <c r="L118" s="277"/>
    </row>
  </sheetData>
  <mergeCells count="3">
    <mergeCell ref="A4:M4"/>
    <mergeCell ref="B7:G7"/>
    <mergeCell ref="H7:M7"/>
  </mergeCells>
  <hyperlinks>
    <hyperlink ref="A1" location="Index!A1" display="Back to index" xr:uid="{407EE262-2F2E-4F32-BF4F-B8CE93F5A100}"/>
  </hyperlinks>
  <pageMargins left="0.75" right="0.75" top="1" bottom="1" header="0.5" footer="0.5"/>
  <pageSetup paperSize="9" orientation="portrait" horizontalDpi="4294967292" verticalDpi="429496729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C2792-627A-4720-B678-3BA9D83C03F2}">
  <sheetPr>
    <tabColor theme="0" tint="-4.9989318521683403E-2"/>
  </sheetPr>
  <dimension ref="A1:M118"/>
  <sheetViews>
    <sheetView workbookViewId="0">
      <pane xSplit="1" ySplit="8" topLeftCell="B9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0.875" style="220"/>
    <col min="2" max="13" width="12" style="220" customWidth="1"/>
    <col min="14" max="16384" width="10.875" style="220"/>
  </cols>
  <sheetData>
    <row r="1" spans="1:13">
      <c r="A1" s="1" t="s">
        <v>0</v>
      </c>
      <c r="B1" s="1"/>
      <c r="C1" s="1"/>
      <c r="G1" s="221"/>
      <c r="H1" s="221"/>
      <c r="I1" s="221"/>
      <c r="J1" s="221"/>
      <c r="K1" s="221"/>
      <c r="L1" s="221"/>
      <c r="M1" s="221"/>
    </row>
    <row r="2" spans="1:13">
      <c r="H2" s="279"/>
      <c r="I2" s="279"/>
    </row>
    <row r="3" spans="1:13" ht="15.75" thickBot="1"/>
    <row r="4" spans="1:13" ht="24.95" customHeight="1" thickTop="1">
      <c r="A4" s="493" t="s">
        <v>182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5"/>
    </row>
    <row r="5" spans="1:13" ht="15.75">
      <c r="A5" s="223"/>
      <c r="B5" s="224"/>
      <c r="C5" s="224"/>
      <c r="D5" s="225"/>
      <c r="E5" s="225"/>
      <c r="F5" s="225"/>
      <c r="G5" s="225"/>
      <c r="H5" s="225"/>
      <c r="I5" s="225"/>
      <c r="J5" s="225"/>
      <c r="K5" s="225"/>
      <c r="L5" s="225"/>
      <c r="M5" s="226"/>
    </row>
    <row r="6" spans="1:13" ht="15.75">
      <c r="A6" s="223"/>
      <c r="B6" s="9" t="s">
        <v>2</v>
      </c>
      <c r="C6" s="9" t="s">
        <v>3</v>
      </c>
      <c r="D6" s="9" t="s">
        <v>4</v>
      </c>
      <c r="E6" s="9" t="s">
        <v>5</v>
      </c>
      <c r="F6" s="9" t="s">
        <v>6</v>
      </c>
      <c r="G6" s="9" t="s">
        <v>7</v>
      </c>
      <c r="H6" s="10" t="s">
        <v>8</v>
      </c>
      <c r="I6" s="227" t="s">
        <v>9</v>
      </c>
      <c r="J6" s="227" t="s">
        <v>10</v>
      </c>
      <c r="K6" s="227" t="s">
        <v>11</v>
      </c>
      <c r="L6" s="227" t="s">
        <v>12</v>
      </c>
      <c r="M6" s="286" t="s">
        <v>13</v>
      </c>
    </row>
    <row r="7" spans="1:13" ht="20.100000000000001" customHeight="1">
      <c r="A7" s="223"/>
      <c r="B7" s="486" t="s">
        <v>116</v>
      </c>
      <c r="C7" s="487"/>
      <c r="D7" s="487"/>
      <c r="E7" s="487"/>
      <c r="F7" s="487"/>
      <c r="G7" s="487"/>
      <c r="H7" s="487" t="s">
        <v>117</v>
      </c>
      <c r="I7" s="487"/>
      <c r="J7" s="487"/>
      <c r="K7" s="487"/>
      <c r="L7" s="487"/>
      <c r="M7" s="488"/>
    </row>
    <row r="8" spans="1:13" s="235" customFormat="1" ht="51.95" customHeight="1">
      <c r="A8" s="229"/>
      <c r="B8" s="287" t="s">
        <v>118</v>
      </c>
      <c r="C8" s="233" t="s">
        <v>119</v>
      </c>
      <c r="D8" s="233" t="s">
        <v>110</v>
      </c>
      <c r="E8" s="233" t="s">
        <v>111</v>
      </c>
      <c r="F8" s="233" t="s">
        <v>112</v>
      </c>
      <c r="G8" s="233" t="s">
        <v>113</v>
      </c>
      <c r="H8" s="287" t="s">
        <v>118</v>
      </c>
      <c r="I8" s="233" t="s">
        <v>119</v>
      </c>
      <c r="J8" s="233" t="s">
        <v>110</v>
      </c>
      <c r="K8" s="233" t="s">
        <v>111</v>
      </c>
      <c r="L8" s="233" t="s">
        <v>112</v>
      </c>
      <c r="M8" s="234" t="s">
        <v>113</v>
      </c>
    </row>
    <row r="9" spans="1:13" s="235" customFormat="1" ht="15" hidden="1" customHeight="1">
      <c r="A9" s="236">
        <v>1913</v>
      </c>
      <c r="B9" s="288"/>
      <c r="C9" s="238"/>
      <c r="D9" s="238"/>
      <c r="E9" s="240"/>
      <c r="F9" s="240"/>
      <c r="G9" s="238"/>
      <c r="H9" s="289"/>
      <c r="I9" s="290"/>
      <c r="J9" s="290"/>
      <c r="K9" s="290"/>
      <c r="L9" s="290"/>
      <c r="M9" s="291"/>
    </row>
    <row r="10" spans="1:13" s="235" customFormat="1" ht="15" hidden="1" customHeight="1">
      <c r="A10" s="242">
        <v>1914</v>
      </c>
      <c r="B10" s="288"/>
      <c r="C10" s="238"/>
      <c r="D10" s="238"/>
      <c r="E10" s="240"/>
      <c r="F10" s="240"/>
      <c r="G10" s="238"/>
      <c r="H10" s="289"/>
      <c r="I10" s="290"/>
      <c r="J10" s="290"/>
      <c r="K10" s="290"/>
      <c r="L10" s="290"/>
      <c r="M10" s="291"/>
    </row>
    <row r="11" spans="1:13" s="235" customFormat="1" ht="15" hidden="1" customHeight="1">
      <c r="A11" s="242">
        <v>1915</v>
      </c>
      <c r="B11" s="288"/>
      <c r="C11" s="238"/>
      <c r="D11" s="238"/>
      <c r="E11" s="240"/>
      <c r="F11" s="240"/>
      <c r="G11" s="238"/>
      <c r="H11" s="289"/>
      <c r="I11" s="290"/>
      <c r="J11" s="290"/>
      <c r="K11" s="290"/>
      <c r="L11" s="290"/>
      <c r="M11" s="291"/>
    </row>
    <row r="12" spans="1:13" s="235" customFormat="1" ht="15" hidden="1" customHeight="1">
      <c r="A12" s="242">
        <v>1916</v>
      </c>
      <c r="B12" s="288"/>
      <c r="C12" s="238"/>
      <c r="D12" s="238"/>
      <c r="E12" s="240"/>
      <c r="F12" s="240"/>
      <c r="G12" s="238"/>
      <c r="H12" s="289"/>
      <c r="I12" s="290"/>
      <c r="J12" s="290"/>
      <c r="K12" s="290"/>
      <c r="L12" s="290"/>
      <c r="M12" s="291"/>
    </row>
    <row r="13" spans="1:13" s="235" customFormat="1" ht="15" hidden="1" customHeight="1">
      <c r="A13" s="242">
        <v>1917</v>
      </c>
      <c r="B13" s="288"/>
      <c r="C13" s="238"/>
      <c r="D13" s="238"/>
      <c r="E13" s="240"/>
      <c r="F13" s="240"/>
      <c r="G13" s="238"/>
      <c r="H13" s="289"/>
      <c r="I13" s="290"/>
      <c r="J13" s="290"/>
      <c r="K13" s="290"/>
      <c r="L13" s="290"/>
      <c r="M13" s="291"/>
    </row>
    <row r="14" spans="1:13" s="235" customFormat="1" ht="15" hidden="1" customHeight="1">
      <c r="A14" s="242">
        <v>1918</v>
      </c>
      <c r="B14" s="288"/>
      <c r="C14" s="238"/>
      <c r="D14" s="282"/>
      <c r="E14" s="292"/>
      <c r="F14" s="292"/>
      <c r="G14" s="238"/>
      <c r="H14" s="289"/>
      <c r="I14" s="290"/>
      <c r="J14" s="290"/>
      <c r="K14" s="290"/>
      <c r="L14" s="290"/>
      <c r="M14" s="291"/>
    </row>
    <row r="15" spans="1:13" s="235" customFormat="1" ht="15" hidden="1" customHeight="1">
      <c r="A15" s="244">
        <v>1919</v>
      </c>
      <c r="B15" s="293"/>
      <c r="C15" s="246"/>
      <c r="D15" s="283"/>
      <c r="E15" s="294"/>
      <c r="F15" s="294"/>
      <c r="G15" s="246"/>
      <c r="H15" s="295"/>
      <c r="I15" s="296"/>
      <c r="J15" s="296"/>
      <c r="K15" s="296"/>
      <c r="L15" s="296"/>
      <c r="M15" s="297"/>
    </row>
    <row r="16" spans="1:13" s="235" customFormat="1" ht="15" hidden="1" customHeight="1">
      <c r="A16" s="242">
        <v>1920</v>
      </c>
      <c r="B16" s="288"/>
      <c r="C16" s="238"/>
      <c r="D16" s="282"/>
      <c r="E16" s="292"/>
      <c r="F16" s="292"/>
      <c r="G16" s="238"/>
      <c r="H16" s="289"/>
      <c r="I16" s="290"/>
      <c r="J16" s="290"/>
      <c r="K16" s="290"/>
      <c r="L16" s="290"/>
      <c r="M16" s="291"/>
    </row>
    <row r="17" spans="1:13" s="235" customFormat="1" ht="15" hidden="1" customHeight="1">
      <c r="A17" s="242">
        <v>1921</v>
      </c>
      <c r="B17" s="288"/>
      <c r="C17" s="238"/>
      <c r="D17" s="282"/>
      <c r="E17" s="292"/>
      <c r="F17" s="292"/>
      <c r="G17" s="238"/>
      <c r="H17" s="289"/>
      <c r="I17" s="290"/>
      <c r="J17" s="290"/>
      <c r="K17" s="290"/>
      <c r="L17" s="290"/>
      <c r="M17" s="291"/>
    </row>
    <row r="18" spans="1:13" s="235" customFormat="1" ht="15" hidden="1" customHeight="1">
      <c r="A18" s="242">
        <v>1922</v>
      </c>
      <c r="B18" s="288"/>
      <c r="C18" s="238"/>
      <c r="D18" s="282"/>
      <c r="E18" s="292"/>
      <c r="F18" s="292"/>
      <c r="G18" s="238"/>
      <c r="H18" s="289"/>
      <c r="I18" s="290"/>
      <c r="J18" s="290"/>
      <c r="K18" s="290"/>
      <c r="L18" s="290"/>
      <c r="M18" s="291"/>
    </row>
    <row r="19" spans="1:13" s="235" customFormat="1" ht="15" hidden="1" customHeight="1">
      <c r="A19" s="242">
        <v>1923</v>
      </c>
      <c r="B19" s="288"/>
      <c r="C19" s="238"/>
      <c r="D19" s="282"/>
      <c r="E19" s="292"/>
      <c r="F19" s="292"/>
      <c r="G19" s="238"/>
      <c r="H19" s="289"/>
      <c r="I19" s="290"/>
      <c r="J19" s="290"/>
      <c r="K19" s="290"/>
      <c r="L19" s="290"/>
      <c r="M19" s="291"/>
    </row>
    <row r="20" spans="1:13" s="235" customFormat="1" ht="15" hidden="1" customHeight="1">
      <c r="A20" s="242">
        <v>1924</v>
      </c>
      <c r="B20" s="288"/>
      <c r="C20" s="238"/>
      <c r="D20" s="282"/>
      <c r="E20" s="292"/>
      <c r="F20" s="292"/>
      <c r="G20" s="238"/>
      <c r="H20" s="289"/>
      <c r="I20" s="290"/>
      <c r="J20" s="290"/>
      <c r="K20" s="290"/>
      <c r="L20" s="290"/>
      <c r="M20" s="291"/>
    </row>
    <row r="21" spans="1:13" s="235" customFormat="1" ht="15" hidden="1" customHeight="1">
      <c r="A21" s="242">
        <v>1925</v>
      </c>
      <c r="B21" s="288"/>
      <c r="C21" s="238"/>
      <c r="D21" s="282"/>
      <c r="E21" s="292"/>
      <c r="F21" s="292"/>
      <c r="G21" s="238"/>
      <c r="H21" s="289"/>
      <c r="I21" s="290"/>
      <c r="J21" s="290"/>
      <c r="K21" s="290"/>
      <c r="L21" s="290"/>
      <c r="M21" s="291"/>
    </row>
    <row r="22" spans="1:13" s="235" customFormat="1" ht="15" hidden="1" customHeight="1">
      <c r="A22" s="242">
        <v>1926</v>
      </c>
      <c r="B22" s="288"/>
      <c r="C22" s="238"/>
      <c r="D22" s="282"/>
      <c r="E22" s="292"/>
      <c r="F22" s="292"/>
      <c r="G22" s="238"/>
      <c r="H22" s="289"/>
      <c r="I22" s="290"/>
      <c r="J22" s="290"/>
      <c r="K22" s="290"/>
      <c r="L22" s="290"/>
      <c r="M22" s="291"/>
    </row>
    <row r="23" spans="1:13" s="235" customFormat="1" ht="15" hidden="1" customHeight="1">
      <c r="A23" s="242">
        <v>1927</v>
      </c>
      <c r="B23" s="288"/>
      <c r="C23" s="238"/>
      <c r="D23" s="282"/>
      <c r="E23" s="292"/>
      <c r="F23" s="292"/>
      <c r="G23" s="238"/>
      <c r="H23" s="289"/>
      <c r="I23" s="290"/>
      <c r="J23" s="290"/>
      <c r="K23" s="290"/>
      <c r="L23" s="290"/>
      <c r="M23" s="291"/>
    </row>
    <row r="24" spans="1:13" s="235" customFormat="1" ht="15" hidden="1" customHeight="1">
      <c r="A24" s="242">
        <v>1928</v>
      </c>
      <c r="B24" s="288"/>
      <c r="C24" s="238"/>
      <c r="D24" s="282"/>
      <c r="E24" s="292"/>
      <c r="F24" s="292"/>
      <c r="G24" s="238"/>
      <c r="H24" s="289"/>
      <c r="I24" s="290"/>
      <c r="J24" s="290"/>
      <c r="K24" s="290"/>
      <c r="L24" s="290"/>
      <c r="M24" s="291"/>
    </row>
    <row r="25" spans="1:13" s="235" customFormat="1" ht="15" hidden="1" customHeight="1">
      <c r="A25" s="244">
        <v>1929</v>
      </c>
      <c r="B25" s="293"/>
      <c r="C25" s="246"/>
      <c r="D25" s="283"/>
      <c r="E25" s="294"/>
      <c r="F25" s="294"/>
      <c r="G25" s="246"/>
      <c r="H25" s="295"/>
      <c r="I25" s="296"/>
      <c r="J25" s="296"/>
      <c r="K25" s="296"/>
      <c r="L25" s="296"/>
      <c r="M25" s="297"/>
    </row>
    <row r="26" spans="1:13" s="235" customFormat="1" ht="15" hidden="1" customHeight="1">
      <c r="A26" s="242">
        <v>1930</v>
      </c>
      <c r="B26" s="288"/>
      <c r="C26" s="238"/>
      <c r="D26" s="282"/>
      <c r="E26" s="292"/>
      <c r="F26" s="292"/>
      <c r="G26" s="238"/>
      <c r="H26" s="289"/>
      <c r="I26" s="290"/>
      <c r="J26" s="290"/>
      <c r="K26" s="290"/>
      <c r="L26" s="290"/>
      <c r="M26" s="291"/>
    </row>
    <row r="27" spans="1:13" s="235" customFormat="1" ht="15" hidden="1" customHeight="1">
      <c r="A27" s="242">
        <v>1931</v>
      </c>
      <c r="B27" s="288"/>
      <c r="C27" s="238"/>
      <c r="D27" s="282"/>
      <c r="E27" s="292"/>
      <c r="F27" s="292"/>
      <c r="G27" s="238"/>
      <c r="H27" s="289"/>
      <c r="I27" s="290"/>
      <c r="J27" s="290"/>
      <c r="K27" s="290"/>
      <c r="L27" s="290"/>
      <c r="M27" s="291"/>
    </row>
    <row r="28" spans="1:13" s="235" customFormat="1" ht="15" hidden="1" customHeight="1">
      <c r="A28" s="242">
        <v>1932</v>
      </c>
      <c r="B28" s="288"/>
      <c r="C28" s="238"/>
      <c r="D28" s="282"/>
      <c r="E28" s="292"/>
      <c r="F28" s="292"/>
      <c r="G28" s="238"/>
      <c r="H28" s="289"/>
      <c r="I28" s="290"/>
      <c r="J28" s="290"/>
      <c r="K28" s="290"/>
      <c r="L28" s="290"/>
      <c r="M28" s="291"/>
    </row>
    <row r="29" spans="1:13" s="235" customFormat="1" ht="15" hidden="1" customHeight="1">
      <c r="A29" s="242">
        <v>1933</v>
      </c>
      <c r="B29" s="288"/>
      <c r="C29" s="238"/>
      <c r="D29" s="282"/>
      <c r="E29" s="292"/>
      <c r="F29" s="292"/>
      <c r="G29" s="238"/>
      <c r="H29" s="289"/>
      <c r="I29" s="290"/>
      <c r="J29" s="290"/>
      <c r="K29" s="290"/>
      <c r="L29" s="290"/>
      <c r="M29" s="291"/>
    </row>
    <row r="30" spans="1:13" s="235" customFormat="1" ht="15" hidden="1" customHeight="1">
      <c r="A30" s="242">
        <v>1934</v>
      </c>
      <c r="B30" s="288"/>
      <c r="C30" s="238"/>
      <c r="D30" s="282"/>
      <c r="E30" s="292"/>
      <c r="F30" s="292"/>
      <c r="G30" s="238"/>
      <c r="H30" s="289"/>
      <c r="I30" s="290"/>
      <c r="J30" s="290"/>
      <c r="K30" s="290"/>
      <c r="L30" s="290"/>
      <c r="M30" s="291"/>
    </row>
    <row r="31" spans="1:13" s="235" customFormat="1" ht="15" hidden="1" customHeight="1">
      <c r="A31" s="242">
        <v>1935</v>
      </c>
      <c r="B31" s="288"/>
      <c r="C31" s="238"/>
      <c r="D31" s="282"/>
      <c r="E31" s="292"/>
      <c r="F31" s="292"/>
      <c r="G31" s="238"/>
      <c r="H31" s="289"/>
      <c r="I31" s="290"/>
      <c r="J31" s="290"/>
      <c r="K31" s="290"/>
      <c r="L31" s="290"/>
      <c r="M31" s="291"/>
    </row>
    <row r="32" spans="1:13" s="235" customFormat="1" ht="15" hidden="1" customHeight="1">
      <c r="A32" s="242">
        <v>1936</v>
      </c>
      <c r="B32" s="288"/>
      <c r="C32" s="238"/>
      <c r="D32" s="282"/>
      <c r="E32" s="292"/>
      <c r="F32" s="292"/>
      <c r="G32" s="238"/>
      <c r="H32" s="289"/>
      <c r="I32" s="290"/>
      <c r="J32" s="290"/>
      <c r="K32" s="290"/>
      <c r="L32" s="290"/>
      <c r="M32" s="291"/>
    </row>
    <row r="33" spans="1:13" s="235" customFormat="1" ht="15" hidden="1" customHeight="1">
      <c r="A33" s="242">
        <v>1937</v>
      </c>
      <c r="B33" s="288"/>
      <c r="C33" s="238"/>
      <c r="D33" s="282"/>
      <c r="E33" s="292"/>
      <c r="F33" s="292"/>
      <c r="G33" s="238"/>
      <c r="H33" s="289"/>
      <c r="I33" s="290"/>
      <c r="J33" s="290"/>
      <c r="K33" s="290"/>
      <c r="L33" s="290"/>
      <c r="M33" s="291"/>
    </row>
    <row r="34" spans="1:13" s="235" customFormat="1" ht="15" hidden="1" customHeight="1">
      <c r="A34" s="242">
        <v>1938</v>
      </c>
      <c r="B34" s="288"/>
      <c r="C34" s="238"/>
      <c r="D34" s="282"/>
      <c r="E34" s="292"/>
      <c r="F34" s="292"/>
      <c r="G34" s="238"/>
      <c r="H34" s="289"/>
      <c r="I34" s="290"/>
      <c r="J34" s="290"/>
      <c r="K34" s="290"/>
      <c r="L34" s="290"/>
      <c r="M34" s="291"/>
    </row>
    <row r="35" spans="1:13" s="235" customFormat="1" ht="15" hidden="1" customHeight="1">
      <c r="A35" s="244">
        <v>1939</v>
      </c>
      <c r="B35" s="293"/>
      <c r="C35" s="246"/>
      <c r="D35" s="283"/>
      <c r="E35" s="294"/>
      <c r="F35" s="294"/>
      <c r="G35" s="246"/>
      <c r="H35" s="295"/>
      <c r="I35" s="296"/>
      <c r="J35" s="296"/>
      <c r="K35" s="296"/>
      <c r="L35" s="296"/>
      <c r="M35" s="297"/>
    </row>
    <row r="36" spans="1:13" s="235" customFormat="1" ht="15" hidden="1" customHeight="1">
      <c r="A36" s="242">
        <v>1940</v>
      </c>
      <c r="B36" s="288"/>
      <c r="C36" s="238"/>
      <c r="D36" s="282"/>
      <c r="E36" s="292"/>
      <c r="F36" s="292"/>
      <c r="G36" s="238"/>
      <c r="H36" s="289"/>
      <c r="I36" s="290"/>
      <c r="J36" s="290"/>
      <c r="K36" s="290"/>
      <c r="L36" s="290"/>
      <c r="M36" s="291"/>
    </row>
    <row r="37" spans="1:13" s="235" customFormat="1" ht="15" hidden="1" customHeight="1">
      <c r="A37" s="242">
        <v>1941</v>
      </c>
      <c r="B37" s="288"/>
      <c r="C37" s="238"/>
      <c r="D37" s="282"/>
      <c r="E37" s="292"/>
      <c r="F37" s="292"/>
      <c r="G37" s="238"/>
      <c r="H37" s="289"/>
      <c r="I37" s="290"/>
      <c r="J37" s="290"/>
      <c r="K37" s="290"/>
      <c r="L37" s="290"/>
      <c r="M37" s="291"/>
    </row>
    <row r="38" spans="1:13" s="235" customFormat="1" ht="15" hidden="1" customHeight="1">
      <c r="A38" s="242">
        <v>1942</v>
      </c>
      <c r="B38" s="288"/>
      <c r="C38" s="238"/>
      <c r="D38" s="282"/>
      <c r="E38" s="292"/>
      <c r="F38" s="292"/>
      <c r="G38" s="238"/>
      <c r="H38" s="289"/>
      <c r="I38" s="290"/>
      <c r="J38" s="290"/>
      <c r="K38" s="290"/>
      <c r="L38" s="290"/>
      <c r="M38" s="291"/>
    </row>
    <row r="39" spans="1:13" s="235" customFormat="1" ht="15" hidden="1" customHeight="1">
      <c r="A39" s="242">
        <v>1943</v>
      </c>
      <c r="B39" s="288"/>
      <c r="C39" s="238"/>
      <c r="D39" s="282"/>
      <c r="E39" s="292"/>
      <c r="F39" s="292"/>
      <c r="G39" s="238"/>
      <c r="H39" s="289"/>
      <c r="I39" s="290"/>
      <c r="J39" s="290"/>
      <c r="K39" s="290"/>
      <c r="L39" s="290"/>
      <c r="M39" s="291"/>
    </row>
    <row r="40" spans="1:13" s="235" customFormat="1" ht="15" hidden="1" customHeight="1">
      <c r="A40" s="242">
        <v>1944</v>
      </c>
      <c r="B40" s="288"/>
      <c r="C40" s="238"/>
      <c r="D40" s="282"/>
      <c r="E40" s="292"/>
      <c r="F40" s="292"/>
      <c r="G40" s="238"/>
      <c r="H40" s="289"/>
      <c r="I40" s="290"/>
      <c r="J40" s="290"/>
      <c r="K40" s="290"/>
      <c r="L40" s="290"/>
      <c r="M40" s="291"/>
    </row>
    <row r="41" spans="1:13" s="235" customFormat="1" ht="15" hidden="1" customHeight="1">
      <c r="A41" s="242">
        <v>1945</v>
      </c>
      <c r="B41" s="288"/>
      <c r="C41" s="238"/>
      <c r="D41" s="282"/>
      <c r="E41" s="292"/>
      <c r="F41" s="292"/>
      <c r="G41" s="238"/>
      <c r="H41" s="289"/>
      <c r="I41" s="290"/>
      <c r="J41" s="290"/>
      <c r="K41" s="290"/>
      <c r="L41" s="290"/>
      <c r="M41" s="291"/>
    </row>
    <row r="42" spans="1:13" s="235" customFormat="1" ht="15" hidden="1" customHeight="1">
      <c r="A42" s="242">
        <v>1946</v>
      </c>
      <c r="B42" s="288"/>
      <c r="C42" s="238"/>
      <c r="D42" s="282"/>
      <c r="E42" s="292"/>
      <c r="F42" s="292"/>
      <c r="G42" s="238"/>
      <c r="H42" s="289"/>
      <c r="I42" s="290"/>
      <c r="J42" s="290"/>
      <c r="K42" s="290"/>
      <c r="L42" s="290"/>
      <c r="M42" s="291"/>
    </row>
    <row r="43" spans="1:13" s="235" customFormat="1" ht="15" hidden="1" customHeight="1">
      <c r="A43" s="242">
        <v>1947</v>
      </c>
      <c r="B43" s="288"/>
      <c r="C43" s="238"/>
      <c r="D43" s="282"/>
      <c r="E43" s="292"/>
      <c r="F43" s="292"/>
      <c r="G43" s="238"/>
      <c r="H43" s="289"/>
      <c r="I43" s="290"/>
      <c r="J43" s="290"/>
      <c r="K43" s="290"/>
      <c r="L43" s="290"/>
      <c r="M43" s="291"/>
    </row>
    <row r="44" spans="1:13" s="235" customFormat="1" ht="15" hidden="1" customHeight="1">
      <c r="A44" s="242">
        <v>1948</v>
      </c>
      <c r="B44" s="288"/>
      <c r="C44" s="238"/>
      <c r="D44" s="282"/>
      <c r="E44" s="292"/>
      <c r="F44" s="292"/>
      <c r="G44" s="238"/>
      <c r="H44" s="289"/>
      <c r="I44" s="290"/>
      <c r="J44" s="290"/>
      <c r="K44" s="290"/>
      <c r="L44" s="290"/>
      <c r="M44" s="291"/>
    </row>
    <row r="45" spans="1:13" s="235" customFormat="1" ht="15" hidden="1" customHeight="1">
      <c r="A45" s="244">
        <v>1949</v>
      </c>
      <c r="B45" s="293"/>
      <c r="C45" s="246"/>
      <c r="D45" s="283"/>
      <c r="E45" s="294"/>
      <c r="F45" s="294"/>
      <c r="G45" s="246"/>
      <c r="H45" s="295"/>
      <c r="I45" s="296"/>
      <c r="J45" s="296"/>
      <c r="K45" s="296"/>
      <c r="L45" s="296"/>
      <c r="M45" s="297"/>
    </row>
    <row r="46" spans="1:13" s="235" customFormat="1" ht="15" hidden="1" customHeight="1">
      <c r="A46" s="242">
        <v>1950</v>
      </c>
      <c r="B46" s="288"/>
      <c r="C46" s="238"/>
      <c r="D46" s="282"/>
      <c r="E46" s="292"/>
      <c r="F46" s="292"/>
      <c r="G46" s="238"/>
      <c r="H46" s="289"/>
      <c r="I46" s="290"/>
      <c r="J46" s="290"/>
      <c r="K46" s="290"/>
      <c r="L46" s="290"/>
      <c r="M46" s="291"/>
    </row>
    <row r="47" spans="1:13" s="235" customFormat="1" ht="15" hidden="1" customHeight="1">
      <c r="A47" s="242">
        <v>1951</v>
      </c>
      <c r="B47" s="288"/>
      <c r="C47" s="238"/>
      <c r="D47" s="282"/>
      <c r="E47" s="292"/>
      <c r="F47" s="292"/>
      <c r="G47" s="238"/>
      <c r="H47" s="289"/>
      <c r="I47" s="290"/>
      <c r="J47" s="290"/>
      <c r="K47" s="290"/>
      <c r="L47" s="290"/>
      <c r="M47" s="291"/>
    </row>
    <row r="48" spans="1:13" s="235" customFormat="1" ht="15" hidden="1" customHeight="1">
      <c r="A48" s="242">
        <v>1952</v>
      </c>
      <c r="B48" s="288"/>
      <c r="C48" s="238"/>
      <c r="D48" s="282"/>
      <c r="E48" s="292"/>
      <c r="F48" s="292"/>
      <c r="G48" s="238"/>
      <c r="H48" s="289"/>
      <c r="I48" s="290"/>
      <c r="J48" s="290"/>
      <c r="K48" s="290"/>
      <c r="L48" s="290"/>
      <c r="M48" s="291"/>
    </row>
    <row r="49" spans="1:13" s="235" customFormat="1" ht="15" hidden="1" customHeight="1">
      <c r="A49" s="242">
        <v>1953</v>
      </c>
      <c r="B49" s="288"/>
      <c r="C49" s="238"/>
      <c r="D49" s="282"/>
      <c r="E49" s="292"/>
      <c r="F49" s="292"/>
      <c r="G49" s="238"/>
      <c r="H49" s="289"/>
      <c r="I49" s="290"/>
      <c r="J49" s="290"/>
      <c r="K49" s="290"/>
      <c r="L49" s="290"/>
      <c r="M49" s="291"/>
    </row>
    <row r="50" spans="1:13" s="235" customFormat="1" ht="15" hidden="1" customHeight="1">
      <c r="A50" s="242">
        <v>1954</v>
      </c>
      <c r="B50" s="288"/>
      <c r="C50" s="238"/>
      <c r="D50" s="282"/>
      <c r="E50" s="292"/>
      <c r="F50" s="292"/>
      <c r="G50" s="238"/>
      <c r="H50" s="289"/>
      <c r="I50" s="290"/>
      <c r="J50" s="290"/>
      <c r="K50" s="290"/>
      <c r="L50" s="290"/>
      <c r="M50" s="291"/>
    </row>
    <row r="51" spans="1:13" s="235" customFormat="1" ht="15" hidden="1" customHeight="1">
      <c r="A51" s="242">
        <v>1955</v>
      </c>
      <c r="B51" s="288"/>
      <c r="C51" s="238"/>
      <c r="D51" s="282"/>
      <c r="E51" s="292"/>
      <c r="F51" s="292"/>
      <c r="G51" s="238"/>
      <c r="H51" s="289"/>
      <c r="I51" s="290"/>
      <c r="J51" s="290"/>
      <c r="K51" s="290"/>
      <c r="L51" s="290"/>
      <c r="M51" s="291"/>
    </row>
    <row r="52" spans="1:13" s="235" customFormat="1" ht="15" hidden="1" customHeight="1">
      <c r="A52" s="242">
        <v>1956</v>
      </c>
      <c r="B52" s="288"/>
      <c r="C52" s="238"/>
      <c r="D52" s="282"/>
      <c r="E52" s="292"/>
      <c r="F52" s="292"/>
      <c r="G52" s="238"/>
      <c r="H52" s="289"/>
      <c r="I52" s="290"/>
      <c r="J52" s="290"/>
      <c r="K52" s="290"/>
      <c r="L52" s="290"/>
      <c r="M52" s="291"/>
    </row>
    <row r="53" spans="1:13" s="235" customFormat="1" ht="15" hidden="1" customHeight="1">
      <c r="A53" s="242">
        <v>1957</v>
      </c>
      <c r="B53" s="288"/>
      <c r="C53" s="238"/>
      <c r="D53" s="282"/>
      <c r="E53" s="292"/>
      <c r="F53" s="292"/>
      <c r="G53" s="238"/>
      <c r="H53" s="289"/>
      <c r="I53" s="290"/>
      <c r="J53" s="290"/>
      <c r="K53" s="290"/>
      <c r="L53" s="290"/>
      <c r="M53" s="291"/>
    </row>
    <row r="54" spans="1:13" s="235" customFormat="1" ht="15" hidden="1" customHeight="1">
      <c r="A54" s="242">
        <v>1958</v>
      </c>
      <c r="B54" s="288"/>
      <c r="C54" s="238"/>
      <c r="D54" s="282"/>
      <c r="E54" s="292"/>
      <c r="F54" s="292"/>
      <c r="G54" s="238"/>
      <c r="H54" s="289"/>
      <c r="I54" s="290"/>
      <c r="J54" s="290"/>
      <c r="K54" s="290"/>
      <c r="L54" s="290"/>
      <c r="M54" s="291"/>
    </row>
    <row r="55" spans="1:13" s="235" customFormat="1" ht="15" hidden="1" customHeight="1">
      <c r="A55" s="244">
        <v>1959</v>
      </c>
      <c r="B55" s="293"/>
      <c r="C55" s="246"/>
      <c r="D55" s="283"/>
      <c r="E55" s="294"/>
      <c r="F55" s="294"/>
      <c r="G55" s="246"/>
      <c r="H55" s="295"/>
      <c r="I55" s="296"/>
      <c r="J55" s="296"/>
      <c r="K55" s="296"/>
      <c r="L55" s="296"/>
      <c r="M55" s="297"/>
    </row>
    <row r="56" spans="1:13" ht="15.75">
      <c r="A56" s="249">
        <v>1960</v>
      </c>
      <c r="B56" s="288"/>
      <c r="C56" s="238"/>
      <c r="D56" s="282"/>
      <c r="E56" s="292"/>
      <c r="F56" s="292"/>
      <c r="G56" s="238"/>
      <c r="H56" s="289"/>
      <c r="I56" s="290"/>
      <c r="J56" s="290"/>
      <c r="K56" s="290"/>
      <c r="L56" s="290"/>
      <c r="M56" s="291"/>
    </row>
    <row r="57" spans="1:13" ht="15.75">
      <c r="A57" s="249">
        <v>1961</v>
      </c>
      <c r="B57" s="288"/>
      <c r="C57" s="238"/>
      <c r="D57" s="282"/>
      <c r="E57" s="292"/>
      <c r="F57" s="292"/>
      <c r="G57" s="238"/>
      <c r="H57" s="289"/>
      <c r="I57" s="290"/>
      <c r="J57" s="290"/>
      <c r="K57" s="290"/>
      <c r="L57" s="290"/>
      <c r="M57" s="291"/>
    </row>
    <row r="58" spans="1:13">
      <c r="A58" s="249">
        <v>1962</v>
      </c>
      <c r="B58" s="298">
        <f>[1]avgfiinc!BI51</f>
        <v>26775.088104004368</v>
      </c>
      <c r="C58" s="250">
        <f>[1]avgfiinc!BJ51</f>
        <v>29098.195994148118</v>
      </c>
      <c r="D58" s="299">
        <f>[1]avgfiinc!BK51</f>
        <v>28295.622771586684</v>
      </c>
      <c r="E58" s="299">
        <f>[1]avgfiinc!BL51</f>
        <v>42560.998606581263</v>
      </c>
      <c r="F58" s="299">
        <f>[1]avgfiinc!BM51</f>
        <v>14074.47327365395</v>
      </c>
      <c r="G58" s="250">
        <f>[1]avgfiinc!BN51</f>
        <v>43745.15871342404</v>
      </c>
      <c r="H58" s="337">
        <f>B58*0.4/'TD5'!B58</f>
        <v>0.49822598695755005</v>
      </c>
      <c r="I58" s="338">
        <f>C58*0.4/'TD5'!B58</f>
        <v>0.54145395755767811</v>
      </c>
      <c r="J58" s="338">
        <f>D58*0.4/'TD5'!C58</f>
        <v>0.48123392462730408</v>
      </c>
      <c r="K58" s="338">
        <f>E58*0.4/'TD5'!D58</f>
        <v>0.5204830765724181</v>
      </c>
      <c r="L58" s="338">
        <f>F58*0.4/'TD5'!E58</f>
        <v>0.51582109928131104</v>
      </c>
      <c r="M58" s="339">
        <f>G58*0.4/'TD5'!F58</f>
        <v>0.51073896884918213</v>
      </c>
    </row>
    <row r="59" spans="1:13">
      <c r="A59" s="249">
        <v>1963</v>
      </c>
      <c r="B59" s="303">
        <f>[1]avgfiinc!BI52</f>
        <v>27820.848275835582</v>
      </c>
      <c r="C59" s="257">
        <f>[1]avgfiinc!BJ52</f>
        <v>30263.314915999486</v>
      </c>
      <c r="D59" s="282">
        <f>[1]avgfiinc!BK52</f>
        <v>29379.730195861339</v>
      </c>
      <c r="E59" s="282">
        <f>[1]avgfiinc!BL52</f>
        <v>44119.544315522318</v>
      </c>
      <c r="F59" s="282">
        <f>[1]avgfiinc!BM52</f>
        <v>14683.957503336958</v>
      </c>
      <c r="G59" s="257">
        <f>[1]avgfiinc!BN52</f>
        <v>45545.406955636223</v>
      </c>
      <c r="H59" s="340">
        <f>B59*0.4/'TD5'!B59</f>
        <v>0.49605782407914184</v>
      </c>
      <c r="I59" s="341">
        <f>C59*0.4/'TD5'!B59</f>
        <v>0.53960806650499793</v>
      </c>
      <c r="J59" s="341">
        <f>D59*0.4/'TD5'!C59</f>
        <v>0.47891703668770691</v>
      </c>
      <c r="K59" s="341">
        <f>E59*0.4/'TD5'!D59</f>
        <v>0.51777517439572951</v>
      </c>
      <c r="L59" s="341">
        <f>F59*0.4/'TD5'!E59</f>
        <v>0.51521037219670263</v>
      </c>
      <c r="M59" s="342">
        <f>G59*0.4/'TD5'!F59</f>
        <v>0.50954697366115187</v>
      </c>
    </row>
    <row r="60" spans="1:13">
      <c r="A60" s="249">
        <v>1964</v>
      </c>
      <c r="B60" s="303">
        <f>[1]avgfiinc!BI53</f>
        <v>28866.6084476668</v>
      </c>
      <c r="C60" s="257">
        <f>[1]avgfiinc!BJ53</f>
        <v>31428.433837850855</v>
      </c>
      <c r="D60" s="282">
        <f>[1]avgfiinc!BK53</f>
        <v>30463.837620135993</v>
      </c>
      <c r="E60" s="282">
        <f>[1]avgfiinc!BL53</f>
        <v>45678.090024463381</v>
      </c>
      <c r="F60" s="282">
        <f>[1]avgfiinc!BM53</f>
        <v>15293.441733019967</v>
      </c>
      <c r="G60" s="257">
        <f>[1]avgfiinc!BN53</f>
        <v>47345.655197848413</v>
      </c>
      <c r="H60" s="340">
        <f>B60*0.4/'TD5'!B60</f>
        <v>0.49406355619430548</v>
      </c>
      <c r="I60" s="341">
        <f>C60*0.4/'TD5'!B60</f>
        <v>0.53791022300720226</v>
      </c>
      <c r="J60" s="341">
        <f>D60*0.4/'TD5'!C60</f>
        <v>0.47678494453430176</v>
      </c>
      <c r="K60" s="341">
        <f>E60*0.4/'TD5'!D60</f>
        <v>0.51527729630470276</v>
      </c>
      <c r="L60" s="341">
        <f>F60*0.4/'TD5'!E60</f>
        <v>0.51464959979057323</v>
      </c>
      <c r="M60" s="342">
        <f>G60*0.4/'TD5'!F60</f>
        <v>0.5114518404006958</v>
      </c>
    </row>
    <row r="61" spans="1:13">
      <c r="A61" s="249">
        <v>1965</v>
      </c>
      <c r="B61" s="303">
        <f>[1]avgfiinc!BI54</f>
        <v>30024.170728445381</v>
      </c>
      <c r="C61" s="257">
        <f>[1]avgfiinc!BJ54</f>
        <v>32909.068585559784</v>
      </c>
      <c r="D61" s="282">
        <f>[1]avgfiinc!BK54</f>
        <v>31680.190615229891</v>
      </c>
      <c r="E61" s="282">
        <f>[1]avgfiinc!BL54</f>
        <v>47687.883522736767</v>
      </c>
      <c r="F61" s="282">
        <f>[1]avgfiinc!BM54</f>
        <v>15960.045944554426</v>
      </c>
      <c r="G61" s="257">
        <f>[1]avgfiinc!BN54</f>
        <v>49291.906233617963</v>
      </c>
      <c r="H61" s="340">
        <f>B61*0.4/'TD5'!B61</f>
        <v>0.49093156364705443</v>
      </c>
      <c r="I61" s="341">
        <f>C61*0.4/'TD5'!B61</f>
        <v>0.53810313846805014</v>
      </c>
      <c r="J61" s="341">
        <f>D61*0.4/'TD5'!C61</f>
        <v>0.47356732865908047</v>
      </c>
      <c r="K61" s="341">
        <f>E61*0.4/'TD5'!D61</f>
        <v>0.51389092643411372</v>
      </c>
      <c r="L61" s="341">
        <f>F61*0.4/'TD5'!E61</f>
        <v>0.51318516711965667</v>
      </c>
      <c r="M61" s="342">
        <f>G61*0.4/'TD5'!F61</f>
        <v>0.5021602109172052</v>
      </c>
    </row>
    <row r="62" spans="1:13">
      <c r="A62" s="249">
        <v>1966</v>
      </c>
      <c r="B62" s="303">
        <f>[1]avgfiinc!BI55</f>
        <v>31181.733009223964</v>
      </c>
      <c r="C62" s="257">
        <f>[1]avgfiinc!BJ55</f>
        <v>34389.703333268721</v>
      </c>
      <c r="D62" s="282">
        <f>[1]avgfiinc!BK55</f>
        <v>32896.543610323788</v>
      </c>
      <c r="E62" s="282">
        <f>[1]avgfiinc!BL55</f>
        <v>49697.677021010146</v>
      </c>
      <c r="F62" s="282">
        <f>[1]avgfiinc!BM55</f>
        <v>16626.650156088886</v>
      </c>
      <c r="G62" s="257">
        <f>[1]avgfiinc!BN55</f>
        <v>51238.157269387513</v>
      </c>
      <c r="H62" s="340">
        <f>B62*0.4/'TD5'!B62</f>
        <v>0.48806729912757868</v>
      </c>
      <c r="I62" s="341">
        <f>C62*0.4/'TD5'!B62</f>
        <v>0.53827956318855275</v>
      </c>
      <c r="J62" s="341">
        <f>D62*0.4/'TD5'!C62</f>
        <v>0.47062614560127253</v>
      </c>
      <c r="K62" s="341">
        <f>E62*0.4/'TD5'!D62</f>
        <v>0.51262325048446655</v>
      </c>
      <c r="L62" s="341">
        <f>F62*0.4/'TD5'!E62</f>
        <v>0.51184549927711487</v>
      </c>
      <c r="M62" s="342">
        <f>G62*0.4/'TD5'!F62</f>
        <v>0.50859045982360851</v>
      </c>
    </row>
    <row r="63" spans="1:13">
      <c r="A63" s="249">
        <v>1967</v>
      </c>
      <c r="B63" s="303">
        <f>[1]avgfiinc!BI56</f>
        <v>32094.836286823829</v>
      </c>
      <c r="C63" s="257">
        <f>[1]avgfiinc!BJ56</f>
        <v>35208.382380530107</v>
      </c>
      <c r="D63" s="282">
        <f>[1]avgfiinc!BK56</f>
        <v>33934.372626811899</v>
      </c>
      <c r="E63" s="282">
        <f>[1]avgfiinc!BL56</f>
        <v>49821.50264472016</v>
      </c>
      <c r="F63" s="282">
        <f>[1]avgfiinc!BM56</f>
        <v>18508.166331682816</v>
      </c>
      <c r="G63" s="257">
        <f>[1]avgfiinc!BN56</f>
        <v>52624.11406400038</v>
      </c>
      <c r="H63" s="343">
        <f>B63*0.4/'TD5'!B63</f>
        <v>0.48111055791378027</v>
      </c>
      <c r="I63" s="344">
        <f>C63*0.4/'TD5'!B63</f>
        <v>0.52778348326683056</v>
      </c>
      <c r="J63" s="341">
        <f>D63*0.4/'TD5'!C63</f>
        <v>0.46452569216489797</v>
      </c>
      <c r="K63" s="341">
        <f>E63*0.4/'TD5'!D63</f>
        <v>0.50383642315864574</v>
      </c>
      <c r="L63" s="341">
        <f>F63*0.4/'TD5'!E63</f>
        <v>0.51385153830051422</v>
      </c>
      <c r="M63" s="342">
        <f>G63*0.4/'TD5'!F63</f>
        <v>0.50055213272571575</v>
      </c>
    </row>
    <row r="64" spans="1:13">
      <c r="A64" s="249">
        <v>1968</v>
      </c>
      <c r="B64" s="303">
        <f>[1]avgfiinc!BI57</f>
        <v>33300.554062043986</v>
      </c>
      <c r="C64" s="257">
        <f>[1]avgfiinc!BJ57</f>
        <v>36370.29206719072</v>
      </c>
      <c r="D64" s="282">
        <f>[1]avgfiinc!BK57</f>
        <v>35084.083653399684</v>
      </c>
      <c r="E64" s="282">
        <f>[1]avgfiinc!BL57</f>
        <v>51166.086868292754</v>
      </c>
      <c r="F64" s="282">
        <f>[1]avgfiinc!BM57</f>
        <v>19492.398290146044</v>
      </c>
      <c r="G64" s="257">
        <f>[1]avgfiinc!BN57</f>
        <v>54791.933245592823</v>
      </c>
      <c r="H64" s="343">
        <f>B64*0.4/'TD5'!B64</f>
        <v>0.48014074936509132</v>
      </c>
      <c r="I64" s="344">
        <f>C64*0.4/'TD5'!B64</f>
        <v>0.5244014635682106</v>
      </c>
      <c r="J64" s="341">
        <f>D64*0.4/'TD5'!C64</f>
        <v>0.46397453360259527</v>
      </c>
      <c r="K64" s="341">
        <f>E64*0.4/'TD5'!D64</f>
        <v>0.50198552757501591</v>
      </c>
      <c r="L64" s="341">
        <f>F64*0.4/'TD5'!E64</f>
        <v>0.51475680992007256</v>
      </c>
      <c r="M64" s="342">
        <f>G64*0.4/'TD5'!F64</f>
        <v>0.49834832921624184</v>
      </c>
    </row>
    <row r="65" spans="1:13">
      <c r="A65" s="259">
        <v>1969</v>
      </c>
      <c r="B65" s="308">
        <f>[1]avgfiinc!BI58</f>
        <v>34093.0062920415</v>
      </c>
      <c r="C65" s="260">
        <f>[1]avgfiinc!BJ58</f>
        <v>37018.957260903779</v>
      </c>
      <c r="D65" s="283">
        <f>[1]avgfiinc!BK58</f>
        <v>35966.604420850861</v>
      </c>
      <c r="E65" s="283">
        <f>[1]avgfiinc!BL58</f>
        <v>52399.183254394542</v>
      </c>
      <c r="F65" s="283">
        <f>[1]avgfiinc!BM58</f>
        <v>19908.475504684753</v>
      </c>
      <c r="G65" s="260">
        <f>[1]avgfiinc!BN58</f>
        <v>56175.941186393953</v>
      </c>
      <c r="H65" s="345">
        <f>B65*0.4/'TD5'!B65</f>
        <v>0.48631337378174061</v>
      </c>
      <c r="I65" s="346">
        <f>C65*0.4/'TD5'!B65</f>
        <v>0.52805005945265282</v>
      </c>
      <c r="J65" s="347">
        <f>D65*0.4/'TD5'!C65</f>
        <v>0.46953751100227231</v>
      </c>
      <c r="K65" s="347">
        <f>E65*0.4/'TD5'!D65</f>
        <v>0.50587859936058532</v>
      </c>
      <c r="L65" s="347">
        <f>F65*0.4/'TD5'!E65</f>
        <v>0.52321164589375269</v>
      </c>
      <c r="M65" s="348">
        <f>G65*0.4/'TD5'!F65</f>
        <v>0.50365353468805552</v>
      </c>
    </row>
    <row r="66" spans="1:13">
      <c r="A66" s="249">
        <v>1970</v>
      </c>
      <c r="B66" s="303">
        <f>[1]avgfiinc!BI59</f>
        <v>33689.416666302335</v>
      </c>
      <c r="C66" s="257">
        <f>[1]avgfiinc!BJ59</f>
        <v>36322.346750101773</v>
      </c>
      <c r="D66" s="282">
        <f>[1]avgfiinc!BK59</f>
        <v>35662.455336327104</v>
      </c>
      <c r="E66" s="282">
        <f>[1]avgfiinc!BL59</f>
        <v>51601.434859980007</v>
      </c>
      <c r="F66" s="282">
        <f>[1]avgfiinc!BM59</f>
        <v>19296.243690776548</v>
      </c>
      <c r="G66" s="257">
        <f>[1]avgfiinc!BN59</f>
        <v>55368.363263666899</v>
      </c>
      <c r="H66" s="343">
        <f>B66*0.4/'TD5'!B66</f>
        <v>0.49419073038734496</v>
      </c>
      <c r="I66" s="344">
        <f>C66*0.4/'TD5'!B66</f>
        <v>0.53281323472037911</v>
      </c>
      <c r="J66" s="341">
        <f>D66*0.4/'TD5'!C66</f>
        <v>0.47691888723056763</v>
      </c>
      <c r="K66" s="341">
        <f>E66*0.4/'TD5'!D66</f>
        <v>0.51075737969949841</v>
      </c>
      <c r="L66" s="341">
        <f>F66*0.4/'TD5'!E66</f>
        <v>0.53188065136782825</v>
      </c>
      <c r="M66" s="342">
        <f>G66*0.4/'TD5'!F66</f>
        <v>0.50928096682764601</v>
      </c>
    </row>
    <row r="67" spans="1:13">
      <c r="A67" s="249">
        <v>1971</v>
      </c>
      <c r="B67" s="303">
        <f>[1]avgfiinc!BI60</f>
        <v>33721.678601977685</v>
      </c>
      <c r="C67" s="257">
        <f>[1]avgfiinc!BJ60</f>
        <v>36154.187127074765</v>
      </c>
      <c r="D67" s="282">
        <f>[1]avgfiinc!BK60</f>
        <v>35740.264959094515</v>
      </c>
      <c r="E67" s="282">
        <f>[1]avgfiinc!BL60</f>
        <v>51523.54858374731</v>
      </c>
      <c r="F67" s="282">
        <f>[1]avgfiinc!BM60</f>
        <v>19396.278665080066</v>
      </c>
      <c r="G67" s="257">
        <f>[1]avgfiinc!BN60</f>
        <v>55279.507767117415</v>
      </c>
      <c r="H67" s="343">
        <f>B67*0.4/'TD5'!B67</f>
        <v>0.49646343482891114</v>
      </c>
      <c r="I67" s="344">
        <f>C67*0.4/'TD5'!B67</f>
        <v>0.53227575460914534</v>
      </c>
      <c r="J67" s="341">
        <f>D67*0.4/'TD5'!C67</f>
        <v>0.47973020651261317</v>
      </c>
      <c r="K67" s="341">
        <f>E67*0.4/'TD5'!D67</f>
        <v>0.51309891615528613</v>
      </c>
      <c r="L67" s="341">
        <f>F67*0.4/'TD5'!E67</f>
        <v>0.53299901745049283</v>
      </c>
      <c r="M67" s="342">
        <f>G67*0.4/'TD5'!F67</f>
        <v>0.51019853033358242</v>
      </c>
    </row>
    <row r="68" spans="1:13">
      <c r="A68" s="249">
        <v>1972</v>
      </c>
      <c r="B68" s="303">
        <f>[1]avgfiinc!BI61</f>
        <v>35207.361700204237</v>
      </c>
      <c r="C68" s="257">
        <f>[1]avgfiinc!BJ61</f>
        <v>37618.544322177913</v>
      </c>
      <c r="D68" s="282">
        <f>[1]avgfiinc!BK61</f>
        <v>37224.66122509136</v>
      </c>
      <c r="E68" s="282">
        <f>[1]avgfiinc!BL61</f>
        <v>53364.661960505029</v>
      </c>
      <c r="F68" s="282">
        <f>[1]avgfiinc!BM61</f>
        <v>20741.011446055225</v>
      </c>
      <c r="G68" s="257">
        <f>[1]avgfiinc!BN61</f>
        <v>57430.564152248233</v>
      </c>
      <c r="H68" s="343">
        <f>B68*0.4/'TD5'!B68</f>
        <v>0.49682049128750794</v>
      </c>
      <c r="I68" s="344">
        <f>C68*0.4/'TD5'!B68</f>
        <v>0.53084533373475995</v>
      </c>
      <c r="J68" s="341">
        <f>D68*0.4/'TD5'!C68</f>
        <v>0.48009159857610945</v>
      </c>
      <c r="K68" s="341">
        <f>E68*0.4/'TD5'!D68</f>
        <v>0.51259485402260907</v>
      </c>
      <c r="L68" s="341">
        <f>F68*0.4/'TD5'!E68</f>
        <v>0.53192977076105319</v>
      </c>
      <c r="M68" s="342">
        <f>G68*0.4/'TD5'!F68</f>
        <v>0.50932259032560978</v>
      </c>
    </row>
    <row r="69" spans="1:13">
      <c r="A69" s="249">
        <v>1973</v>
      </c>
      <c r="B69" s="303">
        <f>[1]avgfiinc!BI62</f>
        <v>36232.666164189388</v>
      </c>
      <c r="C69" s="257">
        <f>[1]avgfiinc!BJ62</f>
        <v>38556.541536450219</v>
      </c>
      <c r="D69" s="282">
        <f>[1]avgfiinc!BK62</f>
        <v>38343.153891640424</v>
      </c>
      <c r="E69" s="282">
        <f>[1]avgfiinc!BL62</f>
        <v>55065.100499319728</v>
      </c>
      <c r="F69" s="282">
        <f>[1]avgfiinc!BM62</f>
        <v>21240.122466329649</v>
      </c>
      <c r="G69" s="257">
        <f>[1]avgfiinc!BN62</f>
        <v>58887.362725143408</v>
      </c>
      <c r="H69" s="343">
        <f>B69*0.4/'TD5'!B69</f>
        <v>0.49782043241793883</v>
      </c>
      <c r="I69" s="344">
        <f>C69*0.4/'TD5'!B69</f>
        <v>0.52974942813307291</v>
      </c>
      <c r="J69" s="341">
        <f>D69*0.4/'TD5'!C69</f>
        <v>0.48015354497874785</v>
      </c>
      <c r="K69" s="341">
        <f>E69*0.4/'TD5'!D69</f>
        <v>0.5117776034239796</v>
      </c>
      <c r="L69" s="341">
        <f>F69*0.4/'TD5'!E69</f>
        <v>0.5349019938839773</v>
      </c>
      <c r="M69" s="342">
        <f>G69*0.4/'TD5'!F69</f>
        <v>0.50987554507810273</v>
      </c>
    </row>
    <row r="70" spans="1:13">
      <c r="A70" s="249">
        <v>1974</v>
      </c>
      <c r="B70" s="303">
        <f>[1]avgfiinc!BI63</f>
        <v>35948.06465704686</v>
      </c>
      <c r="C70" s="257">
        <f>[1]avgfiinc!BJ63</f>
        <v>38046.708215730869</v>
      </c>
      <c r="D70" s="282">
        <f>[1]avgfiinc!BK63</f>
        <v>38202.115629149099</v>
      </c>
      <c r="E70" s="282">
        <f>[1]avgfiinc!BL63</f>
        <v>54428.908537834213</v>
      </c>
      <c r="F70" s="282">
        <f>[1]avgfiinc!BM63</f>
        <v>21321.519003128567</v>
      </c>
      <c r="G70" s="257">
        <f>[1]avgfiinc!BN63</f>
        <v>58022.488028394269</v>
      </c>
      <c r="H70" s="343">
        <f>B70*0.4/'TD5'!B70</f>
        <v>0.50009407734705746</v>
      </c>
      <c r="I70" s="344">
        <f>C70*0.4/'TD5'!B70</f>
        <v>0.52928950759269355</v>
      </c>
      <c r="J70" s="341">
        <f>D70*0.4/'TD5'!C70</f>
        <v>0.48313903417101767</v>
      </c>
      <c r="K70" s="341">
        <f>E70*0.4/'TD5'!D70</f>
        <v>0.51276866192529269</v>
      </c>
      <c r="L70" s="341">
        <f>F70*0.4/'TD5'!E70</f>
        <v>0.54166242912742735</v>
      </c>
      <c r="M70" s="342">
        <f>G70*0.4/'TD5'!F70</f>
        <v>0.51050551463504246</v>
      </c>
    </row>
    <row r="71" spans="1:13">
      <c r="A71" s="249">
        <v>1975</v>
      </c>
      <c r="B71" s="303">
        <f>[1]avgfiinc!BI64</f>
        <v>34439.727447686426</v>
      </c>
      <c r="C71" s="257">
        <f>[1]avgfiinc!BJ64</f>
        <v>36166.324668104215</v>
      </c>
      <c r="D71" s="282">
        <f>[1]avgfiinc!BK64</f>
        <v>36531.634121977942</v>
      </c>
      <c r="E71" s="282">
        <f>[1]avgfiinc!BL64</f>
        <v>51221.955422857623</v>
      </c>
      <c r="F71" s="282">
        <f>[1]avgfiinc!BM64</f>
        <v>21157.663067370057</v>
      </c>
      <c r="G71" s="257">
        <f>[1]avgfiinc!BN64</f>
        <v>55157.675484418134</v>
      </c>
      <c r="H71" s="343">
        <f>B71*0.4/'TD5'!B71</f>
        <v>0.50364493364054397</v>
      </c>
      <c r="I71" s="344">
        <f>C71*0.4/'TD5'!B71</f>
        <v>0.52889460914457243</v>
      </c>
      <c r="J71" s="341">
        <f>D71*0.4/'TD5'!C71</f>
        <v>0.48954200646755908</v>
      </c>
      <c r="K71" s="341">
        <f>E71*0.4/'TD5'!D71</f>
        <v>0.51661295591520684</v>
      </c>
      <c r="L71" s="341">
        <f>F71*0.4/'TD5'!E71</f>
        <v>0.54528134424322172</v>
      </c>
      <c r="M71" s="342">
        <f>G71*0.4/'TD5'!F71</f>
        <v>0.51116624904011598</v>
      </c>
    </row>
    <row r="72" spans="1:13">
      <c r="A72" s="249">
        <v>1976</v>
      </c>
      <c r="B72" s="303">
        <f>[1]avgfiinc!BI65</f>
        <v>35739.922639571079</v>
      </c>
      <c r="C72" s="257">
        <f>[1]avgfiinc!BJ65</f>
        <v>37374.88132673299</v>
      </c>
      <c r="D72" s="282">
        <f>[1]avgfiinc!BK65</f>
        <v>37987.47494608401</v>
      </c>
      <c r="E72" s="282">
        <f>[1]avgfiinc!BL65</f>
        <v>52817.867037493765</v>
      </c>
      <c r="F72" s="282">
        <f>[1]avgfiinc!BM65</f>
        <v>22460.185162807044</v>
      </c>
      <c r="G72" s="257">
        <f>[1]avgfiinc!BN65</f>
        <v>56896.440720917126</v>
      </c>
      <c r="H72" s="343">
        <f>B72*0.4/'TD5'!B72</f>
        <v>0.5038658580033939</v>
      </c>
      <c r="I72" s="344">
        <f>C72*0.4/'TD5'!B72</f>
        <v>0.5269157081671666</v>
      </c>
      <c r="J72" s="341">
        <f>D72*0.4/'TD5'!C72</f>
        <v>0.49049268638461296</v>
      </c>
      <c r="K72" s="341">
        <f>E72*0.4/'TD5'!D72</f>
        <v>0.51675943508428202</v>
      </c>
      <c r="L72" s="341">
        <f>F72*0.4/'TD5'!E72</f>
        <v>0.54611791511086938</v>
      </c>
      <c r="M72" s="342">
        <f>G72*0.4/'TD5'!F72</f>
        <v>0.51022047656857694</v>
      </c>
    </row>
    <row r="73" spans="1:13">
      <c r="A73" s="249">
        <v>1977</v>
      </c>
      <c r="B73" s="303">
        <f>[1]avgfiinc!BI66</f>
        <v>36513.197369694666</v>
      </c>
      <c r="C73" s="257">
        <f>[1]avgfiinc!BJ66</f>
        <v>38061.480781377235</v>
      </c>
      <c r="D73" s="282">
        <f>[1]avgfiinc!BK66</f>
        <v>38774.595671568291</v>
      </c>
      <c r="E73" s="282">
        <f>[1]avgfiinc!BL66</f>
        <v>53619.512271649372</v>
      </c>
      <c r="F73" s="282">
        <f>[1]avgfiinc!BM66</f>
        <v>23273.073726068174</v>
      </c>
      <c r="G73" s="257">
        <f>[1]avgfiinc!BN66</f>
        <v>57767.897881413279</v>
      </c>
      <c r="H73" s="343">
        <f>B73*0.4/'TD5'!B73</f>
        <v>0.50349941603464299</v>
      </c>
      <c r="I73" s="344">
        <f>C73*0.4/'TD5'!B73</f>
        <v>0.52484949901273126</v>
      </c>
      <c r="J73" s="341">
        <f>D73*0.4/'TD5'!C73</f>
        <v>0.49048109719000621</v>
      </c>
      <c r="K73" s="341">
        <f>E73*0.4/'TD5'!D73</f>
        <v>0.51629895213912402</v>
      </c>
      <c r="L73" s="341">
        <f>F73*0.4/'TD5'!E73</f>
        <v>0.54513303523189893</v>
      </c>
      <c r="M73" s="342">
        <f>G73*0.4/'TD5'!F73</f>
        <v>0.50893206362447074</v>
      </c>
    </row>
    <row r="74" spans="1:13">
      <c r="A74" s="249">
        <v>1978</v>
      </c>
      <c r="B74" s="303">
        <f>[1]avgfiinc!BI67</f>
        <v>37367.893662499657</v>
      </c>
      <c r="C74" s="257">
        <f>[1]avgfiinc!BJ67</f>
        <v>38893.718362693471</v>
      </c>
      <c r="D74" s="282">
        <f>[1]avgfiinc!BK67</f>
        <v>39859.863697662957</v>
      </c>
      <c r="E74" s="282">
        <f>[1]avgfiinc!BL67</f>
        <v>54574.025085116475</v>
      </c>
      <c r="F74" s="282">
        <f>[1]avgfiinc!BM67</f>
        <v>24072.803563555884</v>
      </c>
      <c r="G74" s="257">
        <f>[1]avgfiinc!BN67</f>
        <v>58839.465766690337</v>
      </c>
      <c r="H74" s="343">
        <f>B74*0.4/'TD5'!B74</f>
        <v>0.50122013626526396</v>
      </c>
      <c r="I74" s="344">
        <f>C74*0.4/'TD5'!B74</f>
        <v>0.52168620992345183</v>
      </c>
      <c r="J74" s="341">
        <f>D74*0.4/'TD5'!C74</f>
        <v>0.48821779059579545</v>
      </c>
      <c r="K74" s="341">
        <f>E74*0.4/'TD5'!D74</f>
        <v>0.51396196396070348</v>
      </c>
      <c r="L74" s="341">
        <f>F74*0.4/'TD5'!E74</f>
        <v>0.54215730996163447</v>
      </c>
      <c r="M74" s="342">
        <f>G74*0.4/'TD5'!F74</f>
        <v>0.50626062096288038</v>
      </c>
    </row>
    <row r="75" spans="1:13">
      <c r="A75" s="259">
        <v>1979</v>
      </c>
      <c r="B75" s="308">
        <f>[1]avgfiinc!BI68</f>
        <v>38014.011541439868</v>
      </c>
      <c r="C75" s="260">
        <f>[1]avgfiinc!BJ68</f>
        <v>39599.42464602671</v>
      </c>
      <c r="D75" s="283">
        <f>[1]avgfiinc!BK68</f>
        <v>40379.442308250254</v>
      </c>
      <c r="E75" s="283">
        <f>[1]avgfiinc!BL68</f>
        <v>54471.656795289564</v>
      </c>
      <c r="F75" s="283">
        <f>[1]avgfiinc!BM68</f>
        <v>25245.966234034662</v>
      </c>
      <c r="G75" s="260">
        <f>[1]avgfiinc!BN68</f>
        <v>59554.331975880814</v>
      </c>
      <c r="H75" s="349">
        <f>B75*0.4/'TD5'!B75</f>
        <v>0.49562898278236389</v>
      </c>
      <c r="I75" s="347">
        <f>C75*0.4/'TD5'!B75</f>
        <v>0.51629969477653515</v>
      </c>
      <c r="J75" s="347">
        <f>D75*0.4/'TD5'!C75</f>
        <v>0.48384660482406622</v>
      </c>
      <c r="K75" s="347">
        <f>E75*0.4/'TD5'!D75</f>
        <v>0.50958868861198414</v>
      </c>
      <c r="L75" s="347">
        <f>F75*0.4/'TD5'!E75</f>
        <v>0.53652724623680115</v>
      </c>
      <c r="M75" s="348">
        <f>G75*0.4/'TD5'!F75</f>
        <v>0.50003939867019642</v>
      </c>
    </row>
    <row r="76" spans="1:13">
      <c r="A76" s="249">
        <v>1980</v>
      </c>
      <c r="B76" s="303">
        <f>[1]avgfiinc!BI69</f>
        <v>37929.400780654702</v>
      </c>
      <c r="C76" s="257">
        <f>[1]avgfiinc!BJ69</f>
        <v>39200.702338766212</v>
      </c>
      <c r="D76" s="282">
        <f>[1]avgfiinc!BK69</f>
        <v>40234.021663417909</v>
      </c>
      <c r="E76" s="282">
        <f>[1]avgfiinc!BL69</f>
        <v>53906.388492385377</v>
      </c>
      <c r="F76" s="282">
        <f>[1]avgfiinc!BM69</f>
        <v>25504.090874716643</v>
      </c>
      <c r="G76" s="257">
        <f>[1]avgfiinc!BN69</f>
        <v>59089.44983786183</v>
      </c>
      <c r="H76" s="340">
        <f>B76*0.4/'TD5'!B76</f>
        <v>0.49927657842636103</v>
      </c>
      <c r="I76" s="341">
        <f>C76*0.4/'TD5'!B76</f>
        <v>0.51601111888885498</v>
      </c>
      <c r="J76" s="341">
        <f>D76*0.4/'TD5'!C76</f>
        <v>0.48864260315895081</v>
      </c>
      <c r="K76" s="341">
        <f>E76*0.4/'TD5'!D76</f>
        <v>0.5105072557926178</v>
      </c>
      <c r="L76" s="341">
        <f>F76*0.4/'TD5'!E76</f>
        <v>0.53804561495780945</v>
      </c>
      <c r="M76" s="342">
        <f>G76*0.4/'TD5'!F76</f>
        <v>0.50176981091499329</v>
      </c>
    </row>
    <row r="77" spans="1:13">
      <c r="A77" s="249">
        <v>1981</v>
      </c>
      <c r="B77" s="303">
        <f>[1]avgfiinc!BI70</f>
        <v>37840.38088273818</v>
      </c>
      <c r="C77" s="257">
        <f>[1]avgfiinc!BJ70</f>
        <v>38896.956164219919</v>
      </c>
      <c r="D77" s="282">
        <f>[1]avgfiinc!BK70</f>
        <v>40067.247539992284</v>
      </c>
      <c r="E77" s="282">
        <f>[1]avgfiinc!BL70</f>
        <v>53301.17330306198</v>
      </c>
      <c r="F77" s="282">
        <f>[1]avgfiinc!BM70</f>
        <v>25639.93064256401</v>
      </c>
      <c r="G77" s="257">
        <f>[1]avgfiinc!BN70</f>
        <v>58705.645421838635</v>
      </c>
      <c r="H77" s="340">
        <f>B77*0.4/'TD5'!B77</f>
        <v>0.5031585693359375</v>
      </c>
      <c r="I77" s="341">
        <f>C77*0.4/'TD5'!B77</f>
        <v>0.51720771193504322</v>
      </c>
      <c r="J77" s="341">
        <f>D77*0.4/'TD5'!C77</f>
        <v>0.49459502100944519</v>
      </c>
      <c r="K77" s="341">
        <f>E77*0.4/'TD5'!D77</f>
        <v>0.51366353034973156</v>
      </c>
      <c r="L77" s="341">
        <f>F77*0.4/'TD5'!E77</f>
        <v>0.53764435648918163</v>
      </c>
      <c r="M77" s="342">
        <f>G77*0.4/'TD5'!F77</f>
        <v>0.50406262278556824</v>
      </c>
    </row>
    <row r="78" spans="1:13">
      <c r="A78" s="249">
        <v>1982</v>
      </c>
      <c r="B78" s="303">
        <f>[1]avgfiinc!BI71</f>
        <v>37057.260839793307</v>
      </c>
      <c r="C78" s="257">
        <f>[1]avgfiinc!BJ71</f>
        <v>37826.070420640026</v>
      </c>
      <c r="D78" s="282">
        <f>[1]avgfiinc!BK71</f>
        <v>39303.326421721235</v>
      </c>
      <c r="E78" s="282">
        <f>[1]avgfiinc!BL71</f>
        <v>51600.961960272951</v>
      </c>
      <c r="F78" s="282">
        <f>[1]avgfiinc!BM71</f>
        <v>25733.476603997147</v>
      </c>
      <c r="G78" s="257">
        <f>[1]avgfiinc!BN71</f>
        <v>57196.404720782288</v>
      </c>
      <c r="H78" s="340">
        <f>B78*0.4/'TD5'!B78</f>
        <v>0.50255981087684631</v>
      </c>
      <c r="I78" s="341">
        <f>C78*0.4/'TD5'!B78</f>
        <v>0.51298618316650391</v>
      </c>
      <c r="J78" s="341">
        <f>D78*0.4/'TD5'!C78</f>
        <v>0.49722105264663685</v>
      </c>
      <c r="K78" s="341">
        <f>E78*0.4/'TD5'!D78</f>
        <v>0.51064553856849682</v>
      </c>
      <c r="L78" s="341">
        <f>F78*0.4/'TD5'!E78</f>
        <v>0.53640037775039673</v>
      </c>
      <c r="M78" s="342">
        <f>G78*0.4/'TD5'!F78</f>
        <v>0.50135627388954163</v>
      </c>
    </row>
    <row r="79" spans="1:13">
      <c r="A79" s="249">
        <v>1983</v>
      </c>
      <c r="B79" s="303">
        <f>[1]avgfiinc!BI72</f>
        <v>37024.153880685793</v>
      </c>
      <c r="C79" s="257">
        <f>[1]avgfiinc!BJ72</f>
        <v>37574.466535513187</v>
      </c>
      <c r="D79" s="282">
        <f>[1]avgfiinc!BK72</f>
        <v>39317.380921539443</v>
      </c>
      <c r="E79" s="282">
        <f>[1]avgfiinc!BL72</f>
        <v>50854.215216682671</v>
      </c>
      <c r="F79" s="282">
        <f>[1]avgfiinc!BM72</f>
        <v>26150.059703831263</v>
      </c>
      <c r="G79" s="257">
        <f>[1]avgfiinc!BN72</f>
        <v>56899.513820958739</v>
      </c>
      <c r="H79" s="340">
        <f>B79*0.4/'TD5'!B79</f>
        <v>0.49937236309051519</v>
      </c>
      <c r="I79" s="341">
        <f>C79*0.4/'TD5'!B79</f>
        <v>0.50679484009742748</v>
      </c>
      <c r="J79" s="341">
        <f>D79*0.4/'TD5'!C79</f>
        <v>0.49536308646202087</v>
      </c>
      <c r="K79" s="341">
        <f>E79*0.4/'TD5'!D79</f>
        <v>0.50677615404129028</v>
      </c>
      <c r="L79" s="341">
        <f>F79*0.4/'TD5'!E79</f>
        <v>0.52993312478065502</v>
      </c>
      <c r="M79" s="342">
        <f>G79*0.4/'TD5'!F79</f>
        <v>0.49707686901092535</v>
      </c>
    </row>
    <row r="80" spans="1:13">
      <c r="A80" s="249">
        <v>1984</v>
      </c>
      <c r="B80" s="303">
        <f>[1]avgfiinc!BI73</f>
        <v>38159.950359839255</v>
      </c>
      <c r="C80" s="257">
        <f>[1]avgfiinc!BJ73</f>
        <v>38725.079707990553</v>
      </c>
      <c r="D80" s="282">
        <f>[1]avgfiinc!BK73</f>
        <v>40493.019517374531</v>
      </c>
      <c r="E80" s="282">
        <f>[1]avgfiinc!BL73</f>
        <v>51999.149207046699</v>
      </c>
      <c r="F80" s="282">
        <f>[1]avgfiinc!BM73</f>
        <v>27179.328471297446</v>
      </c>
      <c r="G80" s="257">
        <f>[1]avgfiinc!BN73</f>
        <v>58519.969254831922</v>
      </c>
      <c r="H80" s="340">
        <f>B80*0.4/'TD5'!B80</f>
        <v>0.49579012393951416</v>
      </c>
      <c r="I80" s="341">
        <f>C80*0.4/'TD5'!B80</f>
        <v>0.50313252210617065</v>
      </c>
      <c r="J80" s="341">
        <f>D80*0.4/'TD5'!C80</f>
        <v>0.49237605929374695</v>
      </c>
      <c r="K80" s="341">
        <f>E80*0.4/'TD5'!D80</f>
        <v>0.50270989537239086</v>
      </c>
      <c r="L80" s="341">
        <f>F80*0.4/'TD5'!E80</f>
        <v>0.52543163299560558</v>
      </c>
      <c r="M80" s="342">
        <f>G80*0.4/'TD5'!F80</f>
        <v>0.49323019385337835</v>
      </c>
    </row>
    <row r="81" spans="1:13">
      <c r="A81" s="249">
        <v>1985</v>
      </c>
      <c r="B81" s="303">
        <f>[1]avgfiinc!BI74</f>
        <v>38895.836103642381</v>
      </c>
      <c r="C81" s="257">
        <f>[1]avgfiinc!BJ74</f>
        <v>39516.255500567917</v>
      </c>
      <c r="D81" s="282">
        <f>[1]avgfiinc!BK74</f>
        <v>41299.96907440327</v>
      </c>
      <c r="E81" s="282">
        <f>[1]avgfiinc!BL74</f>
        <v>53060.48412409149</v>
      </c>
      <c r="F81" s="282">
        <f>[1]avgfiinc!BM74</f>
        <v>27651.010881130813</v>
      </c>
      <c r="G81" s="257">
        <f>[1]avgfiinc!BN74</f>
        <v>59417.200058745962</v>
      </c>
      <c r="H81" s="340">
        <f>B81*0.4/'TD5'!B81</f>
        <v>0.49040976166725159</v>
      </c>
      <c r="I81" s="341">
        <f>C81*0.4/'TD5'!B81</f>
        <v>0.49823218584060674</v>
      </c>
      <c r="J81" s="341">
        <f>D81*0.4/'TD5'!C81</f>
        <v>0.48878121376037592</v>
      </c>
      <c r="K81" s="341">
        <f>E81*0.4/'TD5'!D81</f>
        <v>0.49809026718139643</v>
      </c>
      <c r="L81" s="341">
        <f>F81*0.4/'TD5'!E81</f>
        <v>0.51810425519943237</v>
      </c>
      <c r="M81" s="342">
        <f>G81*0.4/'TD5'!F81</f>
        <v>0.48718720674514776</v>
      </c>
    </row>
    <row r="82" spans="1:13">
      <c r="A82" s="249">
        <v>1986</v>
      </c>
      <c r="B82" s="303">
        <f>[1]avgfiinc!BI75</f>
        <v>40010.518094605133</v>
      </c>
      <c r="C82" s="257">
        <f>[1]avgfiinc!BJ75</f>
        <v>40574.269347560221</v>
      </c>
      <c r="D82" s="282">
        <f>[1]avgfiinc!BK75</f>
        <v>42579.078978066442</v>
      </c>
      <c r="E82" s="282">
        <f>[1]avgfiinc!BL75</f>
        <v>53955.190255158159</v>
      </c>
      <c r="F82" s="282">
        <f>[1]avgfiinc!BM75</f>
        <v>29049.013512881877</v>
      </c>
      <c r="G82" s="257">
        <f>[1]avgfiinc!BN75</f>
        <v>60831.111085799559</v>
      </c>
      <c r="H82" s="340">
        <f>B82*0.4/'TD5'!B82</f>
        <v>0.47429853677749645</v>
      </c>
      <c r="I82" s="341">
        <f>C82*0.4/'TD5'!B82</f>
        <v>0.48098143935203547</v>
      </c>
      <c r="J82" s="341">
        <f>D82*0.4/'TD5'!C82</f>
        <v>0.47426331043243414</v>
      </c>
      <c r="K82" s="341">
        <f>E82*0.4/'TD5'!D82</f>
        <v>0.48280760645866405</v>
      </c>
      <c r="L82" s="341">
        <f>F82*0.4/'TD5'!E82</f>
        <v>0.49636963009834295</v>
      </c>
      <c r="M82" s="342">
        <f>G82*0.4/'TD5'!F82</f>
        <v>0.47081762552261347</v>
      </c>
    </row>
    <row r="83" spans="1:13">
      <c r="A83" s="249">
        <v>1987</v>
      </c>
      <c r="B83" s="303">
        <f>[1]avgfiinc!BI76</f>
        <v>40388.061676499987</v>
      </c>
      <c r="C83" s="257">
        <f>[1]avgfiinc!BJ76</f>
        <v>40671.585722705357</v>
      </c>
      <c r="D83" s="282">
        <f>[1]avgfiinc!BK76</f>
        <v>43135.991042390553</v>
      </c>
      <c r="E83" s="282">
        <f>[1]avgfiinc!BL76</f>
        <v>53837.77971020354</v>
      </c>
      <c r="F83" s="282">
        <f>[1]avgfiinc!BM76</f>
        <v>29374.691623550174</v>
      </c>
      <c r="G83" s="257">
        <f>[1]avgfiinc!BN76</f>
        <v>60822.01466433116</v>
      </c>
      <c r="H83" s="340">
        <f>B83*0.4/'TD5'!B83</f>
        <v>0.49093195796012873</v>
      </c>
      <c r="I83" s="341">
        <f>C83*0.4/'TD5'!B83</f>
        <v>0.49437829852104181</v>
      </c>
      <c r="J83" s="341">
        <f>D83*0.4/'TD5'!C83</f>
        <v>0.48625597357749933</v>
      </c>
      <c r="K83" s="341">
        <f>E83*0.4/'TD5'!D83</f>
        <v>0.48896571993827825</v>
      </c>
      <c r="L83" s="341">
        <f>F83*0.4/'TD5'!E83</f>
        <v>0.52423414587974548</v>
      </c>
      <c r="M83" s="342">
        <f>G83*0.4/'TD5'!F83</f>
        <v>0.48547694087028509</v>
      </c>
    </row>
    <row r="84" spans="1:13">
      <c r="A84" s="249">
        <v>1988</v>
      </c>
      <c r="B84" s="303">
        <f>[1]avgfiinc!BI77</f>
        <v>41024.346413980864</v>
      </c>
      <c r="C84" s="257">
        <f>[1]avgfiinc!BJ77</f>
        <v>41437.676488703117</v>
      </c>
      <c r="D84" s="282">
        <f>[1]avgfiinc!BK77</f>
        <v>43866.808449984928</v>
      </c>
      <c r="E84" s="282">
        <f>[1]avgfiinc!BL77</f>
        <v>54195.746941950558</v>
      </c>
      <c r="F84" s="282">
        <f>[1]avgfiinc!BM77</f>
        <v>30290.845595297495</v>
      </c>
      <c r="G84" s="257">
        <f>[1]avgfiinc!BN77</f>
        <v>61237.450235986049</v>
      </c>
      <c r="H84" s="340">
        <f>B84*0.4/'TD5'!B84</f>
        <v>0.47203394770622248</v>
      </c>
      <c r="I84" s="341">
        <f>C84*0.4/'TD5'!B84</f>
        <v>0.4767898023128509</v>
      </c>
      <c r="J84" s="341">
        <f>D84*0.4/'TD5'!C84</f>
        <v>0.46820205450057983</v>
      </c>
      <c r="K84" s="341">
        <f>E84*0.4/'TD5'!D84</f>
        <v>0.46823653578758251</v>
      </c>
      <c r="L84" s="341">
        <f>F84*0.4/'TD5'!E84</f>
        <v>0.50786164402961742</v>
      </c>
      <c r="M84" s="342">
        <f>G84*0.4/'TD5'!F84</f>
        <v>0.465635895729065</v>
      </c>
    </row>
    <row r="85" spans="1:13">
      <c r="A85" s="259">
        <v>1989</v>
      </c>
      <c r="B85" s="308">
        <f>[1]avgfiinc!BI78</f>
        <v>41436.991728674962</v>
      </c>
      <c r="C85" s="260">
        <f>[1]avgfiinc!BJ78</f>
        <v>41667.006688924295</v>
      </c>
      <c r="D85" s="283">
        <f>[1]avgfiinc!BK78</f>
        <v>44240.372824709528</v>
      </c>
      <c r="E85" s="283">
        <f>[1]avgfiinc!BL78</f>
        <v>53892.877604218302</v>
      </c>
      <c r="F85" s="283">
        <f>[1]avgfiinc!BM78</f>
        <v>30974.239899747965</v>
      </c>
      <c r="G85" s="260">
        <f>[1]avgfiinc!BN78</f>
        <v>61235.346860602665</v>
      </c>
      <c r="H85" s="349">
        <f>B85*0.4/'TD5'!B85</f>
        <v>0.47608920931816112</v>
      </c>
      <c r="I85" s="347">
        <f>C85*0.4/'TD5'!B85</f>
        <v>0.47873196005821228</v>
      </c>
      <c r="J85" s="347">
        <f>D85*0.4/'TD5'!C85</f>
        <v>0.47183635830879217</v>
      </c>
      <c r="K85" s="347">
        <f>E85*0.4/'TD5'!D85</f>
        <v>0.47101166844367981</v>
      </c>
      <c r="L85" s="347">
        <f>F85*0.4/'TD5'!E85</f>
        <v>0.50767502188682556</v>
      </c>
      <c r="M85" s="348">
        <f>G85*0.4/'TD5'!F85</f>
        <v>0.46866106986999517</v>
      </c>
    </row>
    <row r="86" spans="1:13">
      <c r="A86" s="249">
        <v>1990</v>
      </c>
      <c r="B86" s="303">
        <f>[1]avgfiinc!BI79</f>
        <v>41278.604496505257</v>
      </c>
      <c r="C86" s="257">
        <f>[1]avgfiinc!BJ79</f>
        <v>41536.141391346238</v>
      </c>
      <c r="D86" s="282">
        <f>[1]avgfiinc!BK79</f>
        <v>44127.365786945978</v>
      </c>
      <c r="E86" s="282">
        <f>[1]avgfiinc!BL79</f>
        <v>53137.284520306588</v>
      </c>
      <c r="F86" s="282">
        <f>[1]avgfiinc!BM79</f>
        <v>31406.806043658027</v>
      </c>
      <c r="G86" s="257">
        <f>[1]avgfiinc!BN79</f>
        <v>60687.524890461777</v>
      </c>
      <c r="H86" s="340">
        <f>B86*0.4/'TD5'!B86</f>
        <v>0.47734886407852173</v>
      </c>
      <c r="I86" s="341">
        <f>C86*0.4/'TD5'!B86</f>
        <v>0.4803270399570464</v>
      </c>
      <c r="J86" s="341">
        <f>D86*0.4/'TD5'!C86</f>
        <v>0.47228947281837463</v>
      </c>
      <c r="K86" s="341">
        <f>E86*0.4/'TD5'!D86</f>
        <v>0.4701693058013916</v>
      </c>
      <c r="L86" s="341">
        <f>F86*0.4/'TD5'!E86</f>
        <v>0.51283517479896557</v>
      </c>
      <c r="M86" s="342">
        <f>G86*0.4/'TD5'!F86</f>
        <v>0.47034183144569397</v>
      </c>
    </row>
    <row r="87" spans="1:13">
      <c r="A87" s="249">
        <v>1991</v>
      </c>
      <c r="B87" s="303">
        <f>[1]avgfiinc!BI80</f>
        <v>40483.918197533327</v>
      </c>
      <c r="C87" s="257">
        <f>[1]avgfiinc!BJ80</f>
        <v>40565.382330434622</v>
      </c>
      <c r="D87" s="282">
        <f>[1]avgfiinc!BK80</f>
        <v>43429.346919479947</v>
      </c>
      <c r="E87" s="282">
        <f>[1]avgfiinc!BL80</f>
        <v>51651.875937995035</v>
      </c>
      <c r="F87" s="282">
        <f>[1]avgfiinc!BM80</f>
        <v>31014.913457021066</v>
      </c>
      <c r="G87" s="257">
        <f>[1]avgfiinc!BN80</f>
        <v>59453.558118510671</v>
      </c>
      <c r="H87" s="340">
        <f>B87*0.4/'TD5'!B87</f>
        <v>0.48378106951713556</v>
      </c>
      <c r="I87" s="341">
        <f>C87*0.4/'TD5'!B87</f>
        <v>0.48475456237792969</v>
      </c>
      <c r="J87" s="341">
        <f>D87*0.4/'TD5'!C87</f>
        <v>0.47899213433265686</v>
      </c>
      <c r="K87" s="341">
        <f>E87*0.4/'TD5'!D87</f>
        <v>0.47461035847663885</v>
      </c>
      <c r="L87" s="341">
        <f>F87*0.4/'TD5'!E87</f>
        <v>0.51887750625610352</v>
      </c>
      <c r="M87" s="342">
        <f>G87*0.4/'TD5'!F87</f>
        <v>0.47515448927879328</v>
      </c>
    </row>
    <row r="88" spans="1:13">
      <c r="A88" s="249">
        <v>1992</v>
      </c>
      <c r="B88" s="303">
        <f>[1]avgfiinc!BI81</f>
        <v>40350.397664331373</v>
      </c>
      <c r="C88" s="257">
        <f>[1]avgfiinc!BJ81</f>
        <v>40338.152013031613</v>
      </c>
      <c r="D88" s="282">
        <f>[1]avgfiinc!BK81</f>
        <v>43421.550818100892</v>
      </c>
      <c r="E88" s="282">
        <f>[1]avgfiinc!BL81</f>
        <v>51241.014809748507</v>
      </c>
      <c r="F88" s="282">
        <f>[1]avgfiinc!BM81</f>
        <v>31110.780022250619</v>
      </c>
      <c r="G88" s="257">
        <f>[1]avgfiinc!BN81</f>
        <v>59037.738170250035</v>
      </c>
      <c r="H88" s="340">
        <f>B88*0.4/'TD5'!B88</f>
        <v>0.47774800658226019</v>
      </c>
      <c r="I88" s="341">
        <f>C88*0.4/'TD5'!B88</f>
        <v>0.47760301828384416</v>
      </c>
      <c r="J88" s="341">
        <f>D88*0.4/'TD5'!C88</f>
        <v>0.47247913479804998</v>
      </c>
      <c r="K88" s="341">
        <f>E88*0.4/'TD5'!D88</f>
        <v>0.46573361754417425</v>
      </c>
      <c r="L88" s="341">
        <f>F88*0.4/'TD5'!E88</f>
        <v>0.51505666971206665</v>
      </c>
      <c r="M88" s="342">
        <f>G88*0.4/'TD5'!F88</f>
        <v>0.4672686755657196</v>
      </c>
    </row>
    <row r="89" spans="1:13">
      <c r="A89" s="249">
        <v>1993</v>
      </c>
      <c r="B89" s="303">
        <f>[1]avgfiinc!BI82</f>
        <v>40139.062032188427</v>
      </c>
      <c r="C89" s="257">
        <f>[1]avgfiinc!BJ82</f>
        <v>39792.46470367712</v>
      </c>
      <c r="D89" s="282">
        <f>[1]avgfiinc!BK82</f>
        <v>43326.594731043355</v>
      </c>
      <c r="E89" s="282">
        <f>[1]avgfiinc!BL82</f>
        <v>51118.418736940752</v>
      </c>
      <c r="F89" s="282">
        <f>[1]avgfiinc!BM82</f>
        <v>30390.730470312639</v>
      </c>
      <c r="G89" s="257">
        <f>[1]avgfiinc!BN82</f>
        <v>58624.529103645567</v>
      </c>
      <c r="H89" s="340">
        <f>B89*0.4/'TD5'!B89</f>
        <v>0.48036924004554754</v>
      </c>
      <c r="I89" s="341">
        <f>C89*0.4/'TD5'!B89</f>
        <v>0.47622129321098333</v>
      </c>
      <c r="J89" s="341">
        <f>D89*0.4/'TD5'!C89</f>
        <v>0.47371962666511541</v>
      </c>
      <c r="K89" s="341">
        <f>E89*0.4/'TD5'!D89</f>
        <v>0.46475419402122498</v>
      </c>
      <c r="L89" s="341">
        <f>F89*0.4/'TD5'!E89</f>
        <v>0.51539376378059387</v>
      </c>
      <c r="M89" s="342">
        <f>G89*0.4/'TD5'!F89</f>
        <v>0.46903491020202642</v>
      </c>
    </row>
    <row r="90" spans="1:13">
      <c r="A90" s="249">
        <v>1994</v>
      </c>
      <c r="B90" s="303">
        <f>[1]avgfiinc!BI83</f>
        <v>40644.644277606756</v>
      </c>
      <c r="C90" s="257">
        <f>[1]avgfiinc!BJ83</f>
        <v>40187.017888375143</v>
      </c>
      <c r="D90" s="282">
        <f>[1]avgfiinc!BK83</f>
        <v>43926.987285740885</v>
      </c>
      <c r="E90" s="282">
        <f>[1]avgfiinc!BL83</f>
        <v>51727.450642715514</v>
      </c>
      <c r="F90" s="282">
        <f>[1]avgfiinc!BM83</f>
        <v>30545.51770521887</v>
      </c>
      <c r="G90" s="257">
        <f>[1]avgfiinc!BN83</f>
        <v>59320.971581104583</v>
      </c>
      <c r="H90" s="340">
        <f>B90*0.4/'TD5'!B90</f>
        <v>0.47936952114105214</v>
      </c>
      <c r="I90" s="341">
        <f>C90*0.4/'TD5'!B90</f>
        <v>0.47397220134735107</v>
      </c>
      <c r="J90" s="341">
        <f>D90*0.4/'TD5'!C90</f>
        <v>0.47242251038551342</v>
      </c>
      <c r="K90" s="341">
        <f>E90*0.4/'TD5'!D90</f>
        <v>0.4639633595943452</v>
      </c>
      <c r="L90" s="341">
        <f>F90*0.4/'TD5'!E90</f>
        <v>0.51060891151428223</v>
      </c>
      <c r="M90" s="342">
        <f>G90*0.4/'TD5'!F90</f>
        <v>0.46783417463302618</v>
      </c>
    </row>
    <row r="91" spans="1:13">
      <c r="A91" s="249">
        <v>1995</v>
      </c>
      <c r="B91" s="303">
        <f>[1]avgfiinc!BI84</f>
        <v>41508.47049228019</v>
      </c>
      <c r="C91" s="257">
        <f>[1]avgfiinc!BJ84</f>
        <v>41220.375182961776</v>
      </c>
      <c r="D91" s="282">
        <f>[1]avgfiinc!BK84</f>
        <v>44716.18069751955</v>
      </c>
      <c r="E91" s="282">
        <f>[1]avgfiinc!BL84</f>
        <v>52250.510995577788</v>
      </c>
      <c r="F91" s="282">
        <f>[1]avgfiinc!BM84</f>
        <v>31774.656530316879</v>
      </c>
      <c r="G91" s="257">
        <f>[1]avgfiinc!BN84</f>
        <v>60486.06455506268</v>
      </c>
      <c r="H91" s="340">
        <f>B91*0.4/'TD5'!B91</f>
        <v>0.47271835803985601</v>
      </c>
      <c r="I91" s="341">
        <f>C91*0.4/'TD5'!B91</f>
        <v>0.4694373905658723</v>
      </c>
      <c r="J91" s="341">
        <f>D91*0.4/'TD5'!C91</f>
        <v>0.46649587154388417</v>
      </c>
      <c r="K91" s="341">
        <f>E91*0.4/'TD5'!D91</f>
        <v>0.45631521940231323</v>
      </c>
      <c r="L91" s="341">
        <f>F91*0.4/'TD5'!E91</f>
        <v>0.50420328974723816</v>
      </c>
      <c r="M91" s="342">
        <f>G91*0.4/'TD5'!F91</f>
        <v>0.46016886830329895</v>
      </c>
    </row>
    <row r="92" spans="1:13">
      <c r="A92" s="249">
        <v>1996</v>
      </c>
      <c r="B92" s="303">
        <f>[1]avgfiinc!BI85</f>
        <v>42432.065562518794</v>
      </c>
      <c r="C92" s="257">
        <f>[1]avgfiinc!BJ85</f>
        <v>42227.357670981852</v>
      </c>
      <c r="D92" s="282">
        <f>[1]avgfiinc!BK85</f>
        <v>45608.999024915895</v>
      </c>
      <c r="E92" s="282">
        <f>[1]avgfiinc!BL85</f>
        <v>53428.917260140704</v>
      </c>
      <c r="F92" s="282">
        <f>[1]avgfiinc!BM85</f>
        <v>32647.613139908448</v>
      </c>
      <c r="G92" s="257">
        <f>[1]avgfiinc!BN85</f>
        <v>61702.503603326804</v>
      </c>
      <c r="H92" s="340">
        <f>B92*0.4/'TD5'!B92</f>
        <v>0.46110388636589056</v>
      </c>
      <c r="I92" s="341">
        <f>C92*0.4/'TD5'!B92</f>
        <v>0.45887935161590593</v>
      </c>
      <c r="J92" s="341">
        <f>D92*0.4/'TD5'!C92</f>
        <v>0.45641285181045527</v>
      </c>
      <c r="K92" s="341">
        <f>E92*0.4/'TD5'!D92</f>
        <v>0.44675940275192261</v>
      </c>
      <c r="L92" s="341">
        <f>F92*0.4/'TD5'!E92</f>
        <v>0.49119204282760615</v>
      </c>
      <c r="M92" s="342">
        <f>G92*0.4/'TD5'!F92</f>
        <v>0.44878399372100825</v>
      </c>
    </row>
    <row r="93" spans="1:13">
      <c r="A93" s="249">
        <v>1997</v>
      </c>
      <c r="B93" s="303">
        <f>[1]avgfiinc!BI86</f>
        <v>43946.417406739572</v>
      </c>
      <c r="C93" s="257">
        <f>[1]avgfiinc!BJ86</f>
        <v>43770.511983350196</v>
      </c>
      <c r="D93" s="282">
        <f>[1]avgfiinc!BK86</f>
        <v>47048.983350152717</v>
      </c>
      <c r="E93" s="282">
        <f>[1]avgfiinc!BL86</f>
        <v>54930.376996299521</v>
      </c>
      <c r="F93" s="282">
        <f>[1]avgfiinc!BM86</f>
        <v>34171.13899701558</v>
      </c>
      <c r="G93" s="257">
        <f>[1]avgfiinc!BN86</f>
        <v>63858.716936365381</v>
      </c>
      <c r="H93" s="340">
        <f>B93*0.4/'TD5'!B93</f>
        <v>0.45037135481834401</v>
      </c>
      <c r="I93" s="341">
        <f>C93*0.4/'TD5'!B93</f>
        <v>0.44856864213943476</v>
      </c>
      <c r="J93" s="341">
        <f>D93*0.4/'TD5'!C93</f>
        <v>0.44586870074272156</v>
      </c>
      <c r="K93" s="341">
        <f>E93*0.4/'TD5'!D93</f>
        <v>0.43576747179031378</v>
      </c>
      <c r="L93" s="341">
        <f>F93*0.4/'TD5'!E93</f>
        <v>0.47946920990943914</v>
      </c>
      <c r="M93" s="342">
        <f>G93*0.4/'TD5'!F93</f>
        <v>0.43829333782196045</v>
      </c>
    </row>
    <row r="94" spans="1:13">
      <c r="A94" s="249">
        <v>1998</v>
      </c>
      <c r="B94" s="303">
        <f>[1]avgfiinc!BI87</f>
        <v>45758.922902002567</v>
      </c>
      <c r="C94" s="257">
        <f>[1]avgfiinc!BJ87</f>
        <v>45656.147130134443</v>
      </c>
      <c r="D94" s="282">
        <f>[1]avgfiinc!BK87</f>
        <v>48867.433573229653</v>
      </c>
      <c r="E94" s="282">
        <f>[1]avgfiinc!BL87</f>
        <v>57215.094332737055</v>
      </c>
      <c r="F94" s="282">
        <f>[1]avgfiinc!BM87</f>
        <v>35676.564223850975</v>
      </c>
      <c r="G94" s="257">
        <f>[1]avgfiinc!BN87</f>
        <v>66427.592629111503</v>
      </c>
      <c r="H94" s="340">
        <f>B94*0.4/'TD5'!B94</f>
        <v>0.44160249829292286</v>
      </c>
      <c r="I94" s="341">
        <f>C94*0.4/'TD5'!B94</f>
        <v>0.44061064720153792</v>
      </c>
      <c r="J94" s="341">
        <f>D94*0.4/'TD5'!C94</f>
        <v>0.4379949569702149</v>
      </c>
      <c r="K94" s="341">
        <f>E94*0.4/'TD5'!D94</f>
        <v>0.42873367667198181</v>
      </c>
      <c r="L94" s="341">
        <f>F94*0.4/'TD5'!E94</f>
        <v>0.46923843026161188</v>
      </c>
      <c r="M94" s="342">
        <f>G94*0.4/'TD5'!F94</f>
        <v>0.42967879772186285</v>
      </c>
    </row>
    <row r="95" spans="1:13">
      <c r="A95" s="259">
        <v>1999</v>
      </c>
      <c r="B95" s="308">
        <f>[1]avgfiinc!BI88</f>
        <v>47127.546901126079</v>
      </c>
      <c r="C95" s="260">
        <f>[1]avgfiinc!BJ88</f>
        <v>46849.393982610207</v>
      </c>
      <c r="D95" s="283">
        <f>[1]avgfiinc!BK88</f>
        <v>50322.089907711612</v>
      </c>
      <c r="E95" s="283">
        <f>[1]avgfiinc!BL88</f>
        <v>58867.161736626957</v>
      </c>
      <c r="F95" s="283">
        <f>[1]avgfiinc!BM88</f>
        <v>36554.713469469527</v>
      </c>
      <c r="G95" s="260">
        <f>[1]avgfiinc!BN88</f>
        <v>68445.401533858152</v>
      </c>
      <c r="H95" s="349">
        <f>B95*0.4/'TD5'!B95</f>
        <v>0.43347233533859253</v>
      </c>
      <c r="I95" s="347">
        <f>C95*0.4/'TD5'!B95</f>
        <v>0.43091392517089844</v>
      </c>
      <c r="J95" s="347">
        <f>D95*0.4/'TD5'!C95</f>
        <v>0.42988401651382457</v>
      </c>
      <c r="K95" s="347">
        <f>E95*0.4/'TD5'!D95</f>
        <v>0.41717451810836792</v>
      </c>
      <c r="L95" s="347">
        <f>F95*0.4/'TD5'!E95</f>
        <v>0.46307000517845159</v>
      </c>
      <c r="M95" s="348">
        <f>G95*0.4/'TD5'!F95</f>
        <v>0.42125982046127325</v>
      </c>
    </row>
    <row r="96" spans="1:13">
      <c r="A96" s="261">
        <v>2000</v>
      </c>
      <c r="B96" s="313">
        <f>[1]avgfiinc!BI89</f>
        <v>48296.50015079556</v>
      </c>
      <c r="C96" s="262">
        <f>[1]avgfiinc!BJ89</f>
        <v>48082.923307286423</v>
      </c>
      <c r="D96" s="284">
        <f>[1]avgfiinc!BK89</f>
        <v>51502.508061231099</v>
      </c>
      <c r="E96" s="284">
        <f>[1]avgfiinc!BL89</f>
        <v>59848.098216574268</v>
      </c>
      <c r="F96" s="284">
        <f>[1]avgfiinc!BM89</f>
        <v>37930.087991802269</v>
      </c>
      <c r="G96" s="262">
        <f>[1]avgfiinc!BN89</f>
        <v>69812.932927141184</v>
      </c>
      <c r="H96" s="350">
        <f>B96*0.4/'TD5'!B96</f>
        <v>0.42474126815795887</v>
      </c>
      <c r="I96" s="351">
        <f>C96*0.4/'TD5'!B96</f>
        <v>0.42286297678947449</v>
      </c>
      <c r="J96" s="351">
        <f>D96*0.4/'TD5'!C96</f>
        <v>0.42133748531341553</v>
      </c>
      <c r="K96" s="351">
        <f>E96*0.4/'TD5'!D96</f>
        <v>0.40746670961380005</v>
      </c>
      <c r="L96" s="351">
        <f>F96*0.4/'TD5'!E96</f>
        <v>0.45619872212409968</v>
      </c>
      <c r="M96" s="352">
        <f>G96*0.4/'TD5'!F96</f>
        <v>0.41235911846160883</v>
      </c>
    </row>
    <row r="97" spans="1:13">
      <c r="A97" s="249">
        <v>2001</v>
      </c>
      <c r="B97" s="303">
        <f>[1]avgfiinc!BI90</f>
        <v>47717.066603733387</v>
      </c>
      <c r="C97" s="257">
        <f>[1]avgfiinc!BJ90</f>
        <v>47435.528409798331</v>
      </c>
      <c r="D97" s="282">
        <f>[1]avgfiinc!BK90</f>
        <v>51189.542200437514</v>
      </c>
      <c r="E97" s="282">
        <f>[1]avgfiinc!BL90</f>
        <v>58881.753897191498</v>
      </c>
      <c r="F97" s="282">
        <f>[1]avgfiinc!BM90</f>
        <v>37647.536881699394</v>
      </c>
      <c r="G97" s="257">
        <f>[1]avgfiinc!BN90</f>
        <v>68415.814998915739</v>
      </c>
      <c r="H97" s="340">
        <f>B97*0.4/'TD5'!B97</f>
        <v>0.44774523377418513</v>
      </c>
      <c r="I97" s="341">
        <f>C97*0.4/'TD5'!B97</f>
        <v>0.44510346651077265</v>
      </c>
      <c r="J97" s="341">
        <f>D97*0.4/'TD5'!C97</f>
        <v>0.44416019320487982</v>
      </c>
      <c r="K97" s="341">
        <f>E97*0.4/'TD5'!D97</f>
        <v>0.42905351519584661</v>
      </c>
      <c r="L97" s="341">
        <f>F97*0.4/'TD5'!E97</f>
        <v>0.48096382617950445</v>
      </c>
      <c r="M97" s="342">
        <f>G97*0.4/'TD5'!F97</f>
        <v>0.43437623977661127</v>
      </c>
    </row>
    <row r="98" spans="1:13">
      <c r="A98" s="249">
        <v>2002</v>
      </c>
      <c r="B98" s="303">
        <f>[1]avgfiinc!BI91</f>
        <v>46598.164396560205</v>
      </c>
      <c r="C98" s="257">
        <f>[1]avgfiinc!BJ91</f>
        <v>46291.869964743033</v>
      </c>
      <c r="D98" s="282">
        <f>[1]avgfiinc!BK91</f>
        <v>50177.479835193204</v>
      </c>
      <c r="E98" s="282">
        <f>[1]avgfiinc!BL91</f>
        <v>57160.134638279298</v>
      </c>
      <c r="F98" s="282">
        <f>[1]avgfiinc!BM91</f>
        <v>37009.86012576845</v>
      </c>
      <c r="G98" s="257">
        <f>[1]avgfiinc!BN91</f>
        <v>66347.005910059685</v>
      </c>
      <c r="H98" s="340">
        <f>B98*0.4/'TD5'!B98</f>
        <v>0.45910197496414179</v>
      </c>
      <c r="I98" s="341">
        <f>C98*0.4/'TD5'!B98</f>
        <v>0.45608425140380854</v>
      </c>
      <c r="J98" s="341">
        <f>D98*0.4/'TD5'!C98</f>
        <v>0.45542082190513605</v>
      </c>
      <c r="K98" s="341">
        <f>E98*0.4/'TD5'!D98</f>
        <v>0.43936404585838318</v>
      </c>
      <c r="L98" s="341">
        <f>F98*0.4/'TD5'!E98</f>
        <v>0.49181327223777765</v>
      </c>
      <c r="M98" s="342">
        <f>G98*0.4/'TD5'!F98</f>
        <v>0.44513949751853943</v>
      </c>
    </row>
    <row r="99" spans="1:13">
      <c r="A99" s="249">
        <v>2003</v>
      </c>
      <c r="B99" s="303">
        <f>[1]avgfiinc!BI92</f>
        <v>46246.102086271116</v>
      </c>
      <c r="C99" s="257">
        <f>[1]avgfiinc!BJ92</f>
        <v>45913.730417575011</v>
      </c>
      <c r="D99" s="282">
        <f>[1]avgfiinc!BK92</f>
        <v>49864.74151040068</v>
      </c>
      <c r="E99" s="282">
        <f>[1]avgfiinc!BL92</f>
        <v>56303.674487148113</v>
      </c>
      <c r="F99" s="282">
        <f>[1]avgfiinc!BM92</f>
        <v>36979.614018405387</v>
      </c>
      <c r="G99" s="257">
        <f>[1]avgfiinc!BN92</f>
        <v>65476.149239829625</v>
      </c>
      <c r="H99" s="340">
        <f>B99*0.4/'TD5'!B99</f>
        <v>0.4565336406230926</v>
      </c>
      <c r="I99" s="341">
        <f>C99*0.4/'TD5'!B99</f>
        <v>0.45325252413749695</v>
      </c>
      <c r="J99" s="341">
        <f>D99*0.4/'TD5'!C99</f>
        <v>0.45413771271705622</v>
      </c>
      <c r="K99" s="341">
        <f>E99*0.4/'TD5'!D99</f>
        <v>0.43702960014343267</v>
      </c>
      <c r="L99" s="341">
        <f>F99*0.4/'TD5'!E99</f>
        <v>0.48724693059921265</v>
      </c>
      <c r="M99" s="342">
        <f>G99*0.4/'TD5'!F99</f>
        <v>0.44136372208595281</v>
      </c>
    </row>
    <row r="100" spans="1:13">
      <c r="A100" s="249">
        <v>2004</v>
      </c>
      <c r="B100" s="303">
        <f>[1]avgfiinc!BI93</f>
        <v>47106.282085358878</v>
      </c>
      <c r="C100" s="257">
        <f>[1]avgfiinc!BJ93</f>
        <v>46805.849684268338</v>
      </c>
      <c r="D100" s="282">
        <f>[1]avgfiinc!BK93</f>
        <v>50585.111822015861</v>
      </c>
      <c r="E100" s="282">
        <f>[1]avgfiinc!BL93</f>
        <v>57282.947517710774</v>
      </c>
      <c r="F100" s="282">
        <f>[1]avgfiinc!BM93</f>
        <v>37778.204129840138</v>
      </c>
      <c r="G100" s="257">
        <f>[1]avgfiinc!BN93</f>
        <v>66448.940577944886</v>
      </c>
      <c r="H100" s="340">
        <f>B100*0.4/'TD5'!B100</f>
        <v>0.44120615720748912</v>
      </c>
      <c r="I100" s="341">
        <f>C100*0.4/'TD5'!B100</f>
        <v>0.43839225172996527</v>
      </c>
      <c r="J100" s="341">
        <f>D100*0.4/'TD5'!C100</f>
        <v>0.44062495231628418</v>
      </c>
      <c r="K100" s="341">
        <f>E100*0.4/'TD5'!D100</f>
        <v>0.42262041568756104</v>
      </c>
      <c r="L100" s="341">
        <f>F100*0.4/'TD5'!E100</f>
        <v>0.47062689065933233</v>
      </c>
      <c r="M100" s="342">
        <f>G100*0.4/'TD5'!F100</f>
        <v>0.42630156874656683</v>
      </c>
    </row>
    <row r="101" spans="1:13">
      <c r="A101" s="249">
        <v>2005</v>
      </c>
      <c r="B101" s="303">
        <f>[1]avgfiinc!BI94</f>
        <v>47534.828596746396</v>
      </c>
      <c r="C101" s="257">
        <f>[1]avgfiinc!BJ94</f>
        <v>47262.360218465488</v>
      </c>
      <c r="D101" s="282">
        <f>[1]avgfiinc!BK94</f>
        <v>50813.230757708247</v>
      </c>
      <c r="E101" s="282">
        <f>[1]avgfiinc!BL94</f>
        <v>57599.396001812122</v>
      </c>
      <c r="F101" s="282">
        <f>[1]avgfiinc!BM94</f>
        <v>38378.698219820224</v>
      </c>
      <c r="G101" s="257">
        <f>[1]avgfiinc!BN94</f>
        <v>66894.907967375548</v>
      </c>
      <c r="H101" s="340">
        <f>B101*0.4/'TD5'!B101</f>
        <v>0.42395195364952087</v>
      </c>
      <c r="I101" s="341">
        <f>C101*0.4/'TD5'!B101</f>
        <v>0.42152187228202825</v>
      </c>
      <c r="J101" s="341">
        <f>D101*0.4/'TD5'!C101</f>
        <v>0.42482700943946838</v>
      </c>
      <c r="K101" s="341">
        <f>E101*0.4/'TD5'!D101</f>
        <v>0.40534004569053655</v>
      </c>
      <c r="L101" s="341">
        <f>F101*0.4/'TD5'!E101</f>
        <v>0.45405432581901556</v>
      </c>
      <c r="M101" s="342">
        <f>G101*0.4/'TD5'!F101</f>
        <v>0.40936475992202759</v>
      </c>
    </row>
    <row r="102" spans="1:13">
      <c r="A102" s="249">
        <v>2006</v>
      </c>
      <c r="B102" s="303">
        <f>[1]avgfiinc!BI95</f>
        <v>48439.6534548579</v>
      </c>
      <c r="C102" s="257">
        <f>[1]avgfiinc!BJ95</f>
        <v>48139.552217116245</v>
      </c>
      <c r="D102" s="282">
        <f>[1]avgfiinc!BK95</f>
        <v>51551.214640460523</v>
      </c>
      <c r="E102" s="282">
        <f>[1]avgfiinc!BL95</f>
        <v>58423.877895793557</v>
      </c>
      <c r="F102" s="282">
        <f>[1]avgfiinc!BM95</f>
        <v>39290.986515433826</v>
      </c>
      <c r="G102" s="257">
        <f>[1]avgfiinc!BN95</f>
        <v>67809.109368982201</v>
      </c>
      <c r="H102" s="340">
        <f>B102*0.4/'TD5'!B102</f>
        <v>0.41770353913307184</v>
      </c>
      <c r="I102" s="341">
        <f>C102*0.4/'TD5'!B102</f>
        <v>0.4151157140731811</v>
      </c>
      <c r="J102" s="341">
        <f>D102*0.4/'TD5'!C102</f>
        <v>0.41980725526809692</v>
      </c>
      <c r="K102" s="341">
        <f>E102*0.4/'TD5'!D102</f>
        <v>0.3990370631217956</v>
      </c>
      <c r="L102" s="341">
        <f>F102*0.4/'TD5'!E102</f>
        <v>0.44678366184234625</v>
      </c>
      <c r="M102" s="342">
        <f>G102*0.4/'TD5'!F102</f>
        <v>0.40299773216247564</v>
      </c>
    </row>
    <row r="103" spans="1:13">
      <c r="A103" s="249">
        <v>2007</v>
      </c>
      <c r="B103" s="303">
        <f>[1]avgfiinc!BI96</f>
        <v>49464.445500581656</v>
      </c>
      <c r="C103" s="257">
        <f>[1]avgfiinc!BJ96</f>
        <v>49185.733181235824</v>
      </c>
      <c r="D103" s="282">
        <f>[1]avgfiinc!BK96</f>
        <v>52281.009975474095</v>
      </c>
      <c r="E103" s="282">
        <f>[1]avgfiinc!BL96</f>
        <v>59195.722261638417</v>
      </c>
      <c r="F103" s="282">
        <f>[1]avgfiinc!BM96</f>
        <v>40488.122059272377</v>
      </c>
      <c r="G103" s="257">
        <f>[1]avgfiinc!BN96</f>
        <v>69300.252017972176</v>
      </c>
      <c r="H103" s="340">
        <f>B103*0.4/'TD5'!B103</f>
        <v>0.41307318210601818</v>
      </c>
      <c r="I103" s="341">
        <f>C103*0.4/'TD5'!B103</f>
        <v>0.41074568033218389</v>
      </c>
      <c r="J103" s="341">
        <f>D103*0.4/'TD5'!C103</f>
        <v>0.41669464111328131</v>
      </c>
      <c r="K103" s="341">
        <f>E103*0.4/'TD5'!D103</f>
        <v>0.39393836259841919</v>
      </c>
      <c r="L103" s="341">
        <f>F103*0.4/'TD5'!E103</f>
        <v>0.4425102174282074</v>
      </c>
      <c r="M103" s="342">
        <f>G103*0.4/'TD5'!F103</f>
        <v>0.39811104536056519</v>
      </c>
    </row>
    <row r="104" spans="1:13">
      <c r="A104" s="249">
        <v>2008</v>
      </c>
      <c r="B104" s="303">
        <f>[1]avgfiinc!BI97</f>
        <v>48332.899282053011</v>
      </c>
      <c r="C104" s="257">
        <f>[1]avgfiinc!BJ97</f>
        <v>47771.292019226879</v>
      </c>
      <c r="D104" s="282">
        <f>[1]avgfiinc!BK97</f>
        <v>51559.252656112774</v>
      </c>
      <c r="E104" s="282">
        <f>[1]avgfiinc!BL97</f>
        <v>57806.767462072894</v>
      </c>
      <c r="F104" s="282">
        <f>[1]avgfiinc!BM97</f>
        <v>39284.277163546969</v>
      </c>
      <c r="G104" s="257">
        <f>[1]avgfiinc!BN97</f>
        <v>67048.373176185793</v>
      </c>
      <c r="H104" s="340">
        <f>B104*0.4/'TD5'!B104</f>
        <v>0.43493783473968511</v>
      </c>
      <c r="I104" s="341">
        <f>C104*0.4/'TD5'!B104</f>
        <v>0.42988404631614691</v>
      </c>
      <c r="J104" s="341">
        <f>D104*0.4/'TD5'!C104</f>
        <v>0.43592455983161926</v>
      </c>
      <c r="K104" s="341">
        <f>E104*0.4/'TD5'!D104</f>
        <v>0.41133677959442133</v>
      </c>
      <c r="L104" s="341">
        <f>F104*0.4/'TD5'!E104</f>
        <v>0.46855685114860535</v>
      </c>
      <c r="M104" s="342">
        <f>G104*0.4/'TD5'!F104</f>
        <v>0.41778108477592468</v>
      </c>
    </row>
    <row r="105" spans="1:13">
      <c r="A105" s="259">
        <v>2009</v>
      </c>
      <c r="B105" s="317">
        <f>[1]avgfiinc!BI98</f>
        <v>45927.957682255816</v>
      </c>
      <c r="C105" s="264">
        <f>[1]avgfiinc!BJ98</f>
        <v>45178.174410283362</v>
      </c>
      <c r="D105" s="283">
        <f>[1]avgfiinc!BK98</f>
        <v>49359.563678565675</v>
      </c>
      <c r="E105" s="283">
        <f>[1]avgfiinc!BL98</f>
        <v>54169.762661394176</v>
      </c>
      <c r="F105" s="283">
        <f>[1]avgfiinc!BM98</f>
        <v>37655.731227824224</v>
      </c>
      <c r="G105" s="260">
        <f>[1]avgfiinc!BN98</f>
        <v>63591.006741840094</v>
      </c>
      <c r="H105" s="349">
        <f>B105*0.4/'TD5'!B105</f>
        <v>0.46016219258308416</v>
      </c>
      <c r="I105" s="347">
        <f>C105*0.4/'TD5'!B105</f>
        <v>0.45264995098114019</v>
      </c>
      <c r="J105" s="353">
        <f>D105*0.4/'TD5'!C105</f>
        <v>0.45950818061828624</v>
      </c>
      <c r="K105" s="354">
        <f>E105*0.4/'TD5'!D105</f>
        <v>0.43491643667221064</v>
      </c>
      <c r="L105" s="347">
        <f>F105*0.4/'TD5'!E105</f>
        <v>0.49009889364242548</v>
      </c>
      <c r="M105" s="348">
        <f>G105*0.4/'TD5'!F105</f>
        <v>0.43969067931175232</v>
      </c>
    </row>
    <row r="106" spans="1:13">
      <c r="A106" s="249">
        <v>2010</v>
      </c>
      <c r="B106" s="320">
        <f>[1]avgfiinc!BI99</f>
        <v>45929.323845465209</v>
      </c>
      <c r="C106" s="266">
        <f>[1]avgfiinc!BJ99</f>
        <v>45165.403346194493</v>
      </c>
      <c r="D106" s="282">
        <f>[1]avgfiinc!BK99</f>
        <v>49110.289601237775</v>
      </c>
      <c r="E106" s="282">
        <f>[1]avgfiinc!BL99</f>
        <v>53820.657117655115</v>
      </c>
      <c r="F106" s="282">
        <f>[1]avgfiinc!BM99</f>
        <v>37875.52840603645</v>
      </c>
      <c r="G106" s="257">
        <f>[1]avgfiinc!BN99</f>
        <v>63092.268830430621</v>
      </c>
      <c r="H106" s="340">
        <f>B106*0.4/'TD5'!B106</f>
        <v>0.44742754101753229</v>
      </c>
      <c r="I106" s="341">
        <f>C106*0.4/'TD5'!B106</f>
        <v>0.43998569250106806</v>
      </c>
      <c r="J106" s="355">
        <f>D106*0.4/'TD5'!C106</f>
        <v>0.44829741120338429</v>
      </c>
      <c r="K106" s="197">
        <f>E106*0.4/'TD5'!D106</f>
        <v>0.42188298702239996</v>
      </c>
      <c r="L106" s="341">
        <f>F106*0.4/'TD5'!E106</f>
        <v>0.47739791870117188</v>
      </c>
      <c r="M106" s="342">
        <f>G106*0.4/'TD5'!F106</f>
        <v>0.42658963799476618</v>
      </c>
    </row>
    <row r="107" spans="1:13">
      <c r="A107" s="249">
        <v>2011</v>
      </c>
      <c r="B107" s="320">
        <f>[1]avgfiinc!BI100</f>
        <v>46165.318514480095</v>
      </c>
      <c r="C107" s="266">
        <f>[1]avgfiinc!BJ100</f>
        <v>45293.191116002403</v>
      </c>
      <c r="D107" s="282">
        <f>[1]avgfiinc!BK100</f>
        <v>49240.695311913776</v>
      </c>
      <c r="E107" s="282">
        <f>[1]avgfiinc!BL100</f>
        <v>54486.227465028976</v>
      </c>
      <c r="F107" s="282">
        <f>[1]avgfiinc!BM100</f>
        <v>37581.59830707129</v>
      </c>
      <c r="G107" s="257">
        <f>[1]avgfiinc!BN100</f>
        <v>63018.182184607453</v>
      </c>
      <c r="H107" s="340">
        <f>B107*0.4/'TD5'!B107</f>
        <v>0.44745925068855291</v>
      </c>
      <c r="I107" s="341">
        <f>C107*0.4/'TD5'!B107</f>
        <v>0.43900611996650707</v>
      </c>
      <c r="J107" s="355">
        <f>D107*0.4/'TD5'!C107</f>
        <v>0.44864535331726074</v>
      </c>
      <c r="K107" s="197">
        <f>E107*0.4/'TD5'!D107</f>
        <v>0.42169672250747681</v>
      </c>
      <c r="L107" s="341">
        <f>F107*0.4/'TD5'!E107</f>
        <v>0.47569400072097778</v>
      </c>
      <c r="M107" s="342">
        <f>G107*0.4/'TD5'!F107</f>
        <v>0.42571055889129639</v>
      </c>
    </row>
    <row r="108" spans="1:13">
      <c r="A108" s="249">
        <v>2012</v>
      </c>
      <c r="B108" s="320">
        <f>[1]avgfiinc!BI101</f>
        <v>46446.726481568578</v>
      </c>
      <c r="C108" s="266">
        <f>[1]avgfiinc!BJ101</f>
        <v>45571.994505976552</v>
      </c>
      <c r="D108" s="282">
        <f>[1]avgfiinc!BK101</f>
        <v>49486.99012631573</v>
      </c>
      <c r="E108" s="282">
        <f>[1]avgfiinc!BL101</f>
        <v>54995.745507382839</v>
      </c>
      <c r="F108" s="282">
        <f>[1]avgfiinc!BM101</f>
        <v>37680.211411311218</v>
      </c>
      <c r="G108" s="257">
        <f>[1]avgfiinc!BN101</f>
        <v>63171.463830797358</v>
      </c>
      <c r="H108" s="340">
        <f>B108*0.4/'TD5'!B108</f>
        <v>0.42538967728614796</v>
      </c>
      <c r="I108" s="341">
        <f>C108*0.4/'TD5'!B108</f>
        <v>0.41737830638885498</v>
      </c>
      <c r="J108" s="355">
        <f>D108*0.4/'TD5'!C108</f>
        <v>0.42958208918571467</v>
      </c>
      <c r="K108" s="197">
        <f>E108*0.4/'TD5'!D108</f>
        <v>0.40138554573059082</v>
      </c>
      <c r="L108" s="341">
        <f>F108*0.4/'TD5'!E108</f>
        <v>0.45158275961875904</v>
      </c>
      <c r="M108" s="342">
        <f>G108*0.4/'TD5'!F108</f>
        <v>0.40506166219711298</v>
      </c>
    </row>
    <row r="109" spans="1:13">
      <c r="A109" s="249">
        <v>2013</v>
      </c>
      <c r="B109" s="320">
        <f>[1]avgfiinc!BI102</f>
        <v>46866.907028317939</v>
      </c>
      <c r="C109" s="266">
        <f>[1]avgfiinc!BJ102</f>
        <v>46022.651268647227</v>
      </c>
      <c r="D109" s="282">
        <f>[1]avgfiinc!BK102</f>
        <v>49856.821437576029</v>
      </c>
      <c r="E109" s="282">
        <f>[1]avgfiinc!BL102</f>
        <v>55529.406728482878</v>
      </c>
      <c r="F109" s="282">
        <f>[1]avgfiinc!BM102</f>
        <v>37971.458516123501</v>
      </c>
      <c r="G109" s="257">
        <f>[1]avgfiinc!BN102</f>
        <v>63415.486417053937</v>
      </c>
      <c r="H109" s="340">
        <f>B109*0.4/'TD5'!B109</f>
        <v>0.44226932525634766</v>
      </c>
      <c r="I109" s="341">
        <f>C109*0.4/'TD5'!B109</f>
        <v>0.43430233001708984</v>
      </c>
      <c r="J109" s="355">
        <f>D109*0.4/'TD5'!C109</f>
        <v>0.44323301315307623</v>
      </c>
      <c r="K109" s="197">
        <f>E109*0.4/'TD5'!D109</f>
        <v>0.41804671287536621</v>
      </c>
      <c r="L109" s="341">
        <f>F109*0.4/'TD5'!E109</f>
        <v>0.46806347370147694</v>
      </c>
      <c r="M109" s="342">
        <f>G109*0.4/'TD5'!F109</f>
        <v>0.42113775014877314</v>
      </c>
    </row>
    <row r="110" spans="1:13">
      <c r="A110" s="249">
        <v>2014</v>
      </c>
      <c r="B110" s="320">
        <f>[1]avgfiinc!BI103</f>
        <v>47764.654896795815</v>
      </c>
      <c r="C110" s="266">
        <f>[1]avgfiinc!BJ103</f>
        <v>46948.940832451051</v>
      </c>
      <c r="D110" s="282">
        <f>[1]avgfiinc!BK103</f>
        <v>50787.302475523742</v>
      </c>
      <c r="E110" s="282">
        <f>[1]avgfiinc!BL103</f>
        <v>56665.345546688441</v>
      </c>
      <c r="F110" s="282">
        <f>[1]avgfiinc!BM103</f>
        <v>38697.315311562197</v>
      </c>
      <c r="G110" s="257">
        <f>[1]avgfiinc!BN103</f>
        <v>64397.511743421535</v>
      </c>
      <c r="H110" s="340">
        <f>B110*0.4/'TD5'!B110</f>
        <v>0.43035411834716791</v>
      </c>
      <c r="I110" s="341">
        <f>C110*0.4/'TD5'!B110</f>
        <v>0.4230046272277832</v>
      </c>
      <c r="J110" s="355">
        <f>D110*0.4/'TD5'!C110</f>
        <v>0.43187737464904785</v>
      </c>
      <c r="K110" s="197">
        <f>E110*0.4/'TD5'!D110</f>
        <v>0.4072716236114502</v>
      </c>
      <c r="L110" s="341">
        <f>F110*0.4/'TD5'!E110</f>
        <v>0.45508584380149841</v>
      </c>
      <c r="M110" s="342">
        <f>G110*0.4/'TD5'!F110</f>
        <v>0.40951484441757197</v>
      </c>
    </row>
    <row r="111" spans="1:13" ht="15.75">
      <c r="A111" s="249">
        <v>2015</v>
      </c>
      <c r="B111" s="323"/>
      <c r="C111" s="267"/>
      <c r="D111" s="282"/>
      <c r="E111" s="282"/>
      <c r="F111" s="282"/>
      <c r="G111" s="257"/>
      <c r="H111" s="324"/>
      <c r="I111" s="258"/>
      <c r="J111" s="265"/>
      <c r="K111" s="267"/>
      <c r="L111" s="257"/>
      <c r="M111" s="325"/>
    </row>
    <row r="112" spans="1:13" ht="15.75">
      <c r="A112" s="249">
        <v>2016</v>
      </c>
      <c r="B112" s="323"/>
      <c r="C112" s="267"/>
      <c r="D112" s="282"/>
      <c r="E112" s="282"/>
      <c r="F112" s="282"/>
      <c r="G112" s="257"/>
      <c r="H112" s="324"/>
      <c r="I112" s="258"/>
      <c r="J112" s="265"/>
      <c r="K112" s="267"/>
      <c r="L112" s="257"/>
      <c r="M112" s="325"/>
    </row>
    <row r="113" spans="1:13" ht="15.75">
      <c r="A113" s="249">
        <v>2017</v>
      </c>
      <c r="B113" s="323"/>
      <c r="C113" s="267"/>
      <c r="D113" s="282"/>
      <c r="E113" s="282"/>
      <c r="F113" s="282"/>
      <c r="G113" s="257"/>
      <c r="H113" s="324"/>
      <c r="I113" s="258"/>
      <c r="J113" s="265"/>
      <c r="K113" s="267"/>
      <c r="L113" s="257"/>
      <c r="M113" s="325"/>
    </row>
    <row r="114" spans="1:13" ht="15.75">
      <c r="A114" s="249">
        <v>2018</v>
      </c>
      <c r="B114" s="323"/>
      <c r="C114" s="267"/>
      <c r="D114" s="282"/>
      <c r="E114" s="282"/>
      <c r="F114" s="282"/>
      <c r="G114" s="257"/>
      <c r="H114" s="324"/>
      <c r="I114" s="258"/>
      <c r="J114" s="265"/>
      <c r="K114" s="267"/>
      <c r="L114" s="257"/>
      <c r="M114" s="325"/>
    </row>
    <row r="115" spans="1:13" ht="15.75">
      <c r="A115" s="249">
        <v>2019</v>
      </c>
      <c r="B115" s="323"/>
      <c r="C115" s="267"/>
      <c r="D115" s="282"/>
      <c r="E115" s="282"/>
      <c r="F115" s="282"/>
      <c r="G115" s="257"/>
      <c r="H115" s="324"/>
      <c r="I115" s="258"/>
      <c r="J115" s="265"/>
      <c r="K115" s="267"/>
      <c r="L115" s="257"/>
      <c r="M115" s="325"/>
    </row>
    <row r="116" spans="1:13" ht="16.5" thickBot="1">
      <c r="A116" s="268">
        <v>2020</v>
      </c>
      <c r="B116" s="326"/>
      <c r="C116" s="273"/>
      <c r="D116" s="327"/>
      <c r="E116" s="327"/>
      <c r="F116" s="327"/>
      <c r="G116" s="269"/>
      <c r="H116" s="328"/>
      <c r="I116" s="271"/>
      <c r="J116" s="272"/>
      <c r="K116" s="273"/>
      <c r="L116" s="269"/>
      <c r="M116" s="329"/>
    </row>
    <row r="117" spans="1:13" ht="16.5" thickTop="1">
      <c r="A117" s="274"/>
      <c r="B117" s="275"/>
      <c r="C117" s="275"/>
      <c r="D117" s="275"/>
      <c r="E117" s="275"/>
      <c r="F117" s="275"/>
      <c r="G117" s="225"/>
      <c r="H117" s="275"/>
      <c r="I117" s="275"/>
      <c r="J117" s="275"/>
      <c r="K117" s="275"/>
      <c r="L117" s="275"/>
      <c r="M117" s="225"/>
    </row>
    <row r="118" spans="1:13" ht="15.75">
      <c r="D118" s="277"/>
      <c r="E118" s="277"/>
      <c r="F118" s="277"/>
      <c r="H118" s="277"/>
      <c r="I118" s="277"/>
      <c r="J118" s="277"/>
      <c r="K118" s="277"/>
      <c r="L118" s="277"/>
    </row>
  </sheetData>
  <mergeCells count="3">
    <mergeCell ref="A4:M4"/>
    <mergeCell ref="B7:G7"/>
    <mergeCell ref="H7:M7"/>
  </mergeCells>
  <hyperlinks>
    <hyperlink ref="A1" location="Index!A1" display="Back to index" xr:uid="{91BE88DD-8759-464C-A1DA-D038903B7D1A}"/>
  </hyperlinks>
  <pageMargins left="0.75" right="0.75" top="1" bottom="1" header="0.5" footer="0.5"/>
  <pageSetup paperSize="9" orientation="portrait" horizontalDpi="4294967292" verticalDpi="429496729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6C018-8A67-40CB-8FDC-27B989AB29F8}">
  <sheetPr>
    <tabColor theme="0" tint="-4.9989318521683403E-2"/>
  </sheetPr>
  <dimension ref="A1:M118"/>
  <sheetViews>
    <sheetView workbookViewId="0">
      <pane xSplit="1" ySplit="8" topLeftCell="B9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0.875" style="220"/>
    <col min="2" max="13" width="12" style="220" customWidth="1"/>
    <col min="14" max="16384" width="10.875" style="220"/>
  </cols>
  <sheetData>
    <row r="1" spans="1:13">
      <c r="A1" s="1" t="s">
        <v>0</v>
      </c>
      <c r="B1" s="1"/>
      <c r="C1" s="1"/>
      <c r="G1" s="221"/>
      <c r="H1" s="221"/>
      <c r="I1" s="221"/>
      <c r="J1" s="221"/>
      <c r="K1" s="221"/>
      <c r="L1" s="221"/>
      <c r="M1" s="221"/>
    </row>
    <row r="2" spans="1:13">
      <c r="H2" s="279"/>
      <c r="I2" s="279"/>
    </row>
    <row r="3" spans="1:13" ht="15.75" thickBot="1"/>
    <row r="4" spans="1:13" ht="24.95" customHeight="1" thickTop="1">
      <c r="A4" s="493" t="s">
        <v>183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5"/>
    </row>
    <row r="5" spans="1:13" ht="15.75">
      <c r="A5" s="223"/>
      <c r="B5" s="224"/>
      <c r="C5" s="224"/>
      <c r="D5" s="225"/>
      <c r="E5" s="225"/>
      <c r="F5" s="225"/>
      <c r="G5" s="225"/>
      <c r="H5" s="225"/>
      <c r="I5" s="225"/>
      <c r="J5" s="225"/>
      <c r="K5" s="225"/>
      <c r="L5" s="225"/>
      <c r="M5" s="226"/>
    </row>
    <row r="6" spans="1:13" ht="15.75">
      <c r="A6" s="223"/>
      <c r="B6" s="9" t="s">
        <v>2</v>
      </c>
      <c r="C6" s="9" t="s">
        <v>3</v>
      </c>
      <c r="D6" s="9" t="s">
        <v>4</v>
      </c>
      <c r="E6" s="9" t="s">
        <v>5</v>
      </c>
      <c r="F6" s="9" t="s">
        <v>6</v>
      </c>
      <c r="G6" s="9" t="s">
        <v>7</v>
      </c>
      <c r="H6" s="10" t="s">
        <v>8</v>
      </c>
      <c r="I6" s="227" t="s">
        <v>9</v>
      </c>
      <c r="J6" s="227" t="s">
        <v>10</v>
      </c>
      <c r="K6" s="227" t="s">
        <v>11</v>
      </c>
      <c r="L6" s="227" t="s">
        <v>12</v>
      </c>
      <c r="M6" s="286" t="s">
        <v>13</v>
      </c>
    </row>
    <row r="7" spans="1:13" ht="20.100000000000001" customHeight="1">
      <c r="A7" s="223"/>
      <c r="B7" s="486" t="s">
        <v>116</v>
      </c>
      <c r="C7" s="487"/>
      <c r="D7" s="487"/>
      <c r="E7" s="487"/>
      <c r="F7" s="487"/>
      <c r="G7" s="487"/>
      <c r="H7" s="487" t="s">
        <v>117</v>
      </c>
      <c r="I7" s="487"/>
      <c r="J7" s="487"/>
      <c r="K7" s="487"/>
      <c r="L7" s="487"/>
      <c r="M7" s="488"/>
    </row>
    <row r="8" spans="1:13" s="235" customFormat="1" ht="51.95" customHeight="1">
      <c r="A8" s="229"/>
      <c r="B8" s="287" t="s">
        <v>118</v>
      </c>
      <c r="C8" s="233" t="s">
        <v>119</v>
      </c>
      <c r="D8" s="233" t="s">
        <v>110</v>
      </c>
      <c r="E8" s="233" t="s">
        <v>111</v>
      </c>
      <c r="F8" s="233" t="s">
        <v>112</v>
      </c>
      <c r="G8" s="233" t="s">
        <v>113</v>
      </c>
      <c r="H8" s="287" t="s">
        <v>118</v>
      </c>
      <c r="I8" s="233" t="s">
        <v>119</v>
      </c>
      <c r="J8" s="233" t="s">
        <v>110</v>
      </c>
      <c r="K8" s="233" t="s">
        <v>111</v>
      </c>
      <c r="L8" s="233" t="s">
        <v>112</v>
      </c>
      <c r="M8" s="234" t="s">
        <v>113</v>
      </c>
    </row>
    <row r="9" spans="1:13" s="235" customFormat="1" ht="15" customHeight="1">
      <c r="A9" s="236">
        <v>1913</v>
      </c>
      <c r="B9" s="288"/>
      <c r="C9" s="238"/>
      <c r="D9" s="238"/>
      <c r="E9" s="238"/>
      <c r="F9" s="238"/>
      <c r="G9" s="238">
        <f>[1]avgfiinc!R2</f>
        <v>62415.262482152219</v>
      </c>
      <c r="H9" s="330"/>
      <c r="I9" s="331"/>
      <c r="J9" s="331"/>
      <c r="K9" s="331"/>
      <c r="L9" s="331"/>
      <c r="M9" s="332">
        <f>G9*0.1/'TD5'!F9</f>
        <v>0.40730551211679261</v>
      </c>
    </row>
    <row r="10" spans="1:13" s="235" customFormat="1" ht="15" customHeight="1">
      <c r="A10" s="242">
        <v>1914</v>
      </c>
      <c r="B10" s="288"/>
      <c r="C10" s="238"/>
      <c r="D10" s="238"/>
      <c r="E10" s="238"/>
      <c r="F10" s="238"/>
      <c r="G10" s="238">
        <f>[1]avgfiinc!R3</f>
        <v>61297.521666300876</v>
      </c>
      <c r="H10" s="330"/>
      <c r="I10" s="331"/>
      <c r="J10" s="331"/>
      <c r="K10" s="331"/>
      <c r="L10" s="331"/>
      <c r="M10" s="332">
        <f>G10*0.1/'TD5'!F10</f>
        <v>0.409284504090279</v>
      </c>
    </row>
    <row r="11" spans="1:13" s="235" customFormat="1" ht="15" customHeight="1">
      <c r="A11" s="242">
        <v>1915</v>
      </c>
      <c r="B11" s="288"/>
      <c r="C11" s="238"/>
      <c r="D11" s="238"/>
      <c r="E11" s="238"/>
      <c r="F11" s="238"/>
      <c r="G11" s="238">
        <f>[1]avgfiinc!R4</f>
        <v>60205.608887331</v>
      </c>
      <c r="H11" s="330"/>
      <c r="I11" s="331"/>
      <c r="J11" s="331"/>
      <c r="K11" s="331"/>
      <c r="L11" s="331"/>
      <c r="M11" s="332">
        <f>G11*0.1/'TD5'!F11</f>
        <v>0.40348231465086615</v>
      </c>
    </row>
    <row r="12" spans="1:13" s="235" customFormat="1" ht="15" customHeight="1">
      <c r="A12" s="242">
        <v>1916</v>
      </c>
      <c r="B12" s="288"/>
      <c r="C12" s="238"/>
      <c r="D12" s="238"/>
      <c r="E12" s="238"/>
      <c r="F12" s="238"/>
      <c r="G12" s="238">
        <f>[1]avgfiinc!R5</f>
        <v>68519.577694256761</v>
      </c>
      <c r="H12" s="330"/>
      <c r="I12" s="331"/>
      <c r="J12" s="331"/>
      <c r="K12" s="331"/>
      <c r="L12" s="331"/>
      <c r="M12" s="332">
        <f>G12*0.1/'TD5'!F12</f>
        <v>0.42081265138417551</v>
      </c>
    </row>
    <row r="13" spans="1:13" s="235" customFormat="1" ht="15" customHeight="1">
      <c r="A13" s="242">
        <v>1917</v>
      </c>
      <c r="B13" s="288"/>
      <c r="C13" s="238"/>
      <c r="D13" s="238"/>
      <c r="E13" s="238"/>
      <c r="F13" s="238"/>
      <c r="G13" s="238">
        <f>[1]avgfiinc!R6</f>
        <v>65428.231341880222</v>
      </c>
      <c r="H13" s="330"/>
      <c r="I13" s="331"/>
      <c r="J13" s="331"/>
      <c r="K13" s="331"/>
      <c r="L13" s="331"/>
      <c r="M13" s="332">
        <f>G13*0.1/'TD5'!F13</f>
        <v>0.40507657450090062</v>
      </c>
    </row>
    <row r="14" spans="1:13" s="235" customFormat="1" ht="15" customHeight="1">
      <c r="A14" s="242">
        <v>1918</v>
      </c>
      <c r="B14" s="288"/>
      <c r="C14" s="238"/>
      <c r="D14" s="282"/>
      <c r="E14" s="282"/>
      <c r="F14" s="282"/>
      <c r="G14" s="238">
        <f>[1]avgfiinc!R7</f>
        <v>61192.827971927407</v>
      </c>
      <c r="H14" s="330"/>
      <c r="I14" s="331"/>
      <c r="J14" s="331"/>
      <c r="K14" s="331"/>
      <c r="L14" s="331"/>
      <c r="M14" s="332">
        <f>G14*0.1/'TD5'!F14</f>
        <v>0.40107045446727191</v>
      </c>
    </row>
    <row r="15" spans="1:13" s="235" customFormat="1" ht="15" customHeight="1">
      <c r="A15" s="244">
        <v>1919</v>
      </c>
      <c r="B15" s="293"/>
      <c r="C15" s="246"/>
      <c r="D15" s="283"/>
      <c r="E15" s="283"/>
      <c r="F15" s="283"/>
      <c r="G15" s="246">
        <f>[1]avgfiinc!R8</f>
        <v>61424.610963949941</v>
      </c>
      <c r="H15" s="334"/>
      <c r="I15" s="335"/>
      <c r="J15" s="335"/>
      <c r="K15" s="335"/>
      <c r="L15" s="335"/>
      <c r="M15" s="336">
        <f>G15*0.1/'TD5'!F15</f>
        <v>0.4031563788202262</v>
      </c>
    </row>
    <row r="16" spans="1:13" s="235" customFormat="1" ht="15" customHeight="1">
      <c r="A16" s="242">
        <v>1920</v>
      </c>
      <c r="B16" s="288"/>
      <c r="C16" s="238"/>
      <c r="D16" s="282"/>
      <c r="E16" s="282"/>
      <c r="F16" s="282"/>
      <c r="G16" s="238">
        <f>[1]avgfiinc!R9</f>
        <v>53197.925328683807</v>
      </c>
      <c r="H16" s="330"/>
      <c r="I16" s="331"/>
      <c r="J16" s="331"/>
      <c r="K16" s="331"/>
      <c r="L16" s="331"/>
      <c r="M16" s="332">
        <f>G16*0.1/'TD5'!F16</f>
        <v>0.3901411364037346</v>
      </c>
    </row>
    <row r="17" spans="1:13" s="235" customFormat="1" ht="15" customHeight="1">
      <c r="A17" s="242">
        <v>1921</v>
      </c>
      <c r="B17" s="288"/>
      <c r="C17" s="238"/>
      <c r="D17" s="282"/>
      <c r="E17" s="282"/>
      <c r="F17" s="282"/>
      <c r="G17" s="238">
        <f>[1]avgfiinc!R10</f>
        <v>52786.090737004415</v>
      </c>
      <c r="H17" s="330"/>
      <c r="I17" s="331"/>
      <c r="J17" s="331"/>
      <c r="K17" s="331"/>
      <c r="L17" s="331"/>
      <c r="M17" s="332">
        <f>G17*0.1/'TD5'!F17</f>
        <v>0.43181056663800754</v>
      </c>
    </row>
    <row r="18" spans="1:13" s="235" customFormat="1" ht="15" customHeight="1">
      <c r="A18" s="242">
        <v>1922</v>
      </c>
      <c r="B18" s="288"/>
      <c r="C18" s="238"/>
      <c r="D18" s="282"/>
      <c r="E18" s="282"/>
      <c r="F18" s="282"/>
      <c r="G18" s="238">
        <f>[1]avgfiinc!R11</f>
        <v>61512.447715479415</v>
      </c>
      <c r="H18" s="330"/>
      <c r="I18" s="331"/>
      <c r="J18" s="331"/>
      <c r="K18" s="331"/>
      <c r="L18" s="331"/>
      <c r="M18" s="332">
        <f>G18*0.1/'TD5'!F18</f>
        <v>0.4372147766151771</v>
      </c>
    </row>
    <row r="19" spans="1:13" s="235" customFormat="1" ht="15" customHeight="1">
      <c r="A19" s="242">
        <v>1923</v>
      </c>
      <c r="B19" s="288"/>
      <c r="C19" s="238"/>
      <c r="D19" s="282"/>
      <c r="E19" s="282"/>
      <c r="F19" s="282"/>
      <c r="G19" s="238">
        <f>[1]avgfiinc!R12</f>
        <v>64239.96472113816</v>
      </c>
      <c r="H19" s="330"/>
      <c r="I19" s="331"/>
      <c r="J19" s="331"/>
      <c r="K19" s="331"/>
      <c r="L19" s="331"/>
      <c r="M19" s="332">
        <f>G19*0.1/'TD5'!F19</f>
        <v>0.41461250579837888</v>
      </c>
    </row>
    <row r="20" spans="1:13" s="235" customFormat="1" ht="15" customHeight="1">
      <c r="A20" s="242">
        <v>1924</v>
      </c>
      <c r="B20" s="288"/>
      <c r="C20" s="238"/>
      <c r="D20" s="282"/>
      <c r="E20" s="282"/>
      <c r="F20" s="282"/>
      <c r="G20" s="238">
        <f>[1]avgfiinc!R13</f>
        <v>68568.163239888454</v>
      </c>
      <c r="H20" s="330"/>
      <c r="I20" s="331"/>
      <c r="J20" s="331"/>
      <c r="K20" s="331"/>
      <c r="L20" s="331"/>
      <c r="M20" s="332">
        <f>G20*0.1/'TD5'!F20</f>
        <v>0.44407042747847469</v>
      </c>
    </row>
    <row r="21" spans="1:13" s="235" customFormat="1" ht="15" customHeight="1">
      <c r="A21" s="242">
        <v>1925</v>
      </c>
      <c r="B21" s="288"/>
      <c r="C21" s="238"/>
      <c r="D21" s="282"/>
      <c r="E21" s="282"/>
      <c r="F21" s="282"/>
      <c r="G21" s="238">
        <f>[1]avgfiinc!R14</f>
        <v>74869.786789855862</v>
      </c>
      <c r="H21" s="330"/>
      <c r="I21" s="331"/>
      <c r="J21" s="331"/>
      <c r="K21" s="331"/>
      <c r="L21" s="331"/>
      <c r="M21" s="332">
        <f>G21*0.1/'TD5'!F21</f>
        <v>0.46354076918824072</v>
      </c>
    </row>
    <row r="22" spans="1:13" s="235" customFormat="1" ht="15" customHeight="1">
      <c r="A22" s="242">
        <v>1926</v>
      </c>
      <c r="B22" s="288"/>
      <c r="C22" s="238"/>
      <c r="D22" s="282"/>
      <c r="E22" s="282"/>
      <c r="F22" s="282"/>
      <c r="G22" s="238">
        <f>[1]avgfiinc!R15</f>
        <v>74092.341917669532</v>
      </c>
      <c r="H22" s="330"/>
      <c r="I22" s="331"/>
      <c r="J22" s="331"/>
      <c r="K22" s="331"/>
      <c r="L22" s="331"/>
      <c r="M22" s="332">
        <f>G22*0.1/'TD5'!F22</f>
        <v>0.45710435768237401</v>
      </c>
    </row>
    <row r="23" spans="1:13" s="235" customFormat="1" ht="15" customHeight="1">
      <c r="A23" s="242">
        <v>1927</v>
      </c>
      <c r="B23" s="288"/>
      <c r="C23" s="238"/>
      <c r="D23" s="282"/>
      <c r="E23" s="282"/>
      <c r="F23" s="282"/>
      <c r="G23" s="238">
        <f>[1]avgfiinc!R16</f>
        <v>76791.10842257319</v>
      </c>
      <c r="H23" s="330"/>
      <c r="I23" s="331"/>
      <c r="J23" s="331"/>
      <c r="K23" s="331"/>
      <c r="L23" s="331"/>
      <c r="M23" s="332">
        <f>G23*0.1/'TD5'!F23</f>
        <v>0.46668456108833972</v>
      </c>
    </row>
    <row r="24" spans="1:13" s="235" customFormat="1" ht="15" customHeight="1">
      <c r="A24" s="242">
        <v>1928</v>
      </c>
      <c r="B24" s="288"/>
      <c r="C24" s="238"/>
      <c r="D24" s="282"/>
      <c r="E24" s="282"/>
      <c r="F24" s="282"/>
      <c r="G24" s="238">
        <f>[1]avgfiinc!R17</f>
        <v>84919.670772724829</v>
      </c>
      <c r="H24" s="330"/>
      <c r="I24" s="331"/>
      <c r="J24" s="331"/>
      <c r="K24" s="331"/>
      <c r="L24" s="331"/>
      <c r="M24" s="332">
        <f>G24*0.1/'TD5'!F24</f>
        <v>0.4928871159873956</v>
      </c>
    </row>
    <row r="25" spans="1:13" s="235" customFormat="1" ht="15" customHeight="1">
      <c r="A25" s="244">
        <v>1929</v>
      </c>
      <c r="B25" s="293"/>
      <c r="C25" s="246"/>
      <c r="D25" s="283"/>
      <c r="E25" s="283"/>
      <c r="F25" s="283"/>
      <c r="G25" s="246">
        <f>[1]avgfiinc!R18</f>
        <v>82755.16620384081</v>
      </c>
      <c r="H25" s="334"/>
      <c r="I25" s="335"/>
      <c r="J25" s="335"/>
      <c r="K25" s="335"/>
      <c r="L25" s="335"/>
      <c r="M25" s="336">
        <f>G25*0.1/'TD5'!F25</f>
        <v>0.46709587896007249</v>
      </c>
    </row>
    <row r="26" spans="1:13" s="235" customFormat="1" ht="15" customHeight="1">
      <c r="A26" s="242">
        <v>1930</v>
      </c>
      <c r="B26" s="288"/>
      <c r="C26" s="238"/>
      <c r="D26" s="282"/>
      <c r="E26" s="282"/>
      <c r="F26" s="282"/>
      <c r="G26" s="238">
        <f>[1]avgfiinc!R19</f>
        <v>67987.033566796352</v>
      </c>
      <c r="H26" s="330"/>
      <c r="I26" s="331"/>
      <c r="J26" s="331"/>
      <c r="K26" s="331"/>
      <c r="L26" s="331"/>
      <c r="M26" s="332">
        <f>G26*0.1/'TD5'!F26</f>
        <v>0.43865454984434676</v>
      </c>
    </row>
    <row r="27" spans="1:13" s="235" customFormat="1" ht="15" customHeight="1">
      <c r="A27" s="242">
        <v>1931</v>
      </c>
      <c r="B27" s="288"/>
      <c r="C27" s="238"/>
      <c r="D27" s="282"/>
      <c r="E27" s="282"/>
      <c r="F27" s="282"/>
      <c r="G27" s="238">
        <f>[1]avgfiinc!R20</f>
        <v>62714.587449181992</v>
      </c>
      <c r="H27" s="330"/>
      <c r="I27" s="331"/>
      <c r="J27" s="331"/>
      <c r="K27" s="331"/>
      <c r="L27" s="331"/>
      <c r="M27" s="332">
        <f>G27*0.1/'TD5'!F27</f>
        <v>0.44543200012431983</v>
      </c>
    </row>
    <row r="28" spans="1:13" s="235" customFormat="1" ht="15" customHeight="1">
      <c r="A28" s="242">
        <v>1932</v>
      </c>
      <c r="B28" s="288"/>
      <c r="C28" s="238"/>
      <c r="D28" s="282"/>
      <c r="E28" s="282"/>
      <c r="F28" s="282"/>
      <c r="G28" s="238">
        <f>[1]avgfiinc!R21</f>
        <v>55276.262284843382</v>
      </c>
      <c r="H28" s="330"/>
      <c r="I28" s="331"/>
      <c r="J28" s="331"/>
      <c r="K28" s="331"/>
      <c r="L28" s="331"/>
      <c r="M28" s="332">
        <f>G28*0.1/'TD5'!F28</f>
        <v>0.463702117772615</v>
      </c>
    </row>
    <row r="29" spans="1:13" s="235" customFormat="1" ht="15" customHeight="1">
      <c r="A29" s="242">
        <v>1933</v>
      </c>
      <c r="B29" s="288"/>
      <c r="C29" s="238"/>
      <c r="D29" s="282"/>
      <c r="E29" s="282"/>
      <c r="F29" s="282"/>
      <c r="G29" s="238">
        <f>[1]avgfiinc!R22</f>
        <v>52411.775376479782</v>
      </c>
      <c r="H29" s="330"/>
      <c r="I29" s="331"/>
      <c r="J29" s="331"/>
      <c r="K29" s="331"/>
      <c r="L29" s="331"/>
      <c r="M29" s="332">
        <f>G29*0.1/'TD5'!F29</f>
        <v>0.45601814430561755</v>
      </c>
    </row>
    <row r="30" spans="1:13" s="235" customFormat="1" ht="15" customHeight="1">
      <c r="A30" s="242">
        <v>1934</v>
      </c>
      <c r="B30" s="288"/>
      <c r="C30" s="238"/>
      <c r="D30" s="282"/>
      <c r="E30" s="282"/>
      <c r="F30" s="282"/>
      <c r="G30" s="238">
        <f>[1]avgfiinc!R23</f>
        <v>56778.726226862367</v>
      </c>
      <c r="H30" s="330"/>
      <c r="I30" s="331"/>
      <c r="J30" s="331"/>
      <c r="K30" s="331"/>
      <c r="L30" s="331"/>
      <c r="M30" s="332">
        <f>G30*0.1/'TD5'!F30</f>
        <v>0.45783541972143638</v>
      </c>
    </row>
    <row r="31" spans="1:13" s="235" customFormat="1" ht="15" customHeight="1">
      <c r="A31" s="242">
        <v>1935</v>
      </c>
      <c r="B31" s="288"/>
      <c r="C31" s="238"/>
      <c r="D31" s="282"/>
      <c r="E31" s="282"/>
      <c r="F31" s="282"/>
      <c r="G31" s="238">
        <f>[1]avgfiinc!R24</f>
        <v>60487.77417824974</v>
      </c>
      <c r="H31" s="330"/>
      <c r="I31" s="331"/>
      <c r="J31" s="331"/>
      <c r="K31" s="331"/>
      <c r="L31" s="331"/>
      <c r="M31" s="332">
        <f>G31*0.1/'TD5'!F31</f>
        <v>0.44493982712429775</v>
      </c>
    </row>
    <row r="32" spans="1:13" s="235" customFormat="1" ht="15" customHeight="1">
      <c r="A32" s="242">
        <v>1936</v>
      </c>
      <c r="B32" s="288"/>
      <c r="C32" s="238"/>
      <c r="D32" s="282"/>
      <c r="E32" s="282"/>
      <c r="F32" s="282"/>
      <c r="G32" s="238">
        <f>[1]avgfiinc!R25</f>
        <v>70521.622462303887</v>
      </c>
      <c r="H32" s="330"/>
      <c r="I32" s="331"/>
      <c r="J32" s="331"/>
      <c r="K32" s="331"/>
      <c r="L32" s="331"/>
      <c r="M32" s="332">
        <f>G32*0.1/'TD5'!F32</f>
        <v>0.46593775094476259</v>
      </c>
    </row>
    <row r="33" spans="1:13" s="235" customFormat="1" ht="15" customHeight="1">
      <c r="A33" s="242">
        <v>1937</v>
      </c>
      <c r="B33" s="288"/>
      <c r="C33" s="238"/>
      <c r="D33" s="282"/>
      <c r="E33" s="282"/>
      <c r="F33" s="282"/>
      <c r="G33" s="238">
        <f>[1]avgfiinc!R26</f>
        <v>68832.94540809418</v>
      </c>
      <c r="H33" s="330"/>
      <c r="I33" s="331"/>
      <c r="J33" s="331"/>
      <c r="K33" s="331"/>
      <c r="L33" s="331"/>
      <c r="M33" s="332">
        <f>G33*0.1/'TD5'!F33</f>
        <v>0.44231411760580175</v>
      </c>
    </row>
    <row r="34" spans="1:13" s="235" customFormat="1" ht="15" customHeight="1">
      <c r="A34" s="242">
        <v>1938</v>
      </c>
      <c r="B34" s="288"/>
      <c r="C34" s="238"/>
      <c r="D34" s="282"/>
      <c r="E34" s="282"/>
      <c r="F34" s="282"/>
      <c r="G34" s="238">
        <f>[1]avgfiinc!R27</f>
        <v>63597.566281825442</v>
      </c>
      <c r="H34" s="330"/>
      <c r="I34" s="331"/>
      <c r="J34" s="331"/>
      <c r="K34" s="331"/>
      <c r="L34" s="331"/>
      <c r="M34" s="332">
        <f>G34*0.1/'TD5'!F34</f>
        <v>0.44074837570771869</v>
      </c>
    </row>
    <row r="35" spans="1:13" s="235" customFormat="1" ht="15" customHeight="1">
      <c r="A35" s="244">
        <v>1939</v>
      </c>
      <c r="B35" s="293"/>
      <c r="C35" s="246"/>
      <c r="D35" s="283"/>
      <c r="E35" s="283"/>
      <c r="F35" s="283"/>
      <c r="G35" s="246">
        <f>[1]avgfiinc!R28</f>
        <v>69718.619504561866</v>
      </c>
      <c r="H35" s="334"/>
      <c r="I35" s="335"/>
      <c r="J35" s="335"/>
      <c r="K35" s="335"/>
      <c r="L35" s="335"/>
      <c r="M35" s="336">
        <f>G35*0.1/'TD5'!F35</f>
        <v>0.45517885641755579</v>
      </c>
    </row>
    <row r="36" spans="1:13" s="235" customFormat="1" ht="15" customHeight="1">
      <c r="A36" s="242">
        <v>1940</v>
      </c>
      <c r="B36" s="288"/>
      <c r="C36" s="238"/>
      <c r="D36" s="282"/>
      <c r="E36" s="282"/>
      <c r="F36" s="282"/>
      <c r="G36" s="238">
        <f>[1]avgfiinc!R29</f>
        <v>72697.832013484789</v>
      </c>
      <c r="H36" s="330"/>
      <c r="I36" s="331"/>
      <c r="J36" s="331"/>
      <c r="K36" s="331"/>
      <c r="L36" s="331"/>
      <c r="M36" s="332">
        <f>G36*0.1/'TD5'!F36</f>
        <v>0.4529313242902111</v>
      </c>
    </row>
    <row r="37" spans="1:13" s="235" customFormat="1" ht="15" customHeight="1">
      <c r="A37" s="242">
        <v>1941</v>
      </c>
      <c r="B37" s="288"/>
      <c r="C37" s="238"/>
      <c r="D37" s="282"/>
      <c r="E37" s="282"/>
      <c r="F37" s="282"/>
      <c r="G37" s="238">
        <f>[1]avgfiinc!R30</f>
        <v>77615.08486905694</v>
      </c>
      <c r="H37" s="330"/>
      <c r="I37" s="331"/>
      <c r="J37" s="331"/>
      <c r="K37" s="331"/>
      <c r="L37" s="331"/>
      <c r="M37" s="332">
        <f>G37*0.1/'TD5'!F37</f>
        <v>0.41930339557276824</v>
      </c>
    </row>
    <row r="38" spans="1:13" s="235" customFormat="1" ht="15" customHeight="1">
      <c r="A38" s="242">
        <v>1942</v>
      </c>
      <c r="B38" s="288"/>
      <c r="C38" s="238"/>
      <c r="D38" s="282"/>
      <c r="E38" s="282"/>
      <c r="F38" s="282"/>
      <c r="G38" s="238">
        <f>[1]avgfiinc!R31</f>
        <v>79162.626166305607</v>
      </c>
      <c r="H38" s="330"/>
      <c r="I38" s="331"/>
      <c r="J38" s="331"/>
      <c r="K38" s="331"/>
      <c r="L38" s="331"/>
      <c r="M38" s="332">
        <f>G38*0.1/'TD5'!F38</f>
        <v>0.36127862667023725</v>
      </c>
    </row>
    <row r="39" spans="1:13" s="235" customFormat="1" ht="15" customHeight="1">
      <c r="A39" s="242">
        <v>1943</v>
      </c>
      <c r="B39" s="288"/>
      <c r="C39" s="238"/>
      <c r="D39" s="282"/>
      <c r="E39" s="282"/>
      <c r="F39" s="282"/>
      <c r="G39" s="238">
        <f>[1]avgfiinc!R32</f>
        <v>86967.47996465546</v>
      </c>
      <c r="H39" s="330"/>
      <c r="I39" s="331"/>
      <c r="J39" s="331"/>
      <c r="K39" s="331"/>
      <c r="L39" s="331"/>
      <c r="M39" s="332">
        <f>G39*0.1/'TD5'!F39</f>
        <v>0.33689902114938225</v>
      </c>
    </row>
    <row r="40" spans="1:13" s="235" customFormat="1" ht="15" customHeight="1">
      <c r="A40" s="242">
        <v>1944</v>
      </c>
      <c r="B40" s="288"/>
      <c r="C40" s="238"/>
      <c r="D40" s="282"/>
      <c r="E40" s="282"/>
      <c r="F40" s="282"/>
      <c r="G40" s="238">
        <f>[1]avgfiinc!R33</f>
        <v>82393.05328857305</v>
      </c>
      <c r="H40" s="330"/>
      <c r="I40" s="331"/>
      <c r="J40" s="331"/>
      <c r="K40" s="331"/>
      <c r="L40" s="331"/>
      <c r="M40" s="332">
        <f>G40*0.1/'TD5'!F40</f>
        <v>0.32512530985454763</v>
      </c>
    </row>
    <row r="41" spans="1:13" s="235" customFormat="1" ht="15" customHeight="1">
      <c r="A41" s="242">
        <v>1945</v>
      </c>
      <c r="B41" s="288"/>
      <c r="C41" s="238"/>
      <c r="D41" s="282"/>
      <c r="E41" s="282"/>
      <c r="F41" s="282"/>
      <c r="G41" s="238">
        <f>[1]avgfiinc!R34</f>
        <v>86538.828611536446</v>
      </c>
      <c r="H41" s="330"/>
      <c r="I41" s="331"/>
      <c r="J41" s="331"/>
      <c r="K41" s="331"/>
      <c r="L41" s="331"/>
      <c r="M41" s="332">
        <f>G41*0.1/'TD5'!F41</f>
        <v>0.34423310442267135</v>
      </c>
    </row>
    <row r="42" spans="1:13" s="235" customFormat="1" ht="15" customHeight="1">
      <c r="A42" s="242">
        <v>1946</v>
      </c>
      <c r="B42" s="288"/>
      <c r="C42" s="238"/>
      <c r="D42" s="282"/>
      <c r="E42" s="282"/>
      <c r="F42" s="282"/>
      <c r="G42" s="238">
        <f>[1]avgfiinc!R35</f>
        <v>90247.836086048468</v>
      </c>
      <c r="H42" s="330"/>
      <c r="I42" s="331"/>
      <c r="J42" s="331"/>
      <c r="K42" s="331"/>
      <c r="L42" s="331"/>
      <c r="M42" s="332">
        <f>G42*0.1/'TD5'!F42</f>
        <v>0.36699551227328808</v>
      </c>
    </row>
    <row r="43" spans="1:13" s="235" customFormat="1" ht="15" customHeight="1">
      <c r="A43" s="242">
        <v>1947</v>
      </c>
      <c r="B43" s="288"/>
      <c r="C43" s="238"/>
      <c r="D43" s="282"/>
      <c r="E43" s="282"/>
      <c r="F43" s="282"/>
      <c r="G43" s="238">
        <f>[1]avgfiinc!R36</f>
        <v>82836.017211778657</v>
      </c>
      <c r="H43" s="330"/>
      <c r="I43" s="331"/>
      <c r="J43" s="331"/>
      <c r="K43" s="331"/>
      <c r="L43" s="331"/>
      <c r="M43" s="332">
        <f>G43*0.1/'TD5'!F43</f>
        <v>0.34347880643880307</v>
      </c>
    </row>
    <row r="44" spans="1:13" s="235" customFormat="1" ht="15" customHeight="1">
      <c r="A44" s="242">
        <v>1948</v>
      </c>
      <c r="B44" s="288"/>
      <c r="C44" s="238"/>
      <c r="D44" s="282"/>
      <c r="E44" s="282"/>
      <c r="F44" s="282"/>
      <c r="G44" s="238">
        <f>[1]avgfiinc!R37</f>
        <v>87654.36954056831</v>
      </c>
      <c r="H44" s="330"/>
      <c r="I44" s="331"/>
      <c r="J44" s="331"/>
      <c r="K44" s="331"/>
      <c r="L44" s="331"/>
      <c r="M44" s="332">
        <f>G44*0.1/'TD5'!F44</f>
        <v>0.3501350833302978</v>
      </c>
    </row>
    <row r="45" spans="1:13" s="235" customFormat="1" ht="15" customHeight="1">
      <c r="A45" s="244">
        <v>1949</v>
      </c>
      <c r="B45" s="293"/>
      <c r="C45" s="246"/>
      <c r="D45" s="283"/>
      <c r="E45" s="283"/>
      <c r="F45" s="283"/>
      <c r="G45" s="246">
        <f>[1]avgfiinc!R38</f>
        <v>84766.164379256996</v>
      </c>
      <c r="H45" s="334"/>
      <c r="I45" s="335"/>
      <c r="J45" s="335"/>
      <c r="K45" s="335"/>
      <c r="L45" s="335"/>
      <c r="M45" s="336">
        <f>G45*0.1/'TD5'!F45</f>
        <v>0.34750996242854648</v>
      </c>
    </row>
    <row r="46" spans="1:13" s="235" customFormat="1" ht="15" customHeight="1">
      <c r="A46" s="242">
        <v>1950</v>
      </c>
      <c r="B46" s="288"/>
      <c r="C46" s="238"/>
      <c r="D46" s="282"/>
      <c r="E46" s="282"/>
      <c r="F46" s="282"/>
      <c r="G46" s="238">
        <f>[1]avgfiinc!R39</f>
        <v>94925.476781998921</v>
      </c>
      <c r="H46" s="330"/>
      <c r="I46" s="331"/>
      <c r="J46" s="331"/>
      <c r="K46" s="331"/>
      <c r="L46" s="331"/>
      <c r="M46" s="332">
        <f>G46*0.1/'TD5'!F46</f>
        <v>0.35563366960951431</v>
      </c>
    </row>
    <row r="47" spans="1:13" s="235" customFormat="1" ht="15" customHeight="1">
      <c r="A47" s="242">
        <v>1951</v>
      </c>
      <c r="B47" s="288"/>
      <c r="C47" s="238"/>
      <c r="D47" s="282"/>
      <c r="E47" s="282"/>
      <c r="F47" s="282"/>
      <c r="G47" s="238">
        <f>[1]avgfiinc!R40</f>
        <v>95067.663975816307</v>
      </c>
      <c r="H47" s="330"/>
      <c r="I47" s="331"/>
      <c r="J47" s="331"/>
      <c r="K47" s="331"/>
      <c r="L47" s="331"/>
      <c r="M47" s="332">
        <f>G47*0.1/'TD5'!F47</f>
        <v>0.34217551487253889</v>
      </c>
    </row>
    <row r="48" spans="1:13" s="235" customFormat="1" ht="15" customHeight="1">
      <c r="A48" s="242">
        <v>1952</v>
      </c>
      <c r="B48" s="288"/>
      <c r="C48" s="238"/>
      <c r="D48" s="282"/>
      <c r="E48" s="282"/>
      <c r="F48" s="282"/>
      <c r="G48" s="238">
        <f>[1]avgfiinc!R41</f>
        <v>94667.398225165132</v>
      </c>
      <c r="H48" s="330"/>
      <c r="I48" s="331"/>
      <c r="J48" s="331"/>
      <c r="K48" s="331"/>
      <c r="L48" s="331"/>
      <c r="M48" s="332">
        <f>G48*0.1/'TD5'!F48</f>
        <v>0.33211509029250325</v>
      </c>
    </row>
    <row r="49" spans="1:13" s="235" customFormat="1" ht="15" customHeight="1">
      <c r="A49" s="242">
        <v>1953</v>
      </c>
      <c r="B49" s="288"/>
      <c r="C49" s="238"/>
      <c r="D49" s="282"/>
      <c r="E49" s="282"/>
      <c r="F49" s="282"/>
      <c r="G49" s="238">
        <f>[1]avgfiinc!R42</f>
        <v>95184.30941732091</v>
      </c>
      <c r="H49" s="330"/>
      <c r="I49" s="331"/>
      <c r="J49" s="331"/>
      <c r="K49" s="331"/>
      <c r="L49" s="331"/>
      <c r="M49" s="332">
        <f>G49*0.1/'TD5'!F49</f>
        <v>0.32306951062083611</v>
      </c>
    </row>
    <row r="50" spans="1:13" s="235" customFormat="1" ht="15" customHeight="1">
      <c r="A50" s="242">
        <v>1954</v>
      </c>
      <c r="B50" s="288"/>
      <c r="C50" s="238"/>
      <c r="D50" s="282"/>
      <c r="E50" s="282"/>
      <c r="F50" s="282"/>
      <c r="G50" s="238">
        <f>[1]avgfiinc!R43</f>
        <v>98378.464967694657</v>
      </c>
      <c r="H50" s="330"/>
      <c r="I50" s="331"/>
      <c r="J50" s="331"/>
      <c r="K50" s="331"/>
      <c r="L50" s="331"/>
      <c r="M50" s="332">
        <f>G50*0.1/'TD5'!F50</f>
        <v>0.33636110590333096</v>
      </c>
    </row>
    <row r="51" spans="1:13" s="235" customFormat="1" ht="15" customHeight="1">
      <c r="A51" s="242">
        <v>1955</v>
      </c>
      <c r="B51" s="288"/>
      <c r="C51" s="238"/>
      <c r="D51" s="282"/>
      <c r="E51" s="282"/>
      <c r="F51" s="282"/>
      <c r="G51" s="238">
        <f>[1]avgfiinc!R44</f>
        <v>105146.92327514708</v>
      </c>
      <c r="H51" s="330"/>
      <c r="I51" s="331"/>
      <c r="J51" s="331"/>
      <c r="K51" s="331"/>
      <c r="L51" s="331"/>
      <c r="M51" s="332">
        <f>G51*0.1/'TD5'!F51</f>
        <v>0.33937798425770482</v>
      </c>
    </row>
    <row r="52" spans="1:13" s="235" customFormat="1" ht="15" customHeight="1">
      <c r="A52" s="242">
        <v>1956</v>
      </c>
      <c r="B52" s="288"/>
      <c r="C52" s="238"/>
      <c r="D52" s="282"/>
      <c r="E52" s="282"/>
      <c r="F52" s="282"/>
      <c r="G52" s="238">
        <f>[1]avgfiinc!R45</f>
        <v>106891.17405531333</v>
      </c>
      <c r="H52" s="330"/>
      <c r="I52" s="331"/>
      <c r="J52" s="331"/>
      <c r="K52" s="331"/>
      <c r="L52" s="331"/>
      <c r="M52" s="332">
        <f>G52*0.1/'TD5'!F52</f>
        <v>0.33462139769151833</v>
      </c>
    </row>
    <row r="53" spans="1:13" s="235" customFormat="1" ht="15" customHeight="1">
      <c r="A53" s="242">
        <v>1957</v>
      </c>
      <c r="B53" s="288"/>
      <c r="C53" s="238"/>
      <c r="D53" s="282"/>
      <c r="E53" s="282"/>
      <c r="F53" s="282"/>
      <c r="G53" s="238">
        <f>[1]avgfiinc!R46</f>
        <v>105157.69296086609</v>
      </c>
      <c r="H53" s="330"/>
      <c r="I53" s="331"/>
      <c r="J53" s="331"/>
      <c r="K53" s="331"/>
      <c r="L53" s="331"/>
      <c r="M53" s="332">
        <f>G53*0.1/'TD5'!F53</f>
        <v>0.32988589698885884</v>
      </c>
    </row>
    <row r="54" spans="1:13" s="235" customFormat="1" ht="15" customHeight="1">
      <c r="A54" s="242">
        <v>1958</v>
      </c>
      <c r="B54" s="288"/>
      <c r="C54" s="238"/>
      <c r="D54" s="282"/>
      <c r="E54" s="282"/>
      <c r="F54" s="282"/>
      <c r="G54" s="238">
        <f>[1]avgfiinc!R47</f>
        <v>104526.96448787025</v>
      </c>
      <c r="H54" s="330"/>
      <c r="I54" s="331"/>
      <c r="J54" s="331"/>
      <c r="K54" s="331"/>
      <c r="L54" s="331"/>
      <c r="M54" s="332">
        <f>G54*0.1/'TD5'!F54</f>
        <v>0.33561535507763746</v>
      </c>
    </row>
    <row r="55" spans="1:13" s="235" customFormat="1" ht="15" customHeight="1">
      <c r="A55" s="244">
        <v>1959</v>
      </c>
      <c r="B55" s="293"/>
      <c r="C55" s="246"/>
      <c r="D55" s="283"/>
      <c r="E55" s="283"/>
      <c r="F55" s="283"/>
      <c r="G55" s="246">
        <f>[1]avgfiinc!R48</f>
        <v>112716.66101983329</v>
      </c>
      <c r="H55" s="334"/>
      <c r="I55" s="335"/>
      <c r="J55" s="335"/>
      <c r="K55" s="335"/>
      <c r="L55" s="335"/>
      <c r="M55" s="336">
        <f>G55*0.1/'TD5'!F55</f>
        <v>0.34003626034210932</v>
      </c>
    </row>
    <row r="56" spans="1:13">
      <c r="A56" s="249">
        <v>1960</v>
      </c>
      <c r="B56" s="288"/>
      <c r="C56" s="238"/>
      <c r="D56" s="282"/>
      <c r="E56" s="282"/>
      <c r="F56" s="282"/>
      <c r="G56" s="238">
        <f>[1]avgfiinc!R49</f>
        <v>111671.8275658091</v>
      </c>
      <c r="H56" s="330"/>
      <c r="I56" s="331"/>
      <c r="J56" s="331"/>
      <c r="K56" s="331"/>
      <c r="L56" s="331"/>
      <c r="M56" s="332">
        <f>G56*0.1/'TD5'!F56</f>
        <v>0.33475096015672107</v>
      </c>
    </row>
    <row r="57" spans="1:13">
      <c r="A57" s="249">
        <v>1961</v>
      </c>
      <c r="B57" s="288"/>
      <c r="C57" s="238"/>
      <c r="D57" s="282"/>
      <c r="E57" s="282"/>
      <c r="F57" s="282"/>
      <c r="G57" s="238">
        <f>[1]avgfiinc!R50</f>
        <v>116792.77299440255</v>
      </c>
      <c r="H57" s="330"/>
      <c r="I57" s="331"/>
      <c r="J57" s="331"/>
      <c r="K57" s="331"/>
      <c r="L57" s="331"/>
      <c r="M57" s="332">
        <f>G57*0.1/'TD5'!F57</f>
        <v>0.34254772805519734</v>
      </c>
    </row>
    <row r="58" spans="1:13">
      <c r="A58" s="249">
        <v>1962</v>
      </c>
      <c r="B58" s="298">
        <f>[1]avgfiinc!M51</f>
        <v>68420.776615752082</v>
      </c>
      <c r="C58" s="250">
        <f>[1]avgfiinc!N51</f>
        <v>84821.220982594576</v>
      </c>
      <c r="D58" s="299">
        <f>[1]avgfiinc!O51</f>
        <v>68058.668853628507</v>
      </c>
      <c r="E58" s="299">
        <f>[1]avgfiinc!P51</f>
        <v>104715.53531590472</v>
      </c>
      <c r="F58" s="299">
        <f>[1]avgfiinc!Q51</f>
        <v>51035.099993471471</v>
      </c>
      <c r="G58" s="250">
        <f>[1]avgfiinc!R51</f>
        <v>117374.98244155287</v>
      </c>
      <c r="H58" s="337">
        <f>B58*0.1/'TD5'!B58</f>
        <v>0.3182903528213501</v>
      </c>
      <c r="I58" s="338">
        <f>C58*0.1/'TD5'!B58</f>
        <v>0.39458447694778442</v>
      </c>
      <c r="J58" s="338">
        <f>D58*0.1/'TD5'!C58</f>
        <v>0.28937461972236639</v>
      </c>
      <c r="K58" s="338">
        <f>E58*0.1/'TD5'!D58</f>
        <v>0.3201444149017334</v>
      </c>
      <c r="L58" s="338">
        <f>F58*0.1/'TD5'!E58</f>
        <v>0.46760153770446777</v>
      </c>
      <c r="M58" s="339">
        <f>G58*0.1/'TD5'!F58</f>
        <v>0.34259778261184692</v>
      </c>
    </row>
    <row r="59" spans="1:13">
      <c r="A59" s="249">
        <v>1963</v>
      </c>
      <c r="B59" s="303">
        <f>[1]avgfiinc!M52</f>
        <v>71433.080021334288</v>
      </c>
      <c r="C59" s="257">
        <f>[1]avgfiinc!N52</f>
        <v>88460.977258295548</v>
      </c>
      <c r="D59" s="282">
        <f>[1]avgfiinc!O52</f>
        <v>70977.988116405322</v>
      </c>
      <c r="E59" s="282">
        <f>[1]avgfiinc!P52</f>
        <v>109229.49144980061</v>
      </c>
      <c r="F59" s="282">
        <f>[1]avgfiinc!Q52</f>
        <v>53259.339778068359</v>
      </c>
      <c r="G59" s="257">
        <f>[1]avgfiinc!R52</f>
        <v>120793.02839023258</v>
      </c>
      <c r="H59" s="340">
        <f>B59*0.1/'TD5'!B59</f>
        <v>0.31842072077859784</v>
      </c>
      <c r="I59" s="341">
        <f>C59*0.1/'TD5'!B59</f>
        <v>0.39432442407569418</v>
      </c>
      <c r="J59" s="341">
        <f>D59*0.1/'TD5'!C59</f>
        <v>0.2892518712063647</v>
      </c>
      <c r="K59" s="341">
        <f>E59*0.1/'TD5'!D59</f>
        <v>0.32047202584478807</v>
      </c>
      <c r="L59" s="341">
        <f>F59*0.1/'TD5'!E59</f>
        <v>0.46717249528564603</v>
      </c>
      <c r="M59" s="342">
        <f>G59*0.1/'TD5'!F59</f>
        <v>0.33784812876719644</v>
      </c>
    </row>
    <row r="60" spans="1:13">
      <c r="A60" s="249">
        <v>1964</v>
      </c>
      <c r="B60" s="303">
        <f>[1]avgfiinc!M53</f>
        <v>74445.38342691648</v>
      </c>
      <c r="C60" s="257">
        <f>[1]avgfiinc!N53</f>
        <v>92100.733533996536</v>
      </c>
      <c r="D60" s="282">
        <f>[1]avgfiinc!O53</f>
        <v>73897.307379182137</v>
      </c>
      <c r="E60" s="282">
        <f>[1]avgfiinc!P53</f>
        <v>113743.44758369651</v>
      </c>
      <c r="F60" s="282">
        <f>[1]avgfiinc!Q53</f>
        <v>55483.579562665254</v>
      </c>
      <c r="G60" s="257">
        <f>[1]avgfiinc!R53</f>
        <v>127413.43747423783</v>
      </c>
      <c r="H60" s="340">
        <f>B60*0.1/'TD5'!B60</f>
        <v>0.31854063272476196</v>
      </c>
      <c r="I60" s="341">
        <f>C60*0.1/'TD5'!B60</f>
        <v>0.39408522844314575</v>
      </c>
      <c r="J60" s="341">
        <f>D60*0.1/'TD5'!C60</f>
        <v>0.28913891315460211</v>
      </c>
      <c r="K60" s="341">
        <f>E60*0.1/'TD5'!D60</f>
        <v>0.32077422738075262</v>
      </c>
      <c r="L60" s="341">
        <f>F60*0.1/'TD5'!E60</f>
        <v>0.46677854657173162</v>
      </c>
      <c r="M60" s="342">
        <f>G60*0.1/'TD5'!F60</f>
        <v>0.34409618377685547</v>
      </c>
    </row>
    <row r="61" spans="1:13">
      <c r="A61" s="249">
        <v>1965</v>
      </c>
      <c r="B61" s="303">
        <f>[1]avgfiinc!M54</f>
        <v>77649.019485134224</v>
      </c>
      <c r="C61" s="257">
        <f>[1]avgfiinc!N54</f>
        <v>95668.370977995946</v>
      </c>
      <c r="D61" s="282">
        <f>[1]avgfiinc!O54</f>
        <v>77023.996819754684</v>
      </c>
      <c r="E61" s="282">
        <f>[1]avgfiinc!P54</f>
        <v>117822.05557226136</v>
      </c>
      <c r="F61" s="282">
        <f>[1]avgfiinc!Q54</f>
        <v>57967.019040665626</v>
      </c>
      <c r="G61" s="257">
        <f>[1]avgfiinc!R54</f>
        <v>136563.8250742571</v>
      </c>
      <c r="H61" s="340">
        <f>B61*0.1/'TD5'!B61</f>
        <v>0.31741388376949997</v>
      </c>
      <c r="I61" s="341">
        <f>C61*0.1/'TD5'!B61</f>
        <v>0.39107344030069324</v>
      </c>
      <c r="J61" s="341">
        <f>D61*0.1/'TD5'!C61</f>
        <v>0.28784587235912407</v>
      </c>
      <c r="K61" s="341">
        <f>E61*0.1/'TD5'!D61</f>
        <v>0.31741650509365199</v>
      </c>
      <c r="L61" s="341">
        <f>F61*0.1/'TD5'!E61</f>
        <v>0.46597319420565758</v>
      </c>
      <c r="M61" s="342">
        <f>G61*0.1/'TD5'!F61</f>
        <v>0.34781024128956578</v>
      </c>
    </row>
    <row r="62" spans="1:13">
      <c r="A62" s="249">
        <v>1966</v>
      </c>
      <c r="B62" s="303">
        <f>[1]avgfiinc!M55</f>
        <v>80852.655543351968</v>
      </c>
      <c r="C62" s="257">
        <f>[1]avgfiinc!N55</f>
        <v>99236.008421995371</v>
      </c>
      <c r="D62" s="282">
        <f>[1]avgfiinc!O55</f>
        <v>80150.686260327231</v>
      </c>
      <c r="E62" s="282">
        <f>[1]avgfiinc!P55</f>
        <v>121900.66356082623</v>
      </c>
      <c r="F62" s="282">
        <f>[1]avgfiinc!Q55</f>
        <v>60450.458518665997</v>
      </c>
      <c r="G62" s="257">
        <f>[1]avgfiinc!R55</f>
        <v>137965.4104262919</v>
      </c>
      <c r="H62" s="340">
        <f>B62*0.1/'TD5'!B62</f>
        <v>0.31638345122337341</v>
      </c>
      <c r="I62" s="341">
        <f>C62*0.1/'TD5'!B62</f>
        <v>0.3883191049098968</v>
      </c>
      <c r="J62" s="341">
        <f>D62*0.1/'TD5'!C62</f>
        <v>0.28666391968727112</v>
      </c>
      <c r="K62" s="341">
        <f>E62*0.1/'TD5'!D62</f>
        <v>0.31434625387191767</v>
      </c>
      <c r="L62" s="341">
        <f>F62*0.1/'TD5'!E62</f>
        <v>0.46523645520210266</v>
      </c>
      <c r="M62" s="342">
        <f>G62*0.1/'TD5'!F62</f>
        <v>0.34236150979995728</v>
      </c>
    </row>
    <row r="63" spans="1:13">
      <c r="A63" s="249">
        <v>1967</v>
      </c>
      <c r="B63" s="303">
        <f>[1]avgfiinc!M56</f>
        <v>85926.829108199585</v>
      </c>
      <c r="C63" s="257">
        <f>[1]avgfiinc!N56</f>
        <v>104150.01533031084</v>
      </c>
      <c r="D63" s="282">
        <f>[1]avgfiinc!O56</f>
        <v>85661.869339503421</v>
      </c>
      <c r="E63" s="282">
        <f>[1]avgfiinc!P56</f>
        <v>128012.53270833167</v>
      </c>
      <c r="F63" s="282">
        <f>[1]avgfiinc!Q56</f>
        <v>65176.854805732379</v>
      </c>
      <c r="G63" s="257">
        <f>[1]avgfiinc!R56</f>
        <v>146320.18354475783</v>
      </c>
      <c r="H63" s="343">
        <f>B63*0.1/'TD5'!B63</f>
        <v>0.32201679050922394</v>
      </c>
      <c r="I63" s="344">
        <f>C63*0.1/'TD5'!B63</f>
        <v>0.39030945301055919</v>
      </c>
      <c r="J63" s="341">
        <f>D63*0.1/'TD5'!C63</f>
        <v>0.29315511137247091</v>
      </c>
      <c r="K63" s="341">
        <f>E63*0.1/'TD5'!D63</f>
        <v>0.32364226877689367</v>
      </c>
      <c r="L63" s="341">
        <f>F63*0.1/'TD5'!E63</f>
        <v>0.45238445699214941</v>
      </c>
      <c r="M63" s="342">
        <f>G63*0.1/'TD5'!F63</f>
        <v>0.34794352948665624</v>
      </c>
    </row>
    <row r="64" spans="1:13">
      <c r="A64" s="249">
        <v>1968</v>
      </c>
      <c r="B64" s="303">
        <f>[1]avgfiinc!M57</f>
        <v>89429.099878077395</v>
      </c>
      <c r="C64" s="257">
        <f>[1]avgfiinc!N57</f>
        <v>108231.47843591425</v>
      </c>
      <c r="D64" s="282">
        <f>[1]avgfiinc!O57</f>
        <v>88944.341056736434</v>
      </c>
      <c r="E64" s="282">
        <f>[1]avgfiinc!P57</f>
        <v>132755.67838718658</v>
      </c>
      <c r="F64" s="282">
        <f>[1]avgfiinc!Q57</f>
        <v>67766.268294599489</v>
      </c>
      <c r="G64" s="257">
        <f>[1]avgfiinc!R57</f>
        <v>152915.94754676759</v>
      </c>
      <c r="H64" s="343">
        <f>B64*0.1/'TD5'!B64</f>
        <v>0.32235616073012352</v>
      </c>
      <c r="I64" s="344">
        <f>C64*0.1/'TD5'!B64</f>
        <v>0.39013122022151947</v>
      </c>
      <c r="J64" s="341">
        <f>D64*0.1/'TD5'!C64</f>
        <v>0.29406432248651981</v>
      </c>
      <c r="K64" s="341">
        <f>E64*0.1/'TD5'!D64</f>
        <v>0.32561327889561642</v>
      </c>
      <c r="L64" s="341">
        <f>F64*0.1/'TD5'!E64</f>
        <v>0.44739425554871565</v>
      </c>
      <c r="M64" s="342">
        <f>G64*0.1/'TD5'!F64</f>
        <v>0.34770358726382256</v>
      </c>
    </row>
    <row r="65" spans="1:13">
      <c r="A65" s="259">
        <v>1969</v>
      </c>
      <c r="B65" s="308">
        <f>[1]avgfiinc!M58</f>
        <v>88021.222168116074</v>
      </c>
      <c r="C65" s="260">
        <f>[1]avgfiinc!N58</f>
        <v>107824.07658056708</v>
      </c>
      <c r="D65" s="283">
        <f>[1]avgfiinc!O58</f>
        <v>87775.056322416815</v>
      </c>
      <c r="E65" s="283">
        <f>[1]avgfiinc!P58</f>
        <v>132729.14846744275</v>
      </c>
      <c r="F65" s="283">
        <f>[1]avgfiinc!Q58</f>
        <v>66572.610102421444</v>
      </c>
      <c r="G65" s="260">
        <f>[1]avgfiinc!R58</f>
        <v>151264.87245497704</v>
      </c>
      <c r="H65" s="345">
        <f>B65*0.1/'TD5'!B65</f>
        <v>0.31389060523360957</v>
      </c>
      <c r="I65" s="346">
        <f>C65*0.1/'TD5'!B65</f>
        <v>0.38450914248824114</v>
      </c>
      <c r="J65" s="347">
        <f>D65*0.1/'TD5'!C65</f>
        <v>0.28647186839953065</v>
      </c>
      <c r="K65" s="347">
        <f>E65*0.1/'TD5'!D65</f>
        <v>0.32035249192267656</v>
      </c>
      <c r="L65" s="347">
        <f>F65*0.1/'TD5'!E65</f>
        <v>0.43739618454128515</v>
      </c>
      <c r="M65" s="348">
        <f>G65*0.1/'TD5'!F65</f>
        <v>0.33904677908867603</v>
      </c>
    </row>
    <row r="66" spans="1:13">
      <c r="A66" s="249">
        <v>1970</v>
      </c>
      <c r="B66" s="303">
        <f>[1]avgfiinc!M59</f>
        <v>84324.209592113533</v>
      </c>
      <c r="C66" s="257">
        <f>[1]avgfiinc!N59</f>
        <v>104189.77152685093</v>
      </c>
      <c r="D66" s="282">
        <f>[1]avgfiinc!O59</f>
        <v>84424.746306832356</v>
      </c>
      <c r="E66" s="282">
        <f>[1]avgfiinc!P59</f>
        <v>128687.41035348359</v>
      </c>
      <c r="F66" s="282">
        <f>[1]avgfiinc!Q59</f>
        <v>62789.449326078306</v>
      </c>
      <c r="G66" s="257">
        <f>[1]avgfiinc!R59</f>
        <v>145582.68093133674</v>
      </c>
      <c r="H66" s="343">
        <f>B66*0.1/'TD5'!B66</f>
        <v>0.30923838145099575</v>
      </c>
      <c r="I66" s="344">
        <f>C66*0.1/'TD5'!B66</f>
        <v>0.38209046330302959</v>
      </c>
      <c r="J66" s="341">
        <f>D66*0.1/'TD5'!C66</f>
        <v>0.28225591650698334</v>
      </c>
      <c r="K66" s="341">
        <f>E66*0.1/'TD5'!D66</f>
        <v>0.31844097306020558</v>
      </c>
      <c r="L66" s="341">
        <f>F66*0.1/'TD5'!E66</f>
        <v>0.43268127390183503</v>
      </c>
      <c r="M66" s="342">
        <f>G66*0.1/'TD5'!F66</f>
        <v>0.3347691900562495</v>
      </c>
    </row>
    <row r="67" spans="1:13">
      <c r="A67" s="249">
        <v>1971</v>
      </c>
      <c r="B67" s="303">
        <f>[1]avgfiinc!M60</f>
        <v>84875.364854758343</v>
      </c>
      <c r="C67" s="257">
        <f>[1]avgfiinc!N60</f>
        <v>104536.32698590394</v>
      </c>
      <c r="D67" s="282">
        <f>[1]avgfiinc!O60</f>
        <v>84900.005299361379</v>
      </c>
      <c r="E67" s="282">
        <f>[1]avgfiinc!P60</f>
        <v>128938.2022216246</v>
      </c>
      <c r="F67" s="282">
        <f>[1]avgfiinc!Q60</f>
        <v>63172.331913518836</v>
      </c>
      <c r="G67" s="257">
        <f>[1]avgfiinc!R60</f>
        <v>146460.54271913116</v>
      </c>
      <c r="H67" s="343">
        <f>B67*0.1/'TD5'!B67</f>
        <v>0.31239188642939564</v>
      </c>
      <c r="I67" s="344">
        <f>C67*0.1/'TD5'!B67</f>
        <v>0.38475593528710311</v>
      </c>
      <c r="J67" s="341">
        <f>D67*0.1/'TD5'!C67</f>
        <v>0.28489644048386248</v>
      </c>
      <c r="K67" s="341">
        <f>E67*0.1/'TD5'!D67</f>
        <v>0.32100880873622373</v>
      </c>
      <c r="L67" s="341">
        <f>F67*0.1/'TD5'!E67</f>
        <v>0.43398519145557657</v>
      </c>
      <c r="M67" s="342">
        <f>G67*0.1/'TD5'!F67</f>
        <v>0.33793695288477471</v>
      </c>
    </row>
    <row r="68" spans="1:13">
      <c r="A68" s="249">
        <v>1972</v>
      </c>
      <c r="B68" s="303">
        <f>[1]avgfiinc!M61</f>
        <v>88800.438688059323</v>
      </c>
      <c r="C68" s="257">
        <f>[1]avgfiinc!N61</f>
        <v>108820.82829196476</v>
      </c>
      <c r="D68" s="282">
        <f>[1]avgfiinc!O61</f>
        <v>88614.568884800508</v>
      </c>
      <c r="E68" s="282">
        <f>[1]avgfiinc!P61</f>
        <v>133805.19003122146</v>
      </c>
      <c r="F68" s="282">
        <f>[1]avgfiinc!Q61</f>
        <v>67037.241866962926</v>
      </c>
      <c r="G68" s="257">
        <f>[1]avgfiinc!R61</f>
        <v>152543.51324584568</v>
      </c>
      <c r="H68" s="343">
        <f>B68*0.1/'TD5'!B68</f>
        <v>0.31327168129791966</v>
      </c>
      <c r="I68" s="344">
        <f>C68*0.1/'TD5'!B68</f>
        <v>0.38389994850149373</v>
      </c>
      <c r="J68" s="341">
        <f>D68*0.1/'TD5'!C68</f>
        <v>0.28571858435316244</v>
      </c>
      <c r="K68" s="341">
        <f>E68*0.1/'TD5'!D68</f>
        <v>0.32131681028113235</v>
      </c>
      <c r="L68" s="341">
        <f>F68*0.1/'TD5'!E68</f>
        <v>0.42981395569222519</v>
      </c>
      <c r="M68" s="342">
        <f>G68*0.1/'TD5'!F68</f>
        <v>0.33820779253437649</v>
      </c>
    </row>
    <row r="69" spans="1:13">
      <c r="A69" s="249">
        <v>1973</v>
      </c>
      <c r="B69" s="303">
        <f>[1]avgfiinc!M62</f>
        <v>90692.025935855578</v>
      </c>
      <c r="C69" s="257">
        <f>[1]avgfiinc!N62</f>
        <v>111274.39690993344</v>
      </c>
      <c r="D69" s="282">
        <f>[1]avgfiinc!O62</f>
        <v>90619.89076278721</v>
      </c>
      <c r="E69" s="282">
        <f>[1]avgfiinc!P62</f>
        <v>138125.56700128093</v>
      </c>
      <c r="F69" s="282">
        <f>[1]avgfiinc!Q62</f>
        <v>67201.491755621435</v>
      </c>
      <c r="G69" s="257">
        <f>[1]avgfiinc!R62</f>
        <v>155661.19429530017</v>
      </c>
      <c r="H69" s="343">
        <f>B69*0.1/'TD5'!B69</f>
        <v>0.3115168461772555</v>
      </c>
      <c r="I69" s="344">
        <f>C69*0.1/'TD5'!B69</f>
        <v>0.38221496132609906</v>
      </c>
      <c r="J69" s="341">
        <f>D69*0.1/'TD5'!C69</f>
        <v>0.28369772292535339</v>
      </c>
      <c r="K69" s="341">
        <f>E69*0.1/'TD5'!D69</f>
        <v>0.32093635991986963</v>
      </c>
      <c r="L69" s="341">
        <f>F69*0.1/'TD5'!E69</f>
        <v>0.42309327534530894</v>
      </c>
      <c r="M69" s="342">
        <f>G69*0.1/'TD5'!F69</f>
        <v>0.33694765997279319</v>
      </c>
    </row>
    <row r="70" spans="1:13">
      <c r="A70" s="249">
        <v>1974</v>
      </c>
      <c r="B70" s="303">
        <f>[1]avgfiinc!M63</f>
        <v>89305.416919925134</v>
      </c>
      <c r="C70" s="257">
        <f>[1]avgfiinc!N63</f>
        <v>109697.58573043406</v>
      </c>
      <c r="D70" s="282">
        <f>[1]avgfiinc!O63</f>
        <v>89716.744446060737</v>
      </c>
      <c r="E70" s="282">
        <f>[1]avgfiinc!P63</f>
        <v>137297.43708586652</v>
      </c>
      <c r="F70" s="282">
        <f>[1]avgfiinc!Q63</f>
        <v>65206.156751699302</v>
      </c>
      <c r="G70" s="257">
        <f>[1]avgfiinc!R63</f>
        <v>153105.66117136684</v>
      </c>
      <c r="H70" s="343">
        <f>B70*0.1/'TD5'!B70</f>
        <v>0.31059467667273566</v>
      </c>
      <c r="I70" s="344">
        <f>C70*0.1/'TD5'!B70</f>
        <v>0.38151645607649698</v>
      </c>
      <c r="J70" s="341">
        <f>D70*0.1/'TD5'!C70</f>
        <v>0.28366008365492235</v>
      </c>
      <c r="K70" s="341">
        <f>E70*0.1/'TD5'!D70</f>
        <v>0.32336595107062754</v>
      </c>
      <c r="L70" s="341">
        <f>F70*0.1/'TD5'!E70</f>
        <v>0.41413237554752408</v>
      </c>
      <c r="M70" s="342">
        <f>G70*0.1/'TD5'!F70</f>
        <v>0.33677151310530468</v>
      </c>
    </row>
    <row r="71" spans="1:13">
      <c r="A71" s="249">
        <v>1975</v>
      </c>
      <c r="B71" s="303">
        <f>[1]avgfiinc!M64</f>
        <v>84988.943651360212</v>
      </c>
      <c r="C71" s="257">
        <f>[1]avgfiinc!N64</f>
        <v>104271.84681858045</v>
      </c>
      <c r="D71" s="282">
        <f>[1]avgfiinc!O64</f>
        <v>85223.516047610028</v>
      </c>
      <c r="E71" s="282">
        <f>[1]avgfiinc!P64</f>
        <v>129470.38334827338</v>
      </c>
      <c r="F71" s="282">
        <f>[1]avgfiinc!Q64</f>
        <v>63105.718018376159</v>
      </c>
      <c r="G71" s="257">
        <f>[1]avgfiinc!R64</f>
        <v>145724.02895196236</v>
      </c>
      <c r="H71" s="343">
        <f>B71*0.1/'TD5'!B71</f>
        <v>0.31071856586618202</v>
      </c>
      <c r="I71" s="344">
        <f>C71*0.1/'TD5'!B71</f>
        <v>0.38121663020774582</v>
      </c>
      <c r="J71" s="341">
        <f>D71*0.1/'TD5'!C71</f>
        <v>0.28550934037650672</v>
      </c>
      <c r="K71" s="341">
        <f>E71*0.1/'TD5'!D71</f>
        <v>0.32645218682523591</v>
      </c>
      <c r="L71" s="341">
        <f>F71*0.1/'TD5'!E71</f>
        <v>0.40659465368321435</v>
      </c>
      <c r="M71" s="342">
        <f>G71*0.1/'TD5'!F71</f>
        <v>0.33761940029285142</v>
      </c>
    </row>
    <row r="72" spans="1:13">
      <c r="A72" s="249">
        <v>1976</v>
      </c>
      <c r="B72" s="303">
        <f>[1]avgfiinc!M65</f>
        <v>88040.292300551271</v>
      </c>
      <c r="C72" s="257">
        <f>[1]avgfiinc!N65</f>
        <v>107717.07735581839</v>
      </c>
      <c r="D72" s="282">
        <f>[1]avgfiinc!O65</f>
        <v>88512.149819059283</v>
      </c>
      <c r="E72" s="282">
        <f>[1]avgfiinc!P65</f>
        <v>133887.27528654874</v>
      </c>
      <c r="F72" s="282">
        <f>[1]avgfiinc!Q65</f>
        <v>65631.021805093318</v>
      </c>
      <c r="G72" s="257">
        <f>[1]avgfiinc!R65</f>
        <v>150566.54106376728</v>
      </c>
      <c r="H72" s="343">
        <f>B72*0.1/'TD5'!B72</f>
        <v>0.31030073754112669</v>
      </c>
      <c r="I72" s="344">
        <f>C72*0.1/'TD5'!B72</f>
        <v>0.37965217601936274</v>
      </c>
      <c r="J72" s="341">
        <f>D72*0.1/'TD5'!C72</f>
        <v>0.28571629335752396</v>
      </c>
      <c r="K72" s="341">
        <f>E72*0.1/'TD5'!D72</f>
        <v>0.32748157310544462</v>
      </c>
      <c r="L72" s="341">
        <f>F72*0.1/'TD5'!E72</f>
        <v>0.39895348741544007</v>
      </c>
      <c r="M72" s="342">
        <f>G72*0.1/'TD5'!F72</f>
        <v>0.33755245215451168</v>
      </c>
    </row>
    <row r="73" spans="1:13">
      <c r="A73" s="249">
        <v>1977</v>
      </c>
      <c r="B73" s="303">
        <f>[1]avgfiinc!M66</f>
        <v>89999.840233118448</v>
      </c>
      <c r="C73" s="257">
        <f>[1]avgfiinc!N66</f>
        <v>109652.32699560882</v>
      </c>
      <c r="D73" s="282">
        <f>[1]avgfiinc!O66</f>
        <v>90455.763372793008</v>
      </c>
      <c r="E73" s="282">
        <f>[1]avgfiinc!P66</f>
        <v>136328.87569713875</v>
      </c>
      <c r="F73" s="282">
        <f>[1]avgfiinc!Q66</f>
        <v>67151.431349651</v>
      </c>
      <c r="G73" s="257">
        <f>[1]avgfiinc!R66</f>
        <v>153460.26859445733</v>
      </c>
      <c r="H73" s="343">
        <f>B73*0.1/'TD5'!B73</f>
        <v>0.3102636188072978</v>
      </c>
      <c r="I73" s="344">
        <f>C73*0.1/'TD5'!B73</f>
        <v>0.37801320198099125</v>
      </c>
      <c r="J73" s="341">
        <f>D73*0.1/'TD5'!C73</f>
        <v>0.28605612320271945</v>
      </c>
      <c r="K73" s="341">
        <f>E73*0.1/'TD5'!D73</f>
        <v>0.3281755684019601</v>
      </c>
      <c r="L73" s="341">
        <f>F73*0.1/'TD5'!E73</f>
        <v>0.39322764176610281</v>
      </c>
      <c r="M73" s="342">
        <f>G73*0.1/'TD5'!F73</f>
        <v>0.33799417169579726</v>
      </c>
    </row>
    <row r="74" spans="1:13">
      <c r="A74" s="249">
        <v>1978</v>
      </c>
      <c r="B74" s="303">
        <f>[1]avgfiinc!M67</f>
        <v>93055.62622763461</v>
      </c>
      <c r="C74" s="257">
        <f>[1]avgfiinc!N67</f>
        <v>112481.18771595218</v>
      </c>
      <c r="D74" s="282">
        <f>[1]avgfiinc!O67</f>
        <v>93830.516263272177</v>
      </c>
      <c r="E74" s="282">
        <f>[1]avgfiinc!P67</f>
        <v>140263.156492162</v>
      </c>
      <c r="F74" s="282">
        <f>[1]avgfiinc!Q67</f>
        <v>69164.972413369178</v>
      </c>
      <c r="G74" s="257">
        <f>[1]avgfiinc!R67</f>
        <v>158081.91065311778</v>
      </c>
      <c r="H74" s="343">
        <f>B74*0.1/'TD5'!B74</f>
        <v>0.31204162910091432</v>
      </c>
      <c r="I74" s="344">
        <f>C74*0.1/'TD5'!B74</f>
        <v>0.37718098819981094</v>
      </c>
      <c r="J74" s="341">
        <f>D74*0.1/'TD5'!C74</f>
        <v>0.28731738577924121</v>
      </c>
      <c r="K74" s="341">
        <f>E74*0.1/'TD5'!D74</f>
        <v>0.33023919011656139</v>
      </c>
      <c r="L74" s="341">
        <f>F74*0.1/'TD5'!E74</f>
        <v>0.38942592714846919</v>
      </c>
      <c r="M74" s="342">
        <f>G74*0.1/'TD5'!F74</f>
        <v>0.3400381241035681</v>
      </c>
    </row>
    <row r="75" spans="1:13">
      <c r="A75" s="259">
        <v>1979</v>
      </c>
      <c r="B75" s="308">
        <f>[1]avgfiinc!M68</f>
        <v>97478.633084058645</v>
      </c>
      <c r="C75" s="260">
        <f>[1]avgfiinc!N68</f>
        <v>116568.78118813166</v>
      </c>
      <c r="D75" s="283">
        <f>[1]avgfiinc!O68</f>
        <v>97283.846107383521</v>
      </c>
      <c r="E75" s="283">
        <f>[1]avgfiinc!P68</f>
        <v>143938.02992501878</v>
      </c>
      <c r="F75" s="283">
        <f>[1]avgfiinc!Q68</f>
        <v>73502.924938910801</v>
      </c>
      <c r="G75" s="260">
        <f>[1]avgfiinc!R68</f>
        <v>164380.70081946006</v>
      </c>
      <c r="H75" s="349">
        <f>B75*0.1/'TD5'!B75</f>
        <v>0.31773307919502264</v>
      </c>
      <c r="I75" s="347">
        <f>C75*0.1/'TD5'!B75</f>
        <v>0.37995770573616039</v>
      </c>
      <c r="J75" s="347">
        <f>D75*0.1/'TD5'!C75</f>
        <v>0.29142588376998901</v>
      </c>
      <c r="K75" s="347">
        <f>E75*0.1/'TD5'!D75</f>
        <v>0.33663925528526301</v>
      </c>
      <c r="L75" s="347">
        <f>F75*0.1/'TD5'!E75</f>
        <v>0.39052101969718928</v>
      </c>
      <c r="M75" s="348">
        <f>G75*0.1/'TD5'!F75</f>
        <v>0.34504973888397217</v>
      </c>
    </row>
    <row r="76" spans="1:13">
      <c r="A76" s="249">
        <v>1980</v>
      </c>
      <c r="B76" s="303">
        <f>[1]avgfiinc!M69</f>
        <v>97918.316762820905</v>
      </c>
      <c r="C76" s="257">
        <f>[1]avgfiinc!N69</f>
        <v>116502.6056584169</v>
      </c>
      <c r="D76" s="282">
        <f>[1]avgfiinc!O69</f>
        <v>97572.589107454798</v>
      </c>
      <c r="E76" s="282">
        <f>[1]avgfiinc!P69</f>
        <v>144418.11216166199</v>
      </c>
      <c r="F76" s="282">
        <f>[1]avgfiinc!Q69</f>
        <v>74173.691350939553</v>
      </c>
      <c r="G76" s="257">
        <f>[1]avgfiinc!R69</f>
        <v>164476.59657038824</v>
      </c>
      <c r="H76" s="340">
        <f>B76*0.1/'TD5'!B76</f>
        <v>0.32223236560821528</v>
      </c>
      <c r="I76" s="341">
        <f>C76*0.1/'TD5'!B76</f>
        <v>0.38339006900787354</v>
      </c>
      <c r="J76" s="341">
        <f>D76*0.1/'TD5'!C76</f>
        <v>0.29625502228736877</v>
      </c>
      <c r="K76" s="341">
        <f>E76*0.1/'TD5'!D76</f>
        <v>0.34191909432411188</v>
      </c>
      <c r="L76" s="341">
        <f>F76*0.1/'TD5'!E76</f>
        <v>0.39120027422904974</v>
      </c>
      <c r="M76" s="342">
        <f>G76*0.1/'TD5'!F76</f>
        <v>0.34917142987251287</v>
      </c>
    </row>
    <row r="77" spans="1:13">
      <c r="A77" s="249">
        <v>1981</v>
      </c>
      <c r="B77" s="303">
        <f>[1]avgfiinc!M70</f>
        <v>96994.557118502125</v>
      </c>
      <c r="C77" s="257">
        <f>[1]avgfiinc!N70</f>
        <v>115836.83087340138</v>
      </c>
      <c r="D77" s="282">
        <f>[1]avgfiinc!O70</f>
        <v>96172.808870717039</v>
      </c>
      <c r="E77" s="282">
        <f>[1]avgfiinc!P70</f>
        <v>142645.70022202664</v>
      </c>
      <c r="F77" s="282">
        <f>[1]avgfiinc!Q70</f>
        <v>75368.201247325531</v>
      </c>
      <c r="G77" s="257">
        <f>[1]avgfiinc!R70</f>
        <v>162375.31063302621</v>
      </c>
      <c r="H77" s="340">
        <f>B77*0.1/'TD5'!B77</f>
        <v>0.32243096828460688</v>
      </c>
      <c r="I77" s="341">
        <f>C77*0.1/'TD5'!B77</f>
        <v>0.38506677746772766</v>
      </c>
      <c r="J77" s="341">
        <f>D77*0.1/'TD5'!C77</f>
        <v>0.29679223895072931</v>
      </c>
      <c r="K77" s="341">
        <f>E77*0.1/'TD5'!D77</f>
        <v>0.3436692357063294</v>
      </c>
      <c r="L77" s="341">
        <f>F77*0.1/'TD5'!E77</f>
        <v>0.39509943127632141</v>
      </c>
      <c r="M77" s="342">
        <f>G77*0.1/'TD5'!F77</f>
        <v>0.34854963421821594</v>
      </c>
    </row>
    <row r="78" spans="1:13">
      <c r="A78" s="249">
        <v>1982</v>
      </c>
      <c r="B78" s="303">
        <f>[1]avgfiinc!M71</f>
        <v>98530.398196002949</v>
      </c>
      <c r="C78" s="257">
        <f>[1]avgfiinc!N71</f>
        <v>117357.6152958953</v>
      </c>
      <c r="D78" s="282">
        <f>[1]avgfiinc!O71</f>
        <v>97338.259901163998</v>
      </c>
      <c r="E78" s="282">
        <f>[1]avgfiinc!P71</f>
        <v>145269.16630503294</v>
      </c>
      <c r="F78" s="282">
        <f>[1]avgfiinc!Q71</f>
        <v>77800.400683144369</v>
      </c>
      <c r="G78" s="257">
        <f>[1]avgfiinc!R71</f>
        <v>164393.85138630064</v>
      </c>
      <c r="H78" s="340">
        <f>B78*0.1/'TD5'!B78</f>
        <v>0.33406016230583191</v>
      </c>
      <c r="I78" s="341">
        <f>C78*0.1/'TD5'!B78</f>
        <v>0.39789247512817377</v>
      </c>
      <c r="J78" s="341">
        <f>D78*0.1/'TD5'!C78</f>
        <v>0.30785328149795532</v>
      </c>
      <c r="K78" s="341">
        <f>E78*0.1/'TD5'!D78</f>
        <v>0.35939761996269226</v>
      </c>
      <c r="L78" s="341">
        <f>F78*0.1/'TD5'!E78</f>
        <v>0.40542680025100702</v>
      </c>
      <c r="M78" s="342">
        <f>G78*0.1/'TD5'!F78</f>
        <v>0.36024942994117731</v>
      </c>
    </row>
    <row r="79" spans="1:13">
      <c r="A79" s="249">
        <v>1983</v>
      </c>
      <c r="B79" s="303">
        <f>[1]avgfiinc!M72</f>
        <v>102171.18311959192</v>
      </c>
      <c r="C79" s="257">
        <f>[1]avgfiinc!N72</f>
        <v>120351.21685740877</v>
      </c>
      <c r="D79" s="282">
        <f>[1]avgfiinc!O72</f>
        <v>101286.95899019869</v>
      </c>
      <c r="E79" s="282">
        <f>[1]avgfiinc!P72</f>
        <v>149114.54124249352</v>
      </c>
      <c r="F79" s="282">
        <f>[1]avgfiinc!Q72</f>
        <v>80460.247468876187</v>
      </c>
      <c r="G79" s="257">
        <f>[1]avgfiinc!R72</f>
        <v>169818.38162219251</v>
      </c>
      <c r="H79" s="340">
        <f>B79*0.1/'TD5'!B79</f>
        <v>0.34451472759246832</v>
      </c>
      <c r="I79" s="341">
        <f>C79*0.1/'TD5'!B79</f>
        <v>0.40581664443016058</v>
      </c>
      <c r="J79" s="341">
        <f>D79*0.1/'TD5'!C79</f>
        <v>0.31903079152107239</v>
      </c>
      <c r="K79" s="341">
        <f>E79*0.1/'TD5'!D79</f>
        <v>0.37149178981781</v>
      </c>
      <c r="L79" s="341">
        <f>F79*0.1/'TD5'!E79</f>
        <v>0.40763339400291443</v>
      </c>
      <c r="M79" s="342">
        <f>G79*0.1/'TD5'!F79</f>
        <v>0.37088537216186523</v>
      </c>
    </row>
    <row r="80" spans="1:13">
      <c r="A80" s="249">
        <v>1984</v>
      </c>
      <c r="B80" s="303">
        <f>[1]avgfiinc!M73</f>
        <v>106746.68319616163</v>
      </c>
      <c r="C80" s="257">
        <f>[1]avgfiinc!N73</f>
        <v>125226.05733803342</v>
      </c>
      <c r="D80" s="282">
        <f>[1]avgfiinc!O73</f>
        <v>105609.74437166905</v>
      </c>
      <c r="E80" s="282">
        <f>[1]avgfiinc!P73</f>
        <v>154283.28148695533</v>
      </c>
      <c r="F80" s="282">
        <f>[1]avgfiinc!Q73</f>
        <v>84825.756483751844</v>
      </c>
      <c r="G80" s="257">
        <f>[1]avgfiinc!R73</f>
        <v>177154.31488634</v>
      </c>
      <c r="H80" s="340">
        <f>B80*0.1/'TD5'!B80</f>
        <v>0.34672445058822632</v>
      </c>
      <c r="I80" s="341">
        <f>C80*0.1/'TD5'!B80</f>
        <v>0.40674740076065069</v>
      </c>
      <c r="J80" s="341">
        <f>D80*0.1/'TD5'!C80</f>
        <v>0.32104119658470159</v>
      </c>
      <c r="K80" s="341">
        <f>E80*0.1/'TD5'!D80</f>
        <v>0.37288942933082581</v>
      </c>
      <c r="L80" s="341">
        <f>F80*0.1/'TD5'!E80</f>
        <v>0.40996354818344122</v>
      </c>
      <c r="M80" s="342">
        <f>G80*0.1/'TD5'!F80</f>
        <v>0.37328222393989563</v>
      </c>
    </row>
    <row r="81" spans="1:13">
      <c r="A81" s="249">
        <v>1985</v>
      </c>
      <c r="B81" s="303">
        <f>[1]avgfiinc!M74</f>
        <v>112212.39389326832</v>
      </c>
      <c r="C81" s="257">
        <f>[1]avgfiinc!N74</f>
        <v>130499.13843674643</v>
      </c>
      <c r="D81" s="282">
        <f>[1]avgfiinc!O74</f>
        <v>110571.56717911542</v>
      </c>
      <c r="E81" s="282">
        <f>[1]avgfiinc!P74</f>
        <v>160839.32105769656</v>
      </c>
      <c r="F81" s="282">
        <f>[1]avgfiinc!Q74</f>
        <v>88787.579751388679</v>
      </c>
      <c r="G81" s="257">
        <f>[1]avgfiinc!R74</f>
        <v>185751.78820889792</v>
      </c>
      <c r="H81" s="340">
        <f>B81*0.1/'TD5'!B81</f>
        <v>0.35370144248008734</v>
      </c>
      <c r="I81" s="341">
        <f>C81*0.1/'TD5'!B81</f>
        <v>0.41134256124496466</v>
      </c>
      <c r="J81" s="341">
        <f>D81*0.1/'TD5'!C81</f>
        <v>0.32715100049972534</v>
      </c>
      <c r="K81" s="341">
        <f>E81*0.1/'TD5'!D81</f>
        <v>0.37745839357376099</v>
      </c>
      <c r="L81" s="341">
        <f>F81*0.1/'TD5'!E81</f>
        <v>0.41590905189514155</v>
      </c>
      <c r="M81" s="342">
        <f>G81*0.1/'TD5'!F81</f>
        <v>0.38076472282409679</v>
      </c>
    </row>
    <row r="82" spans="1:13">
      <c r="A82" s="249">
        <v>1986</v>
      </c>
      <c r="B82" s="303">
        <f>[1]avgfiinc!M75</f>
        <v>128387.00748690407</v>
      </c>
      <c r="C82" s="257">
        <f>[1]avgfiinc!N75</f>
        <v>145750.80049895382</v>
      </c>
      <c r="D82" s="282">
        <f>[1]avgfiinc!O75</f>
        <v>126326.88840279076</v>
      </c>
      <c r="E82" s="282">
        <f>[1]avgfiinc!P75</f>
        <v>178861.63379425273</v>
      </c>
      <c r="F82" s="282">
        <f>[1]avgfiinc!Q75</f>
        <v>102549.53106328509</v>
      </c>
      <c r="G82" s="257">
        <f>[1]avgfiinc!R75</f>
        <v>210358.96381119089</v>
      </c>
      <c r="H82" s="340">
        <f>B82*0.1/'TD5'!B82</f>
        <v>0.38048601150512695</v>
      </c>
      <c r="I82" s="341">
        <f>C82*0.1/'TD5'!B82</f>
        <v>0.43194511532783514</v>
      </c>
      <c r="J82" s="341">
        <f>D82*0.1/'TD5'!C82</f>
        <v>0.35177022218704229</v>
      </c>
      <c r="K82" s="341">
        <f>E82*0.1/'TD5'!D82</f>
        <v>0.40012720227241522</v>
      </c>
      <c r="L82" s="341">
        <f>F82*0.1/'TD5'!E82</f>
        <v>0.43807402253150945</v>
      </c>
      <c r="M82" s="342">
        <f>G82*0.1/'TD5'!F82</f>
        <v>0.40703147649765015</v>
      </c>
    </row>
    <row r="83" spans="1:13">
      <c r="A83" s="249">
        <v>1987</v>
      </c>
      <c r="B83" s="303">
        <f>[1]avgfiinc!M76</f>
        <v>117738.39614657754</v>
      </c>
      <c r="C83" s="257">
        <f>[1]avgfiinc!N76</f>
        <v>135214.99096011469</v>
      </c>
      <c r="D83" s="282">
        <f>[1]avgfiinc!O76</f>
        <v>118638.49962045034</v>
      </c>
      <c r="E83" s="282">
        <f>[1]avgfiinc!P76</f>
        <v>171216.03434732722</v>
      </c>
      <c r="F83" s="282">
        <f>[1]avgfiinc!Q76</f>
        <v>89154.212589415853</v>
      </c>
      <c r="G83" s="257">
        <f>[1]avgfiinc!R76</f>
        <v>193489.22050226433</v>
      </c>
      <c r="H83" s="340">
        <f>B83*0.1/'TD5'!B83</f>
        <v>0.35778853297233582</v>
      </c>
      <c r="I83" s="341">
        <f>C83*0.1/'TD5'!B83</f>
        <v>0.41089716553688049</v>
      </c>
      <c r="J83" s="341">
        <f>D83*0.1/'TD5'!C83</f>
        <v>0.33434191346168518</v>
      </c>
      <c r="K83" s="341">
        <f>E83*0.1/'TD5'!D83</f>
        <v>0.38875475525856024</v>
      </c>
      <c r="L83" s="341">
        <f>F83*0.1/'TD5'!E83</f>
        <v>0.39777168631553655</v>
      </c>
      <c r="M83" s="342">
        <f>G83*0.1/'TD5'!F83</f>
        <v>0.38610425591468811</v>
      </c>
    </row>
    <row r="84" spans="1:13">
      <c r="A84" s="249">
        <v>1988</v>
      </c>
      <c r="B84" s="303">
        <f>[1]avgfiinc!M77</f>
        <v>132717.26692270915</v>
      </c>
      <c r="C84" s="257">
        <f>[1]avgfiinc!N77</f>
        <v>149263.00605373253</v>
      </c>
      <c r="D84" s="282">
        <f>[1]avgfiinc!O77</f>
        <v>133895.79787248332</v>
      </c>
      <c r="E84" s="282">
        <f>[1]avgfiinc!P77</f>
        <v>191162.89199925787</v>
      </c>
      <c r="F84" s="282">
        <f>[1]avgfiinc!Q77</f>
        <v>98519.756319892811</v>
      </c>
      <c r="G84" s="257">
        <f>[1]avgfiinc!R77</f>
        <v>215814.03183393241</v>
      </c>
      <c r="H84" s="340">
        <f>B84*0.1/'TD5'!B84</f>
        <v>0.38176754117012029</v>
      </c>
      <c r="I84" s="341">
        <f>C84*0.1/'TD5'!B84</f>
        <v>0.42936214804649347</v>
      </c>
      <c r="J84" s="341">
        <f>D84*0.1/'TD5'!C84</f>
        <v>0.35727632045745855</v>
      </c>
      <c r="K84" s="341">
        <f>E84*0.1/'TD5'!D84</f>
        <v>0.41289886832237255</v>
      </c>
      <c r="L84" s="341">
        <f>F84*0.1/'TD5'!E84</f>
        <v>0.41294988989830028</v>
      </c>
      <c r="M84" s="342">
        <f>G84*0.1/'TD5'!F84</f>
        <v>0.41025042533874517</v>
      </c>
    </row>
    <row r="85" spans="1:13">
      <c r="A85" s="259">
        <v>1989</v>
      </c>
      <c r="B85" s="308">
        <f>[1]avgfiinc!M78</f>
        <v>130672.08098446434</v>
      </c>
      <c r="C85" s="260">
        <f>[1]avgfiinc!N78</f>
        <v>147036.85323505494</v>
      </c>
      <c r="D85" s="283">
        <f>[1]avgfiinc!O78</f>
        <v>131940.76587273431</v>
      </c>
      <c r="E85" s="283">
        <f>[1]avgfiinc!P78</f>
        <v>186675.20124825742</v>
      </c>
      <c r="F85" s="283">
        <f>[1]avgfiinc!Q78</f>
        <v>99085.634009100511</v>
      </c>
      <c r="G85" s="260">
        <f>[1]avgfiinc!R78</f>
        <v>211797.34829363012</v>
      </c>
      <c r="H85" s="349">
        <f>B85*0.1/'TD5'!B85</f>
        <v>0.37533834576606756</v>
      </c>
      <c r="I85" s="347">
        <f>C85*0.1/'TD5'!B85</f>
        <v>0.42234399914741527</v>
      </c>
      <c r="J85" s="347">
        <f>D85*0.1/'TD5'!C85</f>
        <v>0.3517965972423554</v>
      </c>
      <c r="K85" s="347">
        <f>E85*0.1/'TD5'!D85</f>
        <v>0.40787485241889959</v>
      </c>
      <c r="L85" s="347">
        <f>F85*0.1/'TD5'!E85</f>
        <v>0.40600916743278509</v>
      </c>
      <c r="M85" s="348">
        <f>G85*0.1/'TD5'!F85</f>
        <v>0.40524458885192871</v>
      </c>
    </row>
    <row r="86" spans="1:13">
      <c r="A86" s="249">
        <v>1990</v>
      </c>
      <c r="B86" s="303">
        <f>[1]avgfiinc!M79</f>
        <v>129384.66392840205</v>
      </c>
      <c r="C86" s="257">
        <f>[1]avgfiinc!N79</f>
        <v>145284.99197051363</v>
      </c>
      <c r="D86" s="282">
        <f>[1]avgfiinc!O79</f>
        <v>131552.36982312257</v>
      </c>
      <c r="E86" s="282">
        <f>[1]avgfiinc!P79</f>
        <v>185357.39613871995</v>
      </c>
      <c r="F86" s="282">
        <f>[1]avgfiinc!Q79</f>
        <v>97592.584286888072</v>
      </c>
      <c r="G86" s="257">
        <f>[1]avgfiinc!R79</f>
        <v>208886.46672555109</v>
      </c>
      <c r="H86" s="340">
        <f>B86*0.1/'TD5'!B86</f>
        <v>0.37405347824096674</v>
      </c>
      <c r="I86" s="341">
        <f>C86*0.1/'TD5'!B86</f>
        <v>0.42002162337303156</v>
      </c>
      <c r="J86" s="341">
        <f>D86*0.1/'TD5'!C86</f>
        <v>0.35199698805809021</v>
      </c>
      <c r="K86" s="341">
        <f>E86*0.1/'TD5'!D86</f>
        <v>0.41001981496810913</v>
      </c>
      <c r="L86" s="341">
        <f>F86*0.1/'TD5'!E86</f>
        <v>0.39839223027229304</v>
      </c>
      <c r="M86" s="342">
        <f>G86*0.1/'TD5'!F86</f>
        <v>0.40472915768623358</v>
      </c>
    </row>
    <row r="87" spans="1:13">
      <c r="A87" s="249">
        <v>1991</v>
      </c>
      <c r="B87" s="303">
        <f>[1]avgfiinc!M80</f>
        <v>123882.39342929522</v>
      </c>
      <c r="C87" s="257">
        <f>[1]avgfiinc!N80</f>
        <v>139752.89837276959</v>
      </c>
      <c r="D87" s="282">
        <f>[1]avgfiinc!O80</f>
        <v>126464.63747486509</v>
      </c>
      <c r="E87" s="282">
        <f>[1]avgfiinc!P80</f>
        <v>178229.04646968094</v>
      </c>
      <c r="F87" s="282">
        <f>[1]avgfiinc!Q80</f>
        <v>94154.481231048441</v>
      </c>
      <c r="G87" s="257">
        <f>[1]avgfiinc!R80</f>
        <v>200654.11742105521</v>
      </c>
      <c r="H87" s="340">
        <f>B87*0.1/'TD5'!B87</f>
        <v>0.37009730935096741</v>
      </c>
      <c r="I87" s="341">
        <f>C87*0.1/'TD5'!B87</f>
        <v>0.41751027107238764</v>
      </c>
      <c r="J87" s="341">
        <f>D87*0.1/'TD5'!C87</f>
        <v>0.34870180487632746</v>
      </c>
      <c r="K87" s="341">
        <f>E87*0.1/'TD5'!D87</f>
        <v>0.40942052006721502</v>
      </c>
      <c r="L87" s="341">
        <f>F87*0.1/'TD5'!E87</f>
        <v>0.39379960298538208</v>
      </c>
      <c r="M87" s="342">
        <f>G87*0.1/'TD5'!F87</f>
        <v>0.40090832114219666</v>
      </c>
    </row>
    <row r="88" spans="1:13">
      <c r="A88" s="249">
        <v>1992</v>
      </c>
      <c r="B88" s="303">
        <f>[1]avgfiinc!M81</f>
        <v>129876.22485733012</v>
      </c>
      <c r="C88" s="257">
        <f>[1]avgfiinc!N81</f>
        <v>145429.74750236262</v>
      </c>
      <c r="D88" s="282">
        <f>[1]avgfiinc!O81</f>
        <v>133409.87397979765</v>
      </c>
      <c r="E88" s="282">
        <f>[1]avgfiinc!P81</f>
        <v>187535.91436440832</v>
      </c>
      <c r="F88" s="282">
        <f>[1]avgfiinc!Q81</f>
        <v>97297.142176075504</v>
      </c>
      <c r="G88" s="257">
        <f>[1]avgfiinc!R81</f>
        <v>209678.34975577192</v>
      </c>
      <c r="H88" s="340">
        <f>B88*0.1/'TD5'!B88</f>
        <v>0.38443306088447582</v>
      </c>
      <c r="I88" s="341">
        <f>C88*0.1/'TD5'!B88</f>
        <v>0.43047142028808599</v>
      </c>
      <c r="J88" s="341">
        <f>D88*0.1/'TD5'!C88</f>
        <v>0.36291530728340143</v>
      </c>
      <c r="K88" s="341">
        <f>E88*0.1/'TD5'!D88</f>
        <v>0.42613217234611517</v>
      </c>
      <c r="L88" s="341">
        <f>F88*0.1/'TD5'!E88</f>
        <v>0.40270239114761341</v>
      </c>
      <c r="M88" s="342">
        <f>G88*0.1/'TD5'!F88</f>
        <v>0.4148876965045929</v>
      </c>
    </row>
    <row r="89" spans="1:13">
      <c r="A89" s="249">
        <v>1993</v>
      </c>
      <c r="B89" s="303">
        <f>[1]avgfiinc!M82</f>
        <v>127960.05210764606</v>
      </c>
      <c r="C89" s="257">
        <f>[1]avgfiinc!N82</f>
        <v>144846.34607022218</v>
      </c>
      <c r="D89" s="282">
        <f>[1]avgfiinc!O82</f>
        <v>131557.81178727676</v>
      </c>
      <c r="E89" s="282">
        <f>[1]avgfiinc!P82</f>
        <v>187591.50388731124</v>
      </c>
      <c r="F89" s="282">
        <f>[1]avgfiinc!Q82</f>
        <v>95544.516183956977</v>
      </c>
      <c r="G89" s="257">
        <f>[1]avgfiinc!R82</f>
        <v>207025.23362009283</v>
      </c>
      <c r="H89" s="340">
        <f>B89*0.1/'TD5'!B89</f>
        <v>0.38284447789192205</v>
      </c>
      <c r="I89" s="341">
        <f>C89*0.1/'TD5'!B89</f>
        <v>0.43336668610572815</v>
      </c>
      <c r="J89" s="341">
        <f>D89*0.1/'TD5'!C89</f>
        <v>0.35960313677787786</v>
      </c>
      <c r="K89" s="341">
        <f>E89*0.1/'TD5'!D89</f>
        <v>0.42638221383094788</v>
      </c>
      <c r="L89" s="341">
        <f>F89*0.1/'TD5'!E89</f>
        <v>0.40508279204368586</v>
      </c>
      <c r="M89" s="342">
        <f>G89*0.1/'TD5'!F89</f>
        <v>0.41408461332321167</v>
      </c>
    </row>
    <row r="90" spans="1:13">
      <c r="A90" s="249">
        <v>1994</v>
      </c>
      <c r="B90" s="303">
        <f>[1]avgfiinc!M83</f>
        <v>129829.6658892031</v>
      </c>
      <c r="C90" s="257">
        <f>[1]avgfiinc!N83</f>
        <v>147444.17823662178</v>
      </c>
      <c r="D90" s="282">
        <f>[1]avgfiinc!O83</f>
        <v>133451.8776792335</v>
      </c>
      <c r="E90" s="282">
        <f>[1]avgfiinc!P83</f>
        <v>189653.59749462953</v>
      </c>
      <c r="F90" s="282">
        <f>[1]avgfiinc!Q83</f>
        <v>98136.925859221825</v>
      </c>
      <c r="G90" s="257">
        <f>[1]avgfiinc!R83</f>
        <v>210127.46805440972</v>
      </c>
      <c r="H90" s="340">
        <f>B90*0.1/'TD5'!B90</f>
        <v>0.38280802965164179</v>
      </c>
      <c r="I90" s="341">
        <f>C90*0.1/'TD5'!B90</f>
        <v>0.43474513292312628</v>
      </c>
      <c r="J90" s="341">
        <f>D90*0.1/'TD5'!C90</f>
        <v>0.35880944132804876</v>
      </c>
      <c r="K90" s="341">
        <f>E90*0.1/'TD5'!D90</f>
        <v>0.42526897788047796</v>
      </c>
      <c r="L90" s="341">
        <f>F90*0.1/'TD5'!E90</f>
        <v>0.41012227535247803</v>
      </c>
      <c r="M90" s="342">
        <f>G90*0.1/'TD5'!F90</f>
        <v>0.41429197788238525</v>
      </c>
    </row>
    <row r="91" spans="1:13">
      <c r="A91" s="249">
        <v>1995</v>
      </c>
      <c r="B91" s="303">
        <f>[1]avgfiinc!M84</f>
        <v>137259.15558636974</v>
      </c>
      <c r="C91" s="257">
        <f>[1]avgfiinc!N84</f>
        <v>153391.85438865382</v>
      </c>
      <c r="D91" s="282">
        <f>[1]avgfiinc!O84</f>
        <v>141047.06461643465</v>
      </c>
      <c r="E91" s="282">
        <f>[1]avgfiinc!P84</f>
        <v>197168.01184215461</v>
      </c>
      <c r="F91" s="282">
        <f>[1]avgfiinc!Q84</f>
        <v>104249.69067156959</v>
      </c>
      <c r="G91" s="257">
        <f>[1]avgfiinc!R84</f>
        <v>222214.66750762795</v>
      </c>
      <c r="H91" s="340">
        <f>B91*0.1/'TD5'!B91</f>
        <v>0.39079326391220093</v>
      </c>
      <c r="I91" s="341">
        <f>C91*0.1/'TD5'!B91</f>
        <v>0.43672499060630798</v>
      </c>
      <c r="J91" s="341">
        <f>D91*0.1/'TD5'!C91</f>
        <v>0.36786389350891108</v>
      </c>
      <c r="K91" s="341">
        <f>E91*0.1/'TD5'!D91</f>
        <v>0.43047791719436646</v>
      </c>
      <c r="L91" s="341">
        <f>F91*0.1/'TD5'!E91</f>
        <v>0.41356101632118231</v>
      </c>
      <c r="M91" s="342">
        <f>G91*0.1/'TD5'!F91</f>
        <v>0.42264392971992493</v>
      </c>
    </row>
    <row r="92" spans="1:13">
      <c r="A92" s="249">
        <v>1996</v>
      </c>
      <c r="B92" s="303">
        <f>[1]avgfiinc!M85</f>
        <v>148950.87336911506</v>
      </c>
      <c r="C92" s="257">
        <f>[1]avgfiinc!N85</f>
        <v>164738.16492507124</v>
      </c>
      <c r="D92" s="282">
        <f>[1]avgfiinc!O85</f>
        <v>152255.90135715925</v>
      </c>
      <c r="E92" s="282">
        <f>[1]avgfiinc!P85</f>
        <v>211274.13019052276</v>
      </c>
      <c r="F92" s="282">
        <f>[1]avgfiinc!Q85</f>
        <v>113089.01654799109</v>
      </c>
      <c r="G92" s="257">
        <f>[1]avgfiinc!R85</f>
        <v>239475.71118499158</v>
      </c>
      <c r="H92" s="340">
        <f>B92*0.1/'TD5'!B92</f>
        <v>0.40465757250785833</v>
      </c>
      <c r="I92" s="341">
        <f>C92*0.1/'TD5'!B92</f>
        <v>0.44754719734191911</v>
      </c>
      <c r="J92" s="341">
        <f>D92*0.1/'TD5'!C92</f>
        <v>0.38090920448303223</v>
      </c>
      <c r="K92" s="341">
        <f>E92*0.1/'TD5'!D92</f>
        <v>0.44165551662445068</v>
      </c>
      <c r="L92" s="341">
        <f>F92*0.1/'TD5'!E92</f>
        <v>0.42536360025405884</v>
      </c>
      <c r="M92" s="342">
        <f>G92*0.1/'TD5'!F92</f>
        <v>0.43544775247573847</v>
      </c>
    </row>
    <row r="93" spans="1:13">
      <c r="A93" s="249">
        <v>1997</v>
      </c>
      <c r="B93" s="303">
        <f>[1]avgfiinc!M86</f>
        <v>162858.63774495004</v>
      </c>
      <c r="C93" s="257">
        <f>[1]avgfiinc!N86</f>
        <v>178496.80407684416</v>
      </c>
      <c r="D93" s="282">
        <f>[1]avgfiinc!O86</f>
        <v>166187.04623220264</v>
      </c>
      <c r="E93" s="282">
        <f>[1]avgfiinc!P86</f>
        <v>228689.80088173845</v>
      </c>
      <c r="F93" s="282">
        <f>[1]avgfiinc!Q86</f>
        <v>123996.33652554204</v>
      </c>
      <c r="G93" s="257">
        <f>[1]avgfiinc!R86</f>
        <v>260491.70794644466</v>
      </c>
      <c r="H93" s="340">
        <f>B93*0.1/'TD5'!B93</f>
        <v>0.41725167632102961</v>
      </c>
      <c r="I93" s="341">
        <f>C93*0.1/'TD5'!B93</f>
        <v>0.45731741189956659</v>
      </c>
      <c r="J93" s="341">
        <f>D93*0.1/'TD5'!C93</f>
        <v>0.39372584223747253</v>
      </c>
      <c r="K93" s="341">
        <f>E93*0.1/'TD5'!D93</f>
        <v>0.45355403423309337</v>
      </c>
      <c r="L93" s="341">
        <f>F93*0.1/'TD5'!E93</f>
        <v>0.43496081233024592</v>
      </c>
      <c r="M93" s="342">
        <f>G93*0.1/'TD5'!F93</f>
        <v>0.44697022438049311</v>
      </c>
    </row>
    <row r="94" spans="1:13">
      <c r="A94" s="249">
        <v>1998</v>
      </c>
      <c r="B94" s="303">
        <f>[1]avgfiinc!M87</f>
        <v>176822.3417263655</v>
      </c>
      <c r="C94" s="257">
        <f>[1]avgfiinc!N87</f>
        <v>192841.74969819121</v>
      </c>
      <c r="D94" s="282">
        <f>[1]avgfiinc!O87</f>
        <v>180028.14516480782</v>
      </c>
      <c r="E94" s="282">
        <f>[1]avgfiinc!P87</f>
        <v>246417.47325637119</v>
      </c>
      <c r="F94" s="282">
        <f>[1]avgfiinc!Q87</f>
        <v>135244.28780967338</v>
      </c>
      <c r="G94" s="257">
        <f>[1]avgfiinc!R87</f>
        <v>281799.14496231265</v>
      </c>
      <c r="H94" s="340">
        <f>B94*0.1/'TD5'!B94</f>
        <v>0.42661181092262263</v>
      </c>
      <c r="I94" s="341">
        <f>C94*0.1/'TD5'!B94</f>
        <v>0.46526116132736201</v>
      </c>
      <c r="J94" s="341">
        <f>D94*0.1/'TD5'!C94</f>
        <v>0.40339452028274536</v>
      </c>
      <c r="K94" s="341">
        <f>E94*0.1/'TD5'!D94</f>
        <v>0.46162411570549011</v>
      </c>
      <c r="L94" s="341">
        <f>F94*0.1/'TD5'!E94</f>
        <v>0.44470241665840149</v>
      </c>
      <c r="M94" s="342">
        <f>G94*0.1/'TD5'!F94</f>
        <v>0.45569586753845226</v>
      </c>
    </row>
    <row r="95" spans="1:13">
      <c r="A95" s="259">
        <v>1999</v>
      </c>
      <c r="B95" s="308">
        <f>[1]avgfiinc!M88</f>
        <v>190077.71470572377</v>
      </c>
      <c r="C95" s="260">
        <f>[1]avgfiinc!N88</f>
        <v>206537.56578339709</v>
      </c>
      <c r="D95" s="283">
        <f>[1]avgfiinc!O88</f>
        <v>194475.2203075579</v>
      </c>
      <c r="E95" s="283">
        <f>[1]avgfiinc!P88</f>
        <v>266603.71268101444</v>
      </c>
      <c r="F95" s="283">
        <f>[1]avgfiinc!Q88</f>
        <v>142434.92411847631</v>
      </c>
      <c r="G95" s="260">
        <f>[1]avgfiinc!R88</f>
        <v>302606.67187279661</v>
      </c>
      <c r="H95" s="349">
        <f>B95*0.1/'TD5'!B95</f>
        <v>0.43707680702209478</v>
      </c>
      <c r="I95" s="347">
        <f>C95*0.1/'TD5'!B95</f>
        <v>0.47492563724517828</v>
      </c>
      <c r="J95" s="347">
        <f>D95*0.1/'TD5'!C95</f>
        <v>0.41533344984054571</v>
      </c>
      <c r="K95" s="347">
        <f>E95*0.1/'TD5'!D95</f>
        <v>0.4723358154296875</v>
      </c>
      <c r="L95" s="347">
        <f>F95*0.1/'TD5'!E95</f>
        <v>0.45108643174171448</v>
      </c>
      <c r="M95" s="348">
        <f>G95*0.1/'TD5'!F95</f>
        <v>0.46561211347579956</v>
      </c>
    </row>
    <row r="96" spans="1:13">
      <c r="A96" s="261">
        <v>2000</v>
      </c>
      <c r="B96" s="313">
        <f>[1]avgfiinc!M89</f>
        <v>204244.37755562243</v>
      </c>
      <c r="C96" s="262">
        <f>[1]avgfiinc!N89</f>
        <v>220507.63828100893</v>
      </c>
      <c r="D96" s="284">
        <f>[1]avgfiinc!O89</f>
        <v>209495.56810235183</v>
      </c>
      <c r="E96" s="284">
        <f>[1]avgfiinc!P89</f>
        <v>284961.69838590169</v>
      </c>
      <c r="F96" s="284">
        <f>[1]avgfiinc!Q89</f>
        <v>152744.70667200821</v>
      </c>
      <c r="G96" s="262">
        <f>[1]avgfiinc!R89</f>
        <v>323100.29349951877</v>
      </c>
      <c r="H96" s="350">
        <f>B96*0.1/'TD5'!B96</f>
        <v>0.44905436038970947</v>
      </c>
      <c r="I96" s="351">
        <f>C96*0.1/'TD5'!B96</f>
        <v>0.48481097817420954</v>
      </c>
      <c r="J96" s="351">
        <f>D96*0.1/'TD5'!C96</f>
        <v>0.42846620082855225</v>
      </c>
      <c r="K96" s="351">
        <f>E96*0.1/'TD5'!D96</f>
        <v>0.48502963781356812</v>
      </c>
      <c r="L96" s="351">
        <f>F96*0.1/'TD5'!E96</f>
        <v>0.45927879214286799</v>
      </c>
      <c r="M96" s="352">
        <f>G96*0.1/'TD5'!F96</f>
        <v>0.47710841894149775</v>
      </c>
    </row>
    <row r="97" spans="1:13">
      <c r="A97" s="249">
        <v>2001</v>
      </c>
      <c r="B97" s="303">
        <f>[1]avgfiinc!M90</f>
        <v>179714.16674403159</v>
      </c>
      <c r="C97" s="257">
        <f>[1]avgfiinc!N90</f>
        <v>196510.61667193283</v>
      </c>
      <c r="D97" s="282">
        <f>[1]avgfiinc!O90</f>
        <v>184562.84926383165</v>
      </c>
      <c r="E97" s="282">
        <f>[1]avgfiinc!P90</f>
        <v>253317.56946954355</v>
      </c>
      <c r="F97" s="282">
        <f>[1]avgfiinc!Q90</f>
        <v>135925.26852004827</v>
      </c>
      <c r="G97" s="257">
        <f>[1]avgfiinc!R90</f>
        <v>284631.45927516109</v>
      </c>
      <c r="H97" s="340">
        <f>B97*0.1/'TD5'!B97</f>
        <v>0.42157956957817078</v>
      </c>
      <c r="I97" s="341">
        <f>C97*0.1/'TD5'!B97</f>
        <v>0.46098124980926508</v>
      </c>
      <c r="J97" s="341">
        <f>D97*0.1/'TD5'!C97</f>
        <v>0.40035262703895569</v>
      </c>
      <c r="K97" s="341">
        <f>E97*0.1/'TD5'!D97</f>
        <v>0.46146211028099066</v>
      </c>
      <c r="L97" s="341">
        <f>F97*0.1/'TD5'!E97</f>
        <v>0.43412625789642328</v>
      </c>
      <c r="M97" s="342">
        <f>G97*0.1/'TD5'!F97</f>
        <v>0.45178568363189697</v>
      </c>
    </row>
    <row r="98" spans="1:13">
      <c r="A98" s="249">
        <v>2002</v>
      </c>
      <c r="B98" s="303">
        <f>[1]avgfiinc!M91</f>
        <v>167196.43192286851</v>
      </c>
      <c r="C98" s="257">
        <f>[1]avgfiinc!N91</f>
        <v>183840.61738955998</v>
      </c>
      <c r="D98" s="282">
        <f>[1]avgfiinc!O91</f>
        <v>171833.24667979509</v>
      </c>
      <c r="E98" s="282">
        <f>[1]avgfiinc!P91</f>
        <v>235764.42315816734</v>
      </c>
      <c r="F98" s="282">
        <f>[1]avgfiinc!Q91</f>
        <v>128679.7836075618</v>
      </c>
      <c r="G98" s="257">
        <f>[1]avgfiinc!R91</f>
        <v>264265.94729636074</v>
      </c>
      <c r="H98" s="340">
        <f>B98*0.1/'TD5'!B98</f>
        <v>0.41181993484497065</v>
      </c>
      <c r="I98" s="341">
        <f>C98*0.1/'TD5'!B98</f>
        <v>0.45281606912612915</v>
      </c>
      <c r="J98" s="341">
        <f>D98*0.1/'TD5'!C98</f>
        <v>0.38989821076393116</v>
      </c>
      <c r="K98" s="341">
        <f>E98*0.1/'TD5'!D98</f>
        <v>0.45305356383323664</v>
      </c>
      <c r="L98" s="341">
        <f>F98*0.1/'TD5'!E98</f>
        <v>0.42749705910682684</v>
      </c>
      <c r="M98" s="342">
        <f>G98*0.1/'TD5'!F98</f>
        <v>0.44325742125511169</v>
      </c>
    </row>
    <row r="99" spans="1:13">
      <c r="A99" s="249">
        <v>2003</v>
      </c>
      <c r="B99" s="303">
        <f>[1]avgfiinc!M92</f>
        <v>169464.08601057608</v>
      </c>
      <c r="C99" s="257">
        <f>[1]avgfiinc!N92</f>
        <v>186119.86261278382</v>
      </c>
      <c r="D99" s="282">
        <f>[1]avgfiinc!O92</f>
        <v>173730.18559205145</v>
      </c>
      <c r="E99" s="282">
        <f>[1]avgfiinc!P92</f>
        <v>237338.64722224092</v>
      </c>
      <c r="F99" s="282">
        <f>[1]avgfiinc!Q92</f>
        <v>132066.10604948158</v>
      </c>
      <c r="G99" s="257">
        <f>[1]avgfiinc!R92</f>
        <v>267455.10283365077</v>
      </c>
      <c r="H99" s="340">
        <f>B99*0.1/'TD5'!B99</f>
        <v>0.41823014616966242</v>
      </c>
      <c r="I99" s="341">
        <f>C99*0.1/'TD5'!B99</f>
        <v>0.45933589339256276</v>
      </c>
      <c r="J99" s="341">
        <f>D99*0.1/'TD5'!C99</f>
        <v>0.39555719494819636</v>
      </c>
      <c r="K99" s="341">
        <f>E99*0.1/'TD5'!D99</f>
        <v>0.46055614948272705</v>
      </c>
      <c r="L99" s="341">
        <f>F99*0.1/'TD5'!E99</f>
        <v>0.43502891063690186</v>
      </c>
      <c r="M99" s="342">
        <f>G99*0.1/'TD5'!F99</f>
        <v>0.45071747899055481</v>
      </c>
    </row>
    <row r="100" spans="1:13">
      <c r="A100" s="249">
        <v>2004</v>
      </c>
      <c r="B100" s="303">
        <f>[1]avgfiinc!M93</f>
        <v>186822.49128404164</v>
      </c>
      <c r="C100" s="257">
        <f>[1]avgfiinc!N93</f>
        <v>203361.92514059748</v>
      </c>
      <c r="D100" s="282">
        <f>[1]avgfiinc!O93</f>
        <v>189877.19365543759</v>
      </c>
      <c r="E100" s="282">
        <f>[1]avgfiinc!P93</f>
        <v>259228.30718790708</v>
      </c>
      <c r="F100" s="282">
        <f>[1]avgfiinc!Q93</f>
        <v>145216.07800775309</v>
      </c>
      <c r="G100" s="257">
        <f>[1]avgfiinc!R93</f>
        <v>292722.39116084564</v>
      </c>
      <c r="H100" s="340">
        <f>B100*0.1/'TD5'!B100</f>
        <v>0.43745350837707525</v>
      </c>
      <c r="I100" s="341">
        <f>C100*0.1/'TD5'!B100</f>
        <v>0.47618135809898382</v>
      </c>
      <c r="J100" s="341">
        <f>D100*0.1/'TD5'!C100</f>
        <v>0.41348445415496826</v>
      </c>
      <c r="K100" s="341">
        <f>E100*0.1/'TD5'!D100</f>
        <v>0.4781317114830016</v>
      </c>
      <c r="L100" s="341">
        <f>F100*0.1/'TD5'!E100</f>
        <v>0.45226204395294189</v>
      </c>
      <c r="M100" s="342">
        <f>G100*0.1/'TD5'!F100</f>
        <v>0.46948835253715521</v>
      </c>
    </row>
    <row r="101" spans="1:13">
      <c r="A101" s="249">
        <v>2005</v>
      </c>
      <c r="B101" s="303">
        <f>[1]avgfiinc!M94</f>
        <v>204999.50048485943</v>
      </c>
      <c r="C101" s="257">
        <f>[1]avgfiinc!N94</f>
        <v>221109.15158159027</v>
      </c>
      <c r="D101" s="282">
        <f>[1]avgfiinc!O94</f>
        <v>207176.87079745196</v>
      </c>
      <c r="E101" s="282">
        <f>[1]avgfiinc!P94</f>
        <v>282255.69325639564</v>
      </c>
      <c r="F101" s="282">
        <f>[1]avgfiinc!Q94</f>
        <v>158252.31369671351</v>
      </c>
      <c r="G101" s="257">
        <f>[1]avgfiinc!R94</f>
        <v>319597.17485965014</v>
      </c>
      <c r="H101" s="340">
        <f>B101*0.1/'TD5'!B101</f>
        <v>0.45708557963371282</v>
      </c>
      <c r="I101" s="341">
        <f>C101*0.1/'TD5'!B101</f>
        <v>0.49300512671470642</v>
      </c>
      <c r="J101" s="341">
        <f>D101*0.1/'TD5'!C101</f>
        <v>0.43302860856056219</v>
      </c>
      <c r="K101" s="341">
        <f>E101*0.1/'TD5'!D101</f>
        <v>0.49657437205314642</v>
      </c>
      <c r="L101" s="341">
        <f>F101*0.1/'TD5'!E101</f>
        <v>0.46806660294532781</v>
      </c>
      <c r="M101" s="342">
        <f>G101*0.1/'TD5'!F101</f>
        <v>0.4889453649520874</v>
      </c>
    </row>
    <row r="102" spans="1:13">
      <c r="A102" s="249">
        <v>2006</v>
      </c>
      <c r="B102" s="303">
        <f>[1]avgfiinc!M95</f>
        <v>215892.66384859971</v>
      </c>
      <c r="C102" s="257">
        <f>[1]avgfiinc!N95</f>
        <v>231910.52810022348</v>
      </c>
      <c r="D102" s="282">
        <f>[1]avgfiinc!O95</f>
        <v>216689.12936534648</v>
      </c>
      <c r="E102" s="282">
        <f>[1]avgfiinc!P95</f>
        <v>295128.06519233575</v>
      </c>
      <c r="F102" s="282">
        <f>[1]avgfiinc!Q95</f>
        <v>167280.88815770979</v>
      </c>
      <c r="G102" s="257">
        <f>[1]avgfiinc!R95</f>
        <v>334718.39580146829</v>
      </c>
      <c r="H102" s="340">
        <f>B102*0.1/'TD5'!B102</f>
        <v>0.46541997790336614</v>
      </c>
      <c r="I102" s="341">
        <f>C102*0.1/'TD5'!B102</f>
        <v>0.49995118379592896</v>
      </c>
      <c r="J102" s="341">
        <f>D102*0.1/'TD5'!C102</f>
        <v>0.4411519169807433</v>
      </c>
      <c r="K102" s="341">
        <f>E102*0.1/'TD5'!D102</f>
        <v>0.50393366813659668</v>
      </c>
      <c r="L102" s="341">
        <f>F102*0.1/'TD5'!E102</f>
        <v>0.47554397583007818</v>
      </c>
      <c r="M102" s="342">
        <f>G102*0.1/'TD5'!F102</f>
        <v>0.49731796979904169</v>
      </c>
    </row>
    <row r="103" spans="1:13">
      <c r="A103" s="249">
        <v>2007</v>
      </c>
      <c r="B103" s="303">
        <f>[1]avgfiinc!M96</f>
        <v>226001.35246688363</v>
      </c>
      <c r="C103" s="257">
        <f>[1]avgfiinc!N96</f>
        <v>242047.34222890117</v>
      </c>
      <c r="D103" s="282">
        <f>[1]avgfiinc!O96</f>
        <v>225053.41760715502</v>
      </c>
      <c r="E103" s="282">
        <f>[1]avgfiinc!P96</f>
        <v>307378.17761958076</v>
      </c>
      <c r="F103" s="282">
        <f>[1]avgfiinc!Q96</f>
        <v>175389.93256264459</v>
      </c>
      <c r="G103" s="257">
        <f>[1]avgfiinc!R96</f>
        <v>350085.85337818816</v>
      </c>
      <c r="H103" s="340">
        <f>B103*0.1/'TD5'!B103</f>
        <v>0.47182929515838629</v>
      </c>
      <c r="I103" s="341">
        <f>C103*0.1/'TD5'!B103</f>
        <v>0.50532895326614391</v>
      </c>
      <c r="J103" s="341">
        <f>D103*0.1/'TD5'!C103</f>
        <v>0.44843506813049322</v>
      </c>
      <c r="K103" s="341">
        <f>E103*0.1/'TD5'!D103</f>
        <v>0.51138854026794434</v>
      </c>
      <c r="L103" s="341">
        <f>F103*0.1/'TD5'!E103</f>
        <v>0.47922596335411066</v>
      </c>
      <c r="M103" s="342">
        <f>G103*0.1/'TD5'!F103</f>
        <v>0.50278693437576294</v>
      </c>
    </row>
    <row r="104" spans="1:13">
      <c r="A104" s="249">
        <v>2008</v>
      </c>
      <c r="B104" s="303">
        <f>[1]avgfiinc!M97</f>
        <v>201281.24584725845</v>
      </c>
      <c r="C104" s="257">
        <f>[1]avgfiinc!N97</f>
        <v>218254.93506812816</v>
      </c>
      <c r="D104" s="282">
        <f>[1]avgfiinc!O97</f>
        <v>203688.77002775879</v>
      </c>
      <c r="E104" s="282">
        <f>[1]avgfiinc!P97</f>
        <v>280368.96130884934</v>
      </c>
      <c r="F104" s="282">
        <f>[1]avgfiinc!Q97</f>
        <v>153963.01513647207</v>
      </c>
      <c r="G104" s="257">
        <f>[1]avgfiinc!R97</f>
        <v>312555.32664214348</v>
      </c>
      <c r="H104" s="340">
        <f>B104*0.1/'TD5'!B104</f>
        <v>0.45282214879989624</v>
      </c>
      <c r="I104" s="341">
        <f>C104*0.1/'TD5'!B104</f>
        <v>0.49100783467292786</v>
      </c>
      <c r="J104" s="341">
        <f>D104*0.1/'TD5'!C104</f>
        <v>0.43053832650184631</v>
      </c>
      <c r="K104" s="341">
        <f>E104*0.1/'TD5'!D104</f>
        <v>0.4987567663192749</v>
      </c>
      <c r="L104" s="341">
        <f>F104*0.1/'TD5'!E104</f>
        <v>0.45909222960472101</v>
      </c>
      <c r="M104" s="342">
        <f>G104*0.1/'TD5'!F104</f>
        <v>0.48688617348670959</v>
      </c>
    </row>
    <row r="105" spans="1:13">
      <c r="A105" s="259">
        <v>2009</v>
      </c>
      <c r="B105" s="317">
        <f>[1]avgfiinc!M98</f>
        <v>173777.35184481691</v>
      </c>
      <c r="C105" s="264">
        <f>[1]avgfiinc!N98</f>
        <v>190455.09418054178</v>
      </c>
      <c r="D105" s="283">
        <f>[1]avgfiinc!O98</f>
        <v>177684.92262299263</v>
      </c>
      <c r="E105" s="283">
        <f>[1]avgfiinc!P98</f>
        <v>242534.15434712457</v>
      </c>
      <c r="F105" s="283">
        <f>[1]avgfiinc!Q98</f>
        <v>136395.81391970211</v>
      </c>
      <c r="G105" s="260">
        <f>[1]avgfiinc!R98</f>
        <v>272414.95003801555</v>
      </c>
      <c r="H105" s="349">
        <f>B105*0.1/'TD5'!B105</f>
        <v>0.43527826666831976</v>
      </c>
      <c r="I105" s="347">
        <f>C105*0.1/'TD5'!B105</f>
        <v>0.47705274820327764</v>
      </c>
      <c r="J105" s="353">
        <f>D105*0.1/'TD5'!C105</f>
        <v>0.41353523731231695</v>
      </c>
      <c r="K105" s="354">
        <f>E105*0.1/'TD5'!D105</f>
        <v>0.48681259155273432</v>
      </c>
      <c r="L105" s="347">
        <f>F105*0.1/'TD5'!E105</f>
        <v>0.44380652904510492</v>
      </c>
      <c r="M105" s="348">
        <f>G105*0.1/'TD5'!F105</f>
        <v>0.47089329361915588</v>
      </c>
    </row>
    <row r="106" spans="1:13">
      <c r="A106" s="249">
        <v>2010</v>
      </c>
      <c r="B106" s="320">
        <f>[1]avgfiinc!M99</f>
        <v>184954.38971967713</v>
      </c>
      <c r="C106" s="266">
        <f>[1]avgfiinc!N99</f>
        <v>201420.92128943131</v>
      </c>
      <c r="D106" s="282">
        <f>[1]avgfiinc!O99</f>
        <v>188007.97511904285</v>
      </c>
      <c r="E106" s="282">
        <f>[1]avgfiinc!P99</f>
        <v>255728.3235717183</v>
      </c>
      <c r="F106" s="282">
        <f>[1]avgfiinc!Q99</f>
        <v>145192.67183789189</v>
      </c>
      <c r="G106" s="257">
        <f>[1]avgfiinc!R99</f>
        <v>287533.56523191143</v>
      </c>
      <c r="H106" s="340">
        <f>B106*0.1/'TD5'!B106</f>
        <v>0.45044037699699391</v>
      </c>
      <c r="I106" s="341">
        <f>C106*0.1/'TD5'!B106</f>
        <v>0.49054318666458124</v>
      </c>
      <c r="J106" s="355">
        <f>D106*0.1/'TD5'!C106</f>
        <v>0.42905208468437195</v>
      </c>
      <c r="K106" s="197">
        <f>E106*0.1/'TD5'!D106</f>
        <v>0.50114321708679199</v>
      </c>
      <c r="L106" s="341">
        <f>F106*0.1/'TD5'!E106</f>
        <v>0.45751625299453746</v>
      </c>
      <c r="M106" s="342">
        <f>G106*0.1/'TD5'!F106</f>
        <v>0.48602959513664246</v>
      </c>
    </row>
    <row r="107" spans="1:13">
      <c r="A107" s="249">
        <v>2011</v>
      </c>
      <c r="B107" s="320">
        <f>[1]avgfiinc!M100</f>
        <v>186273.73196865257</v>
      </c>
      <c r="C107" s="266">
        <f>[1]avgfiinc!N100</f>
        <v>203087.42824050281</v>
      </c>
      <c r="D107" s="282">
        <f>[1]avgfiinc!O100</f>
        <v>188776.48343339923</v>
      </c>
      <c r="E107" s="282">
        <f>[1]avgfiinc!P100</f>
        <v>258630.04091232811</v>
      </c>
      <c r="F107" s="282">
        <f>[1]avgfiinc!Q100</f>
        <v>145616.21756216703</v>
      </c>
      <c r="G107" s="257">
        <f>[1]avgfiinc!R100</f>
        <v>288836.25111684174</v>
      </c>
      <c r="H107" s="340">
        <f>B107*0.1/'TD5'!B107</f>
        <v>0.45136645436286932</v>
      </c>
      <c r="I107" s="341">
        <f>C107*0.1/'TD5'!B107</f>
        <v>0.49210831522941589</v>
      </c>
      <c r="J107" s="355">
        <f>D107*0.1/'TD5'!C107</f>
        <v>0.42999845743179316</v>
      </c>
      <c r="K107" s="197">
        <f>E107*0.1/'TD5'!D107</f>
        <v>0.50041747093200684</v>
      </c>
      <c r="L107" s="341">
        <f>F107*0.1/'TD5'!E107</f>
        <v>0.46078908443450933</v>
      </c>
      <c r="M107" s="342">
        <f>G107*0.1/'TD5'!F107</f>
        <v>0.48779827356338495</v>
      </c>
    </row>
    <row r="108" spans="1:13">
      <c r="A108" s="249">
        <v>2012</v>
      </c>
      <c r="B108" s="320">
        <f>[1]avgfiinc!M101</f>
        <v>208764.32330223167</v>
      </c>
      <c r="C108" s="266">
        <f>[1]avgfiinc!N101</f>
        <v>225376.76289603629</v>
      </c>
      <c r="D108" s="282">
        <f>[1]avgfiinc!O101</f>
        <v>208774.00079298389</v>
      </c>
      <c r="E108" s="282">
        <f>[1]avgfiinc!P101</f>
        <v>286946.98492704338</v>
      </c>
      <c r="F108" s="282">
        <f>[1]avgfiinc!Q101</f>
        <v>162408.5075500423</v>
      </c>
      <c r="G108" s="257">
        <f>[1]avgfiinc!R101</f>
        <v>320211.30077415984</v>
      </c>
      <c r="H108" s="340">
        <f>B108*0.1/'TD5'!B108</f>
        <v>0.47800025343894953</v>
      </c>
      <c r="I108" s="341">
        <f>C108*0.1/'TD5'!B108</f>
        <v>0.51603716611862172</v>
      </c>
      <c r="J108" s="355">
        <f>D108*0.1/'TD5'!C108</f>
        <v>0.45307651162147522</v>
      </c>
      <c r="K108" s="197">
        <f>E108*0.1/'TD5'!D108</f>
        <v>0.5235694646835326</v>
      </c>
      <c r="L108" s="341">
        <f>F108*0.1/'TD5'!E108</f>
        <v>0.48660078644752491</v>
      </c>
      <c r="M108" s="342">
        <f>G108*0.1/'TD5'!F108</f>
        <v>0.5133066177368163</v>
      </c>
    </row>
    <row r="109" spans="1:13">
      <c r="A109" s="249">
        <v>2013</v>
      </c>
      <c r="B109" s="320">
        <f>[1]avgfiinc!M102</f>
        <v>193431.86453948027</v>
      </c>
      <c r="C109" s="266">
        <f>[1]avgfiinc!N102</f>
        <v>210133.7578401145</v>
      </c>
      <c r="D109" s="282">
        <f>[1]avgfiinc!O102</f>
        <v>195125.88536582212</v>
      </c>
      <c r="E109" s="282">
        <f>[1]avgfiinc!P102</f>
        <v>266724.77083551884</v>
      </c>
      <c r="F109" s="282">
        <f>[1]avgfiinc!Q102</f>
        <v>151778.46878712016</v>
      </c>
      <c r="G109" s="257">
        <f>[1]avgfiinc!R102</f>
        <v>297505.76297964744</v>
      </c>
      <c r="H109" s="340">
        <f>B109*0.1/'TD5'!B109</f>
        <v>0.45634001493453979</v>
      </c>
      <c r="I109" s="341">
        <f>C109*0.1/'TD5'!B109</f>
        <v>0.49574273824691778</v>
      </c>
      <c r="J109" s="355">
        <f>D109*0.1/'TD5'!C109</f>
        <v>0.43367302417755133</v>
      </c>
      <c r="K109" s="197">
        <f>E109*0.1/'TD5'!D109</f>
        <v>0.50200164318084728</v>
      </c>
      <c r="L109" s="341">
        <f>F109*0.1/'TD5'!E109</f>
        <v>0.4677326083183288</v>
      </c>
      <c r="M109" s="342">
        <f>G109*0.1/'TD5'!F109</f>
        <v>0.4939286708831786</v>
      </c>
    </row>
    <row r="110" spans="1:13">
      <c r="A110" s="249">
        <v>2014</v>
      </c>
      <c r="B110" s="320">
        <f>[1]avgfiinc!M103</f>
        <v>208031.51072769178</v>
      </c>
      <c r="C110" s="266">
        <f>[1]avgfiinc!N103</f>
        <v>224582.59942267847</v>
      </c>
      <c r="D110" s="282">
        <f>[1]avgfiinc!O103</f>
        <v>208963.17391669092</v>
      </c>
      <c r="E110" s="282">
        <f>[1]avgfiinc!P103</f>
        <v>284993.76043887279</v>
      </c>
      <c r="F110" s="282">
        <f>[1]avgfiinc!Q103</f>
        <v>162944.37711669473</v>
      </c>
      <c r="G110" s="257">
        <f>[1]avgfiinc!R103</f>
        <v>318133.4947575666</v>
      </c>
      <c r="H110" s="340">
        <f>B110*0.1/'TD5'!B110</f>
        <v>0.46858507394790644</v>
      </c>
      <c r="I110" s="341">
        <f>C110*0.1/'TD5'!B110</f>
        <v>0.50586593151092518</v>
      </c>
      <c r="J110" s="355">
        <f>D110*0.1/'TD5'!C110</f>
        <v>0.4442373514175415</v>
      </c>
      <c r="K110" s="197">
        <f>E110*0.1/'TD5'!D110</f>
        <v>0.51208490133285534</v>
      </c>
      <c r="L110" s="341">
        <f>F110*0.1/'TD5'!E110</f>
        <v>0.47906216979026806</v>
      </c>
      <c r="M110" s="342">
        <f>G110*0.1/'TD5'!F110</f>
        <v>0.50576639175415039</v>
      </c>
    </row>
    <row r="111" spans="1:13" ht="15.75">
      <c r="A111" s="249">
        <v>2015</v>
      </c>
      <c r="B111" s="323"/>
      <c r="C111" s="267"/>
      <c r="D111" s="282"/>
      <c r="E111" s="282"/>
      <c r="F111" s="282"/>
      <c r="G111" s="257"/>
      <c r="H111" s="324"/>
      <c r="I111" s="258"/>
      <c r="J111" s="265"/>
      <c r="K111" s="267"/>
      <c r="L111" s="257"/>
      <c r="M111" s="325"/>
    </row>
    <row r="112" spans="1:13" ht="15.75">
      <c r="A112" s="249">
        <v>2016</v>
      </c>
      <c r="B112" s="323"/>
      <c r="C112" s="267"/>
      <c r="D112" s="282"/>
      <c r="E112" s="282"/>
      <c r="F112" s="282"/>
      <c r="G112" s="257"/>
      <c r="H112" s="324"/>
      <c r="I112" s="258"/>
      <c r="J112" s="265"/>
      <c r="K112" s="267"/>
      <c r="L112" s="257"/>
      <c r="M112" s="325"/>
    </row>
    <row r="113" spans="1:13" ht="15.75">
      <c r="A113" s="249">
        <v>2017</v>
      </c>
      <c r="B113" s="323"/>
      <c r="C113" s="267"/>
      <c r="D113" s="282"/>
      <c r="E113" s="282"/>
      <c r="F113" s="282"/>
      <c r="G113" s="257"/>
      <c r="H113" s="324"/>
      <c r="I113" s="258"/>
      <c r="J113" s="265"/>
      <c r="K113" s="267"/>
      <c r="L113" s="257"/>
      <c r="M113" s="325"/>
    </row>
    <row r="114" spans="1:13" ht="15.75">
      <c r="A114" s="249">
        <v>2018</v>
      </c>
      <c r="B114" s="323"/>
      <c r="C114" s="267"/>
      <c r="D114" s="282"/>
      <c r="E114" s="282"/>
      <c r="F114" s="282"/>
      <c r="G114" s="257"/>
      <c r="H114" s="324"/>
      <c r="I114" s="258"/>
      <c r="J114" s="265"/>
      <c r="K114" s="267"/>
      <c r="L114" s="257"/>
      <c r="M114" s="325"/>
    </row>
    <row r="115" spans="1:13" ht="15.75">
      <c r="A115" s="249">
        <v>2019</v>
      </c>
      <c r="B115" s="323"/>
      <c r="C115" s="267"/>
      <c r="D115" s="282"/>
      <c r="E115" s="282"/>
      <c r="F115" s="282"/>
      <c r="G115" s="257"/>
      <c r="H115" s="324"/>
      <c r="I115" s="258"/>
      <c r="J115" s="265"/>
      <c r="K115" s="267"/>
      <c r="L115" s="257"/>
      <c r="M115" s="325"/>
    </row>
    <row r="116" spans="1:13" ht="16.5" thickBot="1">
      <c r="A116" s="268">
        <v>2020</v>
      </c>
      <c r="B116" s="326"/>
      <c r="C116" s="273"/>
      <c r="D116" s="327"/>
      <c r="E116" s="327"/>
      <c r="F116" s="327"/>
      <c r="G116" s="269"/>
      <c r="H116" s="328"/>
      <c r="I116" s="271"/>
      <c r="J116" s="272"/>
      <c r="K116" s="273"/>
      <c r="L116" s="269"/>
      <c r="M116" s="329"/>
    </row>
    <row r="117" spans="1:13" ht="16.5" thickTop="1">
      <c r="A117" s="274"/>
      <c r="B117" s="275"/>
      <c r="C117" s="275"/>
      <c r="D117" s="275"/>
      <c r="E117" s="275"/>
      <c r="F117" s="275"/>
      <c r="G117" s="225"/>
      <c r="H117" s="275"/>
      <c r="I117" s="275"/>
      <c r="J117" s="275"/>
      <c r="K117" s="275"/>
      <c r="L117" s="275"/>
      <c r="M117" s="225"/>
    </row>
    <row r="118" spans="1:13" ht="15.75">
      <c r="D118" s="277"/>
      <c r="E118" s="277"/>
      <c r="F118" s="277"/>
      <c r="H118" s="277"/>
      <c r="I118" s="277"/>
      <c r="J118" s="277"/>
      <c r="K118" s="277"/>
      <c r="L118" s="277"/>
    </row>
  </sheetData>
  <mergeCells count="3">
    <mergeCell ref="A4:M4"/>
    <mergeCell ref="B7:G7"/>
    <mergeCell ref="H7:M7"/>
  </mergeCells>
  <hyperlinks>
    <hyperlink ref="A1" location="Index!A1" display="Back to index" xr:uid="{82E9DFBD-336A-4CE6-9505-BA56F3EB5BBC}"/>
  </hyperlinks>
  <pageMargins left="0.75" right="0.75" top="1" bottom="1" header="0.5" footer="0.5"/>
  <pageSetup paperSize="9" orientation="portrait" horizontalDpi="4294967292" verticalDpi="429496729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4FACB-81EB-4D35-9D83-A58F6636C2B4}">
  <sheetPr>
    <tabColor theme="0" tint="-4.9989318521683403E-2"/>
  </sheetPr>
  <dimension ref="A1:M118"/>
  <sheetViews>
    <sheetView workbookViewId="0">
      <pane xSplit="1" ySplit="8" topLeftCell="B93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0.875" style="220"/>
    <col min="2" max="13" width="12" style="220" customWidth="1"/>
    <col min="14" max="16384" width="10.875" style="220"/>
  </cols>
  <sheetData>
    <row r="1" spans="1:13">
      <c r="A1" s="1" t="s">
        <v>0</v>
      </c>
      <c r="B1" s="1"/>
      <c r="C1" s="1"/>
      <c r="G1" s="221"/>
      <c r="H1" s="221"/>
      <c r="I1" s="221"/>
      <c r="J1" s="221"/>
      <c r="K1" s="221"/>
      <c r="L1" s="221"/>
      <c r="M1" s="221"/>
    </row>
    <row r="2" spans="1:13">
      <c r="H2" s="279"/>
      <c r="I2" s="279"/>
    </row>
    <row r="3" spans="1:13" ht="15.75" thickBot="1"/>
    <row r="4" spans="1:13" ht="24.95" customHeight="1" thickTop="1">
      <c r="A4" s="493" t="s">
        <v>184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5"/>
    </row>
    <row r="5" spans="1:13" ht="15.75">
      <c r="A5" s="223"/>
      <c r="B5" s="224"/>
      <c r="C5" s="224"/>
      <c r="D5" s="225"/>
      <c r="E5" s="225"/>
      <c r="F5" s="225"/>
      <c r="G5" s="225"/>
      <c r="H5" s="225"/>
      <c r="I5" s="225"/>
      <c r="J5" s="225"/>
      <c r="K5" s="225"/>
      <c r="L5" s="225"/>
      <c r="M5" s="226"/>
    </row>
    <row r="6" spans="1:13" ht="15.75">
      <c r="A6" s="223"/>
      <c r="B6" s="9" t="s">
        <v>2</v>
      </c>
      <c r="C6" s="9" t="s">
        <v>3</v>
      </c>
      <c r="D6" s="9" t="s">
        <v>4</v>
      </c>
      <c r="E6" s="9" t="s">
        <v>5</v>
      </c>
      <c r="F6" s="9" t="s">
        <v>6</v>
      </c>
      <c r="G6" s="9" t="s">
        <v>7</v>
      </c>
      <c r="H6" s="10" t="s">
        <v>8</v>
      </c>
      <c r="I6" s="227" t="s">
        <v>9</v>
      </c>
      <c r="J6" s="227" t="s">
        <v>10</v>
      </c>
      <c r="K6" s="227" t="s">
        <v>11</v>
      </c>
      <c r="L6" s="227" t="s">
        <v>12</v>
      </c>
      <c r="M6" s="286" t="s">
        <v>13</v>
      </c>
    </row>
    <row r="7" spans="1:13" ht="20.100000000000001" customHeight="1">
      <c r="A7" s="223"/>
      <c r="B7" s="486" t="s">
        <v>116</v>
      </c>
      <c r="C7" s="487"/>
      <c r="D7" s="487"/>
      <c r="E7" s="487"/>
      <c r="F7" s="487"/>
      <c r="G7" s="487"/>
      <c r="H7" s="487" t="s">
        <v>117</v>
      </c>
      <c r="I7" s="487"/>
      <c r="J7" s="487"/>
      <c r="K7" s="487"/>
      <c r="L7" s="487"/>
      <c r="M7" s="488"/>
    </row>
    <row r="8" spans="1:13" s="235" customFormat="1" ht="51.95" customHeight="1">
      <c r="A8" s="229"/>
      <c r="B8" s="287" t="s">
        <v>118</v>
      </c>
      <c r="C8" s="233" t="s">
        <v>119</v>
      </c>
      <c r="D8" s="233" t="s">
        <v>110</v>
      </c>
      <c r="E8" s="233" t="s">
        <v>111</v>
      </c>
      <c r="F8" s="233" t="s">
        <v>112</v>
      </c>
      <c r="G8" s="233" t="s">
        <v>113</v>
      </c>
      <c r="H8" s="287" t="s">
        <v>118</v>
      </c>
      <c r="I8" s="233" t="s">
        <v>119</v>
      </c>
      <c r="J8" s="233" t="s">
        <v>110</v>
      </c>
      <c r="K8" s="233" t="s">
        <v>111</v>
      </c>
      <c r="L8" s="233" t="s">
        <v>112</v>
      </c>
      <c r="M8" s="234" t="s">
        <v>113</v>
      </c>
    </row>
    <row r="9" spans="1:13" s="235" customFormat="1" ht="15" customHeight="1">
      <c r="A9" s="236">
        <v>1913</v>
      </c>
      <c r="B9" s="288"/>
      <c r="C9" s="238"/>
      <c r="D9" s="238"/>
      <c r="E9" s="240"/>
      <c r="F9" s="240"/>
      <c r="G9" s="238">
        <f>[1]avgfiinc!AD2</f>
        <v>275218.64881550585</v>
      </c>
      <c r="H9" s="330"/>
      <c r="I9" s="331"/>
      <c r="J9" s="331"/>
      <c r="K9" s="331"/>
      <c r="L9" s="331"/>
      <c r="M9" s="332">
        <f>G9*0.01/'TD5'!F9</f>
        <v>0.17960041861867682</v>
      </c>
    </row>
    <row r="10" spans="1:13" s="235" customFormat="1" ht="15" customHeight="1">
      <c r="A10" s="242">
        <v>1914</v>
      </c>
      <c r="B10" s="288"/>
      <c r="C10" s="238"/>
      <c r="D10" s="238"/>
      <c r="E10" s="240"/>
      <c r="F10" s="240"/>
      <c r="G10" s="238">
        <f>[1]avgfiinc!AD3</f>
        <v>271946.96461002971</v>
      </c>
      <c r="H10" s="330"/>
      <c r="I10" s="331"/>
      <c r="J10" s="331"/>
      <c r="K10" s="331"/>
      <c r="L10" s="331"/>
      <c r="M10" s="332">
        <f>G10*0.01/'TD5'!F10</f>
        <v>0.1815794105921632</v>
      </c>
    </row>
    <row r="11" spans="1:13" s="235" customFormat="1" ht="15" customHeight="1">
      <c r="A11" s="242">
        <v>1915</v>
      </c>
      <c r="B11" s="288"/>
      <c r="C11" s="238"/>
      <c r="D11" s="238"/>
      <c r="E11" s="240"/>
      <c r="F11" s="240"/>
      <c r="G11" s="238">
        <f>[1]avgfiinc!AD4</f>
        <v>262285.96009670605</v>
      </c>
      <c r="H11" s="330"/>
      <c r="I11" s="331"/>
      <c r="J11" s="331"/>
      <c r="K11" s="331"/>
      <c r="L11" s="331"/>
      <c r="M11" s="332">
        <f>G11*0.01/'TD5'!F11</f>
        <v>0.17577722115275027</v>
      </c>
    </row>
    <row r="12" spans="1:13" s="235" customFormat="1" ht="15" customHeight="1">
      <c r="A12" s="242">
        <v>1916</v>
      </c>
      <c r="B12" s="288"/>
      <c r="C12" s="238"/>
      <c r="D12" s="238"/>
      <c r="E12" s="240"/>
      <c r="F12" s="240"/>
      <c r="G12" s="238">
        <f>[1]avgfiinc!AD5</f>
        <v>314430.85830236558</v>
      </c>
      <c r="H12" s="330"/>
      <c r="I12" s="331"/>
      <c r="J12" s="331"/>
      <c r="K12" s="331"/>
      <c r="L12" s="331"/>
      <c r="M12" s="332">
        <f>G12*0.01/'TD5'!F12</f>
        <v>0.19310755788605957</v>
      </c>
    </row>
    <row r="13" spans="1:13" s="235" customFormat="1" ht="15" customHeight="1">
      <c r="A13" s="242">
        <v>1917</v>
      </c>
      <c r="B13" s="288"/>
      <c r="C13" s="238"/>
      <c r="D13" s="238"/>
      <c r="E13" s="240"/>
      <c r="F13" s="240"/>
      <c r="G13" s="238">
        <f>[1]avgfiinc!AD6</f>
        <v>286491.56784247252</v>
      </c>
      <c r="H13" s="330"/>
      <c r="I13" s="331"/>
      <c r="J13" s="331"/>
      <c r="K13" s="331"/>
      <c r="L13" s="331"/>
      <c r="M13" s="332">
        <f>G13*0.01/'TD5'!F13</f>
        <v>0.17737148100278474</v>
      </c>
    </row>
    <row r="14" spans="1:13" s="235" customFormat="1" ht="15" customHeight="1">
      <c r="A14" s="242">
        <v>1918</v>
      </c>
      <c r="B14" s="288"/>
      <c r="C14" s="238"/>
      <c r="D14" s="282"/>
      <c r="E14" s="292"/>
      <c r="F14" s="292"/>
      <c r="G14" s="238">
        <f>[1]avgfiinc!AD7</f>
        <v>243530.19273327137</v>
      </c>
      <c r="H14" s="330"/>
      <c r="I14" s="331"/>
      <c r="J14" s="331"/>
      <c r="K14" s="331"/>
      <c r="L14" s="331"/>
      <c r="M14" s="332">
        <f>G14*0.01/'TD5'!F14</f>
        <v>0.15961472661607248</v>
      </c>
    </row>
    <row r="15" spans="1:13" s="235" customFormat="1" ht="15" customHeight="1">
      <c r="A15" s="244">
        <v>1919</v>
      </c>
      <c r="B15" s="293"/>
      <c r="C15" s="246"/>
      <c r="D15" s="283"/>
      <c r="E15" s="294"/>
      <c r="F15" s="294"/>
      <c r="G15" s="246">
        <f>[1]avgfiinc!AD8</f>
        <v>250033.41814018664</v>
      </c>
      <c r="H15" s="334"/>
      <c r="I15" s="335"/>
      <c r="J15" s="335"/>
      <c r="K15" s="335"/>
      <c r="L15" s="335"/>
      <c r="M15" s="336">
        <f>G15*0.01/'TD5'!F15</f>
        <v>0.16410778328022632</v>
      </c>
    </row>
    <row r="16" spans="1:13" s="235" customFormat="1" ht="15" customHeight="1">
      <c r="A16" s="242">
        <v>1920</v>
      </c>
      <c r="B16" s="288"/>
      <c r="C16" s="238"/>
      <c r="D16" s="282"/>
      <c r="E16" s="292"/>
      <c r="F16" s="292"/>
      <c r="G16" s="238">
        <f>[1]avgfiinc!AD9</f>
        <v>202212.87879547226</v>
      </c>
      <c r="H16" s="330"/>
      <c r="I16" s="331"/>
      <c r="J16" s="331"/>
      <c r="K16" s="331"/>
      <c r="L16" s="331"/>
      <c r="M16" s="332">
        <f>G16*0.01/'TD5'!F16</f>
        <v>0.14829819366320027</v>
      </c>
    </row>
    <row r="17" spans="1:13" s="235" customFormat="1" ht="15" customHeight="1">
      <c r="A17" s="242">
        <v>1921</v>
      </c>
      <c r="B17" s="288"/>
      <c r="C17" s="238"/>
      <c r="D17" s="282"/>
      <c r="E17" s="292"/>
      <c r="F17" s="292"/>
      <c r="G17" s="238">
        <f>[1]avgfiinc!AD10</f>
        <v>191163.55888434529</v>
      </c>
      <c r="H17" s="330"/>
      <c r="I17" s="331"/>
      <c r="J17" s="331"/>
      <c r="K17" s="331"/>
      <c r="L17" s="331"/>
      <c r="M17" s="332">
        <f>G17*0.01/'TD5'!F17</f>
        <v>0.15637915884632858</v>
      </c>
    </row>
    <row r="18" spans="1:13" s="235" customFormat="1" ht="15" customHeight="1">
      <c r="A18" s="242">
        <v>1922</v>
      </c>
      <c r="B18" s="288"/>
      <c r="C18" s="238"/>
      <c r="D18" s="282"/>
      <c r="E18" s="292"/>
      <c r="F18" s="292"/>
      <c r="G18" s="238">
        <f>[1]avgfiinc!AD11</f>
        <v>239986.50829642444</v>
      </c>
      <c r="H18" s="330"/>
      <c r="I18" s="331"/>
      <c r="J18" s="331"/>
      <c r="K18" s="331"/>
      <c r="L18" s="331"/>
      <c r="M18" s="332">
        <f>G18*0.01/'TD5'!F18</f>
        <v>0.17057628417064816</v>
      </c>
    </row>
    <row r="19" spans="1:13" s="235" customFormat="1" ht="15" customHeight="1">
      <c r="A19" s="242">
        <v>1923</v>
      </c>
      <c r="B19" s="288"/>
      <c r="C19" s="238"/>
      <c r="D19" s="282"/>
      <c r="E19" s="292"/>
      <c r="F19" s="292"/>
      <c r="G19" s="238">
        <f>[1]avgfiinc!AD12</f>
        <v>242364.42226137119</v>
      </c>
      <c r="H19" s="330"/>
      <c r="I19" s="331"/>
      <c r="J19" s="331"/>
      <c r="K19" s="331"/>
      <c r="L19" s="331"/>
      <c r="M19" s="332">
        <f>G19*0.01/'TD5'!F19</f>
        <v>0.156424930907688</v>
      </c>
    </row>
    <row r="20" spans="1:13" s="235" customFormat="1" ht="15" customHeight="1">
      <c r="A20" s="242">
        <v>1924</v>
      </c>
      <c r="B20" s="288"/>
      <c r="C20" s="238"/>
      <c r="D20" s="282"/>
      <c r="E20" s="292"/>
      <c r="F20" s="292"/>
      <c r="G20" s="238">
        <f>[1]avgfiinc!AD13</f>
        <v>269026.83403869515</v>
      </c>
      <c r="H20" s="330"/>
      <c r="I20" s="331"/>
      <c r="J20" s="331"/>
      <c r="K20" s="331"/>
      <c r="L20" s="331"/>
      <c r="M20" s="332">
        <f>G20*0.01/'TD5'!F20</f>
        <v>0.17423080267847404</v>
      </c>
    </row>
    <row r="21" spans="1:13" s="235" customFormat="1" ht="15" customHeight="1">
      <c r="A21" s="242">
        <v>1925</v>
      </c>
      <c r="B21" s="288"/>
      <c r="C21" s="238"/>
      <c r="D21" s="282"/>
      <c r="E21" s="292"/>
      <c r="F21" s="292"/>
      <c r="G21" s="238">
        <f>[1]avgfiinc!AD14</f>
        <v>326983.48513986293</v>
      </c>
      <c r="H21" s="330"/>
      <c r="I21" s="331"/>
      <c r="J21" s="331"/>
      <c r="K21" s="331"/>
      <c r="L21" s="331"/>
      <c r="M21" s="332">
        <f>G21*0.01/'TD5'!F21</f>
        <v>0.20244504854676579</v>
      </c>
    </row>
    <row r="22" spans="1:13" s="235" customFormat="1" ht="15" customHeight="1">
      <c r="A22" s="242">
        <v>1926</v>
      </c>
      <c r="B22" s="288"/>
      <c r="C22" s="238"/>
      <c r="D22" s="282"/>
      <c r="E22" s="292"/>
      <c r="F22" s="292"/>
      <c r="G22" s="238">
        <f>[1]avgfiinc!AD15</f>
        <v>322707.10572712118</v>
      </c>
      <c r="H22" s="330"/>
      <c r="I22" s="331"/>
      <c r="J22" s="331"/>
      <c r="K22" s="331"/>
      <c r="L22" s="331"/>
      <c r="M22" s="332">
        <f>G22*0.01/'TD5'!F22</f>
        <v>0.19909051389797591</v>
      </c>
    </row>
    <row r="23" spans="1:13" s="235" customFormat="1" ht="15" customHeight="1">
      <c r="A23" s="242">
        <v>1927</v>
      </c>
      <c r="B23" s="288"/>
      <c r="C23" s="238"/>
      <c r="D23" s="282"/>
      <c r="E23" s="292"/>
      <c r="F23" s="292"/>
      <c r="G23" s="238">
        <f>[1]avgfiinc!AD16</f>
        <v>345958.66050492885</v>
      </c>
      <c r="H23" s="330"/>
      <c r="I23" s="331"/>
      <c r="J23" s="331"/>
      <c r="K23" s="331"/>
      <c r="L23" s="331"/>
      <c r="M23" s="332">
        <f>G23*0.01/'TD5'!F23</f>
        <v>0.21025033880744509</v>
      </c>
    </row>
    <row r="24" spans="1:13" s="235" customFormat="1" ht="15" customHeight="1">
      <c r="A24" s="242">
        <v>1928</v>
      </c>
      <c r="B24" s="288"/>
      <c r="C24" s="238"/>
      <c r="D24" s="282"/>
      <c r="E24" s="292"/>
      <c r="F24" s="292"/>
      <c r="G24" s="238">
        <f>[1]avgfiinc!AD17</f>
        <v>412467.28515971126</v>
      </c>
      <c r="H24" s="330"/>
      <c r="I24" s="331"/>
      <c r="J24" s="331"/>
      <c r="K24" s="331"/>
      <c r="L24" s="331"/>
      <c r="M24" s="332">
        <f>G24*0.01/'TD5'!F24</f>
        <v>0.23940249505397068</v>
      </c>
    </row>
    <row r="25" spans="1:13" s="235" customFormat="1" ht="15" customHeight="1">
      <c r="A25" s="244">
        <v>1929</v>
      </c>
      <c r="B25" s="293"/>
      <c r="C25" s="246"/>
      <c r="D25" s="283"/>
      <c r="E25" s="294"/>
      <c r="F25" s="294"/>
      <c r="G25" s="246">
        <f>[1]avgfiinc!AD18</f>
        <v>396025.03029858816</v>
      </c>
      <c r="H25" s="334"/>
      <c r="I25" s="335"/>
      <c r="J25" s="335"/>
      <c r="K25" s="335"/>
      <c r="L25" s="335"/>
      <c r="M25" s="336">
        <f>G25*0.01/'TD5'!F25</f>
        <v>0.22352883584556568</v>
      </c>
    </row>
    <row r="26" spans="1:13" s="235" customFormat="1" ht="15" customHeight="1">
      <c r="A26" s="242">
        <v>1930</v>
      </c>
      <c r="B26" s="288"/>
      <c r="C26" s="238"/>
      <c r="D26" s="282"/>
      <c r="E26" s="292"/>
      <c r="F26" s="292"/>
      <c r="G26" s="238">
        <f>[1]avgfiinc!AD19</f>
        <v>266943.37253324874</v>
      </c>
      <c r="H26" s="330"/>
      <c r="I26" s="331"/>
      <c r="J26" s="331"/>
      <c r="K26" s="331"/>
      <c r="L26" s="331"/>
      <c r="M26" s="332">
        <f>G26*0.01/'TD5'!F26</f>
        <v>0.17223273140378864</v>
      </c>
    </row>
    <row r="27" spans="1:13" s="235" customFormat="1" ht="15" customHeight="1">
      <c r="A27" s="242">
        <v>1931</v>
      </c>
      <c r="B27" s="288"/>
      <c r="C27" s="238"/>
      <c r="D27" s="282"/>
      <c r="E27" s="292"/>
      <c r="F27" s="292"/>
      <c r="G27" s="238">
        <f>[1]avgfiinc!AD20</f>
        <v>218210.51176221055</v>
      </c>
      <c r="H27" s="330"/>
      <c r="I27" s="331"/>
      <c r="J27" s="331"/>
      <c r="K27" s="331"/>
      <c r="L27" s="331"/>
      <c r="M27" s="332">
        <f>G27*0.01/'TD5'!F27</f>
        <v>0.15498458756689251</v>
      </c>
    </row>
    <row r="28" spans="1:13" s="235" customFormat="1" ht="15" customHeight="1">
      <c r="A28" s="242">
        <v>1932</v>
      </c>
      <c r="B28" s="288"/>
      <c r="C28" s="238"/>
      <c r="D28" s="282"/>
      <c r="E28" s="292"/>
      <c r="F28" s="292"/>
      <c r="G28" s="238">
        <f>[1]avgfiinc!AD21</f>
        <v>185436.64916910668</v>
      </c>
      <c r="H28" s="330"/>
      <c r="I28" s="331"/>
      <c r="J28" s="331"/>
      <c r="K28" s="331"/>
      <c r="L28" s="331"/>
      <c r="M28" s="332">
        <f>G28*0.01/'TD5'!F28</f>
        <v>0.15555930046295791</v>
      </c>
    </row>
    <row r="29" spans="1:13" s="235" customFormat="1" ht="15" customHeight="1">
      <c r="A29" s="242">
        <v>1933</v>
      </c>
      <c r="B29" s="288"/>
      <c r="C29" s="238"/>
      <c r="D29" s="282"/>
      <c r="E29" s="292"/>
      <c r="F29" s="292"/>
      <c r="G29" s="238">
        <f>[1]avgfiinc!AD22</f>
        <v>189181.59543413279</v>
      </c>
      <c r="H29" s="330"/>
      <c r="I29" s="331"/>
      <c r="J29" s="331"/>
      <c r="K29" s="331"/>
      <c r="L29" s="331"/>
      <c r="M29" s="332">
        <f>G29*0.01/'TD5'!F29</f>
        <v>0.16460087350020164</v>
      </c>
    </row>
    <row r="30" spans="1:13" s="235" customFormat="1" ht="15" customHeight="1">
      <c r="A30" s="242">
        <v>1934</v>
      </c>
      <c r="B30" s="288"/>
      <c r="C30" s="238"/>
      <c r="D30" s="282"/>
      <c r="E30" s="292"/>
      <c r="F30" s="292"/>
      <c r="G30" s="238">
        <f>[1]avgfiinc!AD23</f>
        <v>203348.21492962478</v>
      </c>
      <c r="H30" s="330"/>
      <c r="I30" s="331"/>
      <c r="J30" s="331"/>
      <c r="K30" s="331"/>
      <c r="L30" s="331"/>
      <c r="M30" s="332">
        <f>G30*0.01/'TD5'!F30</f>
        <v>0.16396989069448939</v>
      </c>
    </row>
    <row r="31" spans="1:13" s="235" customFormat="1" ht="15" customHeight="1">
      <c r="A31" s="242">
        <v>1935</v>
      </c>
      <c r="B31" s="288"/>
      <c r="C31" s="238"/>
      <c r="D31" s="282"/>
      <c r="E31" s="292"/>
      <c r="F31" s="292"/>
      <c r="G31" s="238">
        <f>[1]avgfiinc!AD24</f>
        <v>226707.36796412215</v>
      </c>
      <c r="H31" s="330"/>
      <c r="I31" s="331"/>
      <c r="J31" s="331"/>
      <c r="K31" s="331"/>
      <c r="L31" s="331"/>
      <c r="M31" s="332">
        <f>G31*0.01/'TD5'!F31</f>
        <v>0.16676285163429341</v>
      </c>
    </row>
    <row r="32" spans="1:13" s="235" customFormat="1" ht="15" customHeight="1">
      <c r="A32" s="242">
        <v>1936</v>
      </c>
      <c r="B32" s="288"/>
      <c r="C32" s="238"/>
      <c r="D32" s="282"/>
      <c r="E32" s="292"/>
      <c r="F32" s="292"/>
      <c r="G32" s="238">
        <f>[1]avgfiinc!AD25</f>
        <v>291935.62257608678</v>
      </c>
      <c r="H32" s="330"/>
      <c r="I32" s="331"/>
      <c r="J32" s="331"/>
      <c r="K32" s="331"/>
      <c r="L32" s="331"/>
      <c r="M32" s="332">
        <f>G32*0.01/'TD5'!F32</f>
        <v>0.19288244180211553</v>
      </c>
    </row>
    <row r="33" spans="1:13" s="235" customFormat="1" ht="15" customHeight="1">
      <c r="A33" s="242">
        <v>1937</v>
      </c>
      <c r="B33" s="288"/>
      <c r="C33" s="238"/>
      <c r="D33" s="282"/>
      <c r="E33" s="292"/>
      <c r="F33" s="292"/>
      <c r="G33" s="238">
        <f>[1]avgfiinc!AD26</f>
        <v>266878.14097784541</v>
      </c>
      <c r="H33" s="330"/>
      <c r="I33" s="331"/>
      <c r="J33" s="331"/>
      <c r="K33" s="331"/>
      <c r="L33" s="331"/>
      <c r="M33" s="332">
        <f>G33*0.01/'TD5'!F33</f>
        <v>0.17149341603070709</v>
      </c>
    </row>
    <row r="34" spans="1:13" s="235" customFormat="1" ht="15" customHeight="1">
      <c r="A34" s="242">
        <v>1938</v>
      </c>
      <c r="B34" s="288"/>
      <c r="C34" s="238"/>
      <c r="D34" s="282"/>
      <c r="E34" s="292"/>
      <c r="F34" s="292"/>
      <c r="G34" s="238">
        <f>[1]avgfiinc!AD27</f>
        <v>227334.87550701914</v>
      </c>
      <c r="H34" s="330"/>
      <c r="I34" s="331"/>
      <c r="J34" s="331"/>
      <c r="K34" s="331"/>
      <c r="L34" s="331"/>
      <c r="M34" s="332">
        <f>G34*0.01/'TD5'!F34</f>
        <v>0.15754923180145181</v>
      </c>
    </row>
    <row r="35" spans="1:13" s="235" customFormat="1" ht="15" customHeight="1">
      <c r="A35" s="244">
        <v>1939</v>
      </c>
      <c r="B35" s="293"/>
      <c r="C35" s="246"/>
      <c r="D35" s="283"/>
      <c r="E35" s="294"/>
      <c r="F35" s="294"/>
      <c r="G35" s="246">
        <f>[1]avgfiinc!AD28</f>
        <v>247755.48012499971</v>
      </c>
      <c r="H35" s="334"/>
      <c r="I35" s="335"/>
      <c r="J35" s="335"/>
      <c r="K35" s="335"/>
      <c r="L35" s="335"/>
      <c r="M35" s="336">
        <f>G35*0.01/'TD5'!F35</f>
        <v>0.16175457419534936</v>
      </c>
    </row>
    <row r="36" spans="1:13" s="235" customFormat="1" ht="15" customHeight="1">
      <c r="A36" s="242">
        <v>1940</v>
      </c>
      <c r="B36" s="288"/>
      <c r="C36" s="238"/>
      <c r="D36" s="282"/>
      <c r="E36" s="292"/>
      <c r="F36" s="292"/>
      <c r="G36" s="238">
        <f>[1]avgfiinc!AD29</f>
        <v>264481.64912507194</v>
      </c>
      <c r="H36" s="330"/>
      <c r="I36" s="331"/>
      <c r="J36" s="331"/>
      <c r="K36" s="331"/>
      <c r="L36" s="331"/>
      <c r="M36" s="332">
        <f>G36*0.01/'TD5'!F36</f>
        <v>0.16478073729414303</v>
      </c>
    </row>
    <row r="37" spans="1:13" s="235" customFormat="1" ht="15" customHeight="1">
      <c r="A37" s="242">
        <v>1941</v>
      </c>
      <c r="B37" s="288"/>
      <c r="C37" s="238"/>
      <c r="D37" s="282"/>
      <c r="E37" s="292"/>
      <c r="F37" s="292"/>
      <c r="G37" s="238">
        <f>[1]avgfiinc!AD30</f>
        <v>292198.4742382546</v>
      </c>
      <c r="H37" s="330"/>
      <c r="I37" s="331"/>
      <c r="J37" s="331"/>
      <c r="K37" s="331"/>
      <c r="L37" s="331"/>
      <c r="M37" s="332">
        <f>G37*0.01/'TD5'!F37</f>
        <v>0.15785567024243191</v>
      </c>
    </row>
    <row r="38" spans="1:13" s="235" customFormat="1" ht="15" customHeight="1">
      <c r="A38" s="242">
        <v>1942</v>
      </c>
      <c r="B38" s="288"/>
      <c r="C38" s="238"/>
      <c r="D38" s="282"/>
      <c r="E38" s="292"/>
      <c r="F38" s="292"/>
      <c r="G38" s="238">
        <f>[1]avgfiinc!AD31</f>
        <v>294246.20548297203</v>
      </c>
      <c r="H38" s="330"/>
      <c r="I38" s="331"/>
      <c r="J38" s="331"/>
      <c r="K38" s="331"/>
      <c r="L38" s="331"/>
      <c r="M38" s="332">
        <f>G38*0.01/'TD5'!F38</f>
        <v>0.13428668320893028</v>
      </c>
    </row>
    <row r="39" spans="1:13" s="235" customFormat="1" ht="15" customHeight="1">
      <c r="A39" s="242">
        <v>1943</v>
      </c>
      <c r="B39" s="288"/>
      <c r="C39" s="238"/>
      <c r="D39" s="282"/>
      <c r="E39" s="292"/>
      <c r="F39" s="292"/>
      <c r="G39" s="238">
        <f>[1]avgfiinc!AD32</f>
        <v>317758.10846136336</v>
      </c>
      <c r="H39" s="330"/>
      <c r="I39" s="331"/>
      <c r="J39" s="331"/>
      <c r="K39" s="331"/>
      <c r="L39" s="331"/>
      <c r="M39" s="332">
        <f>G39*0.01/'TD5'!F39</f>
        <v>0.12309474270890662</v>
      </c>
    </row>
    <row r="40" spans="1:13" s="235" customFormat="1" ht="15" customHeight="1">
      <c r="A40" s="242">
        <v>1944</v>
      </c>
      <c r="B40" s="288"/>
      <c r="C40" s="238"/>
      <c r="D40" s="282"/>
      <c r="E40" s="292"/>
      <c r="F40" s="292"/>
      <c r="G40" s="238">
        <f>[1]avgfiinc!AD33</f>
        <v>285880.7345403686</v>
      </c>
      <c r="H40" s="330"/>
      <c r="I40" s="331"/>
      <c r="J40" s="331"/>
      <c r="K40" s="331"/>
      <c r="L40" s="331"/>
      <c r="M40" s="332">
        <f>G40*0.01/'TD5'!F40</f>
        <v>0.11280934337188071</v>
      </c>
    </row>
    <row r="41" spans="1:13" s="235" customFormat="1" ht="15" customHeight="1">
      <c r="A41" s="242">
        <v>1945</v>
      </c>
      <c r="B41" s="288"/>
      <c r="C41" s="238"/>
      <c r="D41" s="282"/>
      <c r="E41" s="292"/>
      <c r="F41" s="292"/>
      <c r="G41" s="238">
        <f>[1]avgfiinc!AD34</f>
        <v>314641.99302130716</v>
      </c>
      <c r="H41" s="330"/>
      <c r="I41" s="331"/>
      <c r="J41" s="331"/>
      <c r="K41" s="331"/>
      <c r="L41" s="331"/>
      <c r="M41" s="332">
        <f>G41*0.01/'TD5'!F41</f>
        <v>0.1251579109368974</v>
      </c>
    </row>
    <row r="42" spans="1:13" s="235" customFormat="1" ht="15" customHeight="1">
      <c r="A42" s="242">
        <v>1946</v>
      </c>
      <c r="B42" s="288"/>
      <c r="C42" s="238"/>
      <c r="D42" s="282"/>
      <c r="E42" s="292"/>
      <c r="F42" s="292"/>
      <c r="G42" s="238">
        <f>[1]avgfiinc!AD35</f>
        <v>326495.88909491117</v>
      </c>
      <c r="H42" s="330"/>
      <c r="I42" s="331"/>
      <c r="J42" s="331"/>
      <c r="K42" s="331"/>
      <c r="L42" s="331"/>
      <c r="M42" s="332">
        <f>G42*0.01/'TD5'!F42</f>
        <v>0.13277052533344133</v>
      </c>
    </row>
    <row r="43" spans="1:13" s="235" customFormat="1" ht="15" customHeight="1">
      <c r="A43" s="242">
        <v>1947</v>
      </c>
      <c r="B43" s="288"/>
      <c r="C43" s="238"/>
      <c r="D43" s="282"/>
      <c r="E43" s="292"/>
      <c r="F43" s="292"/>
      <c r="G43" s="238">
        <f>[1]avgfiinc!AD36</f>
        <v>288317.39834106079</v>
      </c>
      <c r="H43" s="330"/>
      <c r="I43" s="331"/>
      <c r="J43" s="331"/>
      <c r="K43" s="331"/>
      <c r="L43" s="331"/>
      <c r="M43" s="332">
        <f>G43*0.01/'TD5'!F43</f>
        <v>0.11955055203166751</v>
      </c>
    </row>
    <row r="44" spans="1:13" s="235" customFormat="1" ht="15" customHeight="1">
      <c r="A44" s="242">
        <v>1948</v>
      </c>
      <c r="B44" s="288"/>
      <c r="C44" s="238"/>
      <c r="D44" s="282"/>
      <c r="E44" s="292"/>
      <c r="F44" s="292"/>
      <c r="G44" s="238">
        <f>[1]avgfiinc!AD37</f>
        <v>306486.67817698698</v>
      </c>
      <c r="H44" s="330"/>
      <c r="I44" s="331"/>
      <c r="J44" s="331"/>
      <c r="K44" s="331"/>
      <c r="L44" s="331"/>
      <c r="M44" s="332">
        <f>G44*0.01/'TD5'!F44</f>
        <v>0.12242600017042998</v>
      </c>
    </row>
    <row r="45" spans="1:13" s="235" customFormat="1" ht="15" customHeight="1">
      <c r="A45" s="244">
        <v>1949</v>
      </c>
      <c r="B45" s="293"/>
      <c r="C45" s="246"/>
      <c r="D45" s="283"/>
      <c r="E45" s="294"/>
      <c r="F45" s="294"/>
      <c r="G45" s="246">
        <f>[1]avgfiinc!AD38</f>
        <v>286049.18803515751</v>
      </c>
      <c r="H45" s="334"/>
      <c r="I45" s="335"/>
      <c r="J45" s="335"/>
      <c r="K45" s="335"/>
      <c r="L45" s="335"/>
      <c r="M45" s="336">
        <f>G45*0.01/'TD5'!F45</f>
        <v>0.11726960080682741</v>
      </c>
    </row>
    <row r="46" spans="1:13" s="235" customFormat="1" ht="15" customHeight="1">
      <c r="A46" s="242">
        <v>1950</v>
      </c>
      <c r="B46" s="288"/>
      <c r="C46" s="238"/>
      <c r="D46" s="282"/>
      <c r="E46" s="292"/>
      <c r="F46" s="292"/>
      <c r="G46" s="238">
        <f>[1]avgfiinc!AD39</f>
        <v>342178.08373702777</v>
      </c>
      <c r="H46" s="330"/>
      <c r="I46" s="331"/>
      <c r="J46" s="331"/>
      <c r="K46" s="331"/>
      <c r="L46" s="331"/>
      <c r="M46" s="332">
        <f>G46*0.01/'TD5'!F46</f>
        <v>0.1281953503997858</v>
      </c>
    </row>
    <row r="47" spans="1:13" s="235" customFormat="1" ht="15" customHeight="1">
      <c r="A47" s="242">
        <v>1951</v>
      </c>
      <c r="B47" s="288"/>
      <c r="C47" s="238"/>
      <c r="D47" s="282"/>
      <c r="E47" s="292"/>
      <c r="F47" s="292"/>
      <c r="G47" s="238">
        <f>[1]avgfiinc!AD40</f>
        <v>327484.72712388128</v>
      </c>
      <c r="H47" s="330"/>
      <c r="I47" s="331"/>
      <c r="J47" s="331"/>
      <c r="K47" s="331"/>
      <c r="L47" s="331"/>
      <c r="M47" s="332">
        <f>G47*0.01/'TD5'!F47</f>
        <v>0.11787105144922101</v>
      </c>
    </row>
    <row r="48" spans="1:13" s="235" customFormat="1" ht="15" customHeight="1">
      <c r="A48" s="242">
        <v>1952</v>
      </c>
      <c r="B48" s="288"/>
      <c r="C48" s="238"/>
      <c r="D48" s="282"/>
      <c r="E48" s="292"/>
      <c r="F48" s="292"/>
      <c r="G48" s="238">
        <f>[1]avgfiinc!AD41</f>
        <v>307587.39484434196</v>
      </c>
      <c r="H48" s="330"/>
      <c r="I48" s="331"/>
      <c r="J48" s="331"/>
      <c r="K48" s="331"/>
      <c r="L48" s="331"/>
      <c r="M48" s="332">
        <f>G48*0.01/'TD5'!F48</f>
        <v>0.1079087598547829</v>
      </c>
    </row>
    <row r="49" spans="1:13" s="235" customFormat="1" ht="15" customHeight="1">
      <c r="A49" s="242">
        <v>1953</v>
      </c>
      <c r="B49" s="288"/>
      <c r="C49" s="238"/>
      <c r="D49" s="282"/>
      <c r="E49" s="292"/>
      <c r="F49" s="292"/>
      <c r="G49" s="238">
        <f>[1]avgfiinc!AD42</f>
        <v>291734.14947358076</v>
      </c>
      <c r="H49" s="330"/>
      <c r="I49" s="331"/>
      <c r="J49" s="331"/>
      <c r="K49" s="331"/>
      <c r="L49" s="331"/>
      <c r="M49" s="332">
        <f>G49*0.01/'TD5'!F49</f>
        <v>9.9018850353359431E-2</v>
      </c>
    </row>
    <row r="50" spans="1:13" s="235" customFormat="1" ht="15" customHeight="1">
      <c r="A50" s="242">
        <v>1954</v>
      </c>
      <c r="B50" s="288"/>
      <c r="C50" s="238"/>
      <c r="D50" s="282"/>
      <c r="E50" s="292"/>
      <c r="F50" s="292"/>
      <c r="G50" s="238">
        <f>[1]avgfiinc!AD43</f>
        <v>315103.75424693973</v>
      </c>
      <c r="H50" s="330"/>
      <c r="I50" s="331"/>
      <c r="J50" s="331"/>
      <c r="K50" s="331"/>
      <c r="L50" s="331"/>
      <c r="M50" s="332">
        <f>G50*0.01/'TD5'!F50</f>
        <v>0.1077356180416074</v>
      </c>
    </row>
    <row r="51" spans="1:13" s="235" customFormat="1" ht="15" customHeight="1">
      <c r="A51" s="242">
        <v>1955</v>
      </c>
      <c r="B51" s="288"/>
      <c r="C51" s="238"/>
      <c r="D51" s="282"/>
      <c r="E51" s="292"/>
      <c r="F51" s="292"/>
      <c r="G51" s="238">
        <f>[1]avgfiinc!AD44</f>
        <v>342587.59977013798</v>
      </c>
      <c r="H51" s="330"/>
      <c r="I51" s="331"/>
      <c r="J51" s="331"/>
      <c r="K51" s="331"/>
      <c r="L51" s="331"/>
      <c r="M51" s="332">
        <f>G51*0.01/'TD5'!F51</f>
        <v>0.11057545520131826</v>
      </c>
    </row>
    <row r="52" spans="1:13" s="235" customFormat="1" ht="15" customHeight="1">
      <c r="A52" s="242">
        <v>1956</v>
      </c>
      <c r="B52" s="288"/>
      <c r="C52" s="238"/>
      <c r="D52" s="282"/>
      <c r="E52" s="292"/>
      <c r="F52" s="292"/>
      <c r="G52" s="238">
        <f>[1]avgfiinc!AD45</f>
        <v>340908.06858687254</v>
      </c>
      <c r="H52" s="330"/>
      <c r="I52" s="331"/>
      <c r="J52" s="331"/>
      <c r="K52" s="331"/>
      <c r="L52" s="331"/>
      <c r="M52" s="332">
        <f>G52*0.01/'TD5'!F52</f>
        <v>0.10672081713296969</v>
      </c>
    </row>
    <row r="53" spans="1:13" s="235" customFormat="1" ht="15" customHeight="1">
      <c r="A53" s="242">
        <v>1957</v>
      </c>
      <c r="B53" s="288"/>
      <c r="C53" s="238"/>
      <c r="D53" s="282"/>
      <c r="E53" s="292"/>
      <c r="F53" s="292"/>
      <c r="G53" s="238">
        <f>[1]avgfiinc!AD46</f>
        <v>323901.11913942249</v>
      </c>
      <c r="H53" s="330"/>
      <c r="I53" s="331"/>
      <c r="J53" s="331"/>
      <c r="K53" s="331"/>
      <c r="L53" s="331"/>
      <c r="M53" s="332">
        <f>G53*0.01/'TD5'!F53</f>
        <v>0.10160969512973955</v>
      </c>
    </row>
    <row r="54" spans="1:13" s="235" customFormat="1" ht="15" customHeight="1">
      <c r="A54" s="242">
        <v>1958</v>
      </c>
      <c r="B54" s="288"/>
      <c r="C54" s="238"/>
      <c r="D54" s="282"/>
      <c r="E54" s="292"/>
      <c r="F54" s="292"/>
      <c r="G54" s="238">
        <f>[1]avgfiinc!AD47</f>
        <v>317856.61068814207</v>
      </c>
      <c r="H54" s="330"/>
      <c r="I54" s="331"/>
      <c r="J54" s="331"/>
      <c r="K54" s="331"/>
      <c r="L54" s="331"/>
      <c r="M54" s="332">
        <f>G54*0.01/'TD5'!F54</f>
        <v>0.10205745453581451</v>
      </c>
    </row>
    <row r="55" spans="1:13" s="235" customFormat="1" ht="15" customHeight="1">
      <c r="A55" s="244">
        <v>1959</v>
      </c>
      <c r="B55" s="293"/>
      <c r="C55" s="246"/>
      <c r="D55" s="283"/>
      <c r="E55" s="294"/>
      <c r="F55" s="294"/>
      <c r="G55" s="246">
        <f>[1]avgfiinc!AD48</f>
        <v>352946.00735855615</v>
      </c>
      <c r="H55" s="334"/>
      <c r="I55" s="335"/>
      <c r="J55" s="335"/>
      <c r="K55" s="335"/>
      <c r="L55" s="335"/>
      <c r="M55" s="336">
        <f>G55*0.01/'TD5'!F55</f>
        <v>0.10647444606593219</v>
      </c>
    </row>
    <row r="56" spans="1:13" ht="15.75">
      <c r="A56" s="249">
        <v>1960</v>
      </c>
      <c r="B56" s="288"/>
      <c r="C56" s="238"/>
      <c r="D56" s="282"/>
      <c r="E56" s="292"/>
      <c r="F56" s="292"/>
      <c r="G56" s="238">
        <f>[1]avgfiinc!AD49</f>
        <v>334750.31173142145</v>
      </c>
      <c r="H56" s="330"/>
      <c r="I56" s="331"/>
      <c r="J56" s="331"/>
      <c r="K56" s="331"/>
      <c r="L56" s="331"/>
      <c r="M56" s="332">
        <f>G56*0.01/'TD5'!F56</f>
        <v>0.10034579956956319</v>
      </c>
    </row>
    <row r="57" spans="1:13" ht="15.75">
      <c r="A57" s="249">
        <v>1961</v>
      </c>
      <c r="B57" s="288"/>
      <c r="C57" s="238"/>
      <c r="D57" s="282"/>
      <c r="E57" s="292"/>
      <c r="F57" s="292"/>
      <c r="G57" s="238">
        <f>[1]avgfiinc!AD50</f>
        <v>362796.66651647934</v>
      </c>
      <c r="H57" s="330"/>
      <c r="I57" s="331"/>
      <c r="J57" s="331"/>
      <c r="K57" s="331"/>
      <c r="L57" s="331"/>
      <c r="M57" s="332">
        <f>G57*0.01/'TD5'!F57</f>
        <v>0.10640656153200091</v>
      </c>
    </row>
    <row r="58" spans="1:13">
      <c r="A58" s="249">
        <v>1962</v>
      </c>
      <c r="B58" s="298">
        <f>[1]avgfiinc!Y51</f>
        <v>203317.25772017046</v>
      </c>
      <c r="C58" s="250">
        <f>[1]avgfiinc!Z51</f>
        <v>236390.26186089116</v>
      </c>
      <c r="D58" s="250">
        <f>[1]avgfiinc!AA51</f>
        <v>191932.09572657637</v>
      </c>
      <c r="E58" s="250">
        <f>[1]avgfiinc!AB51</f>
        <v>286132.62794979999</v>
      </c>
      <c r="F58" s="250">
        <f>[1]avgfiinc!AC51</f>
        <v>153619.12147425339</v>
      </c>
      <c r="G58" s="250">
        <f>[1]avgfiinc!AD51</f>
        <v>344857.08978088282</v>
      </c>
      <c r="H58" s="337">
        <f>B58*0.01/'TD5'!B58</f>
        <v>9.4582267105579376E-2</v>
      </c>
      <c r="I58" s="338">
        <f>C58*0.01/'TD5'!B58</f>
        <v>0.1099676787853241</v>
      </c>
      <c r="J58" s="338">
        <f>D58*0.01/'TD5'!C58</f>
        <v>8.1606470048427582E-2</v>
      </c>
      <c r="K58" s="338">
        <f>E58*0.01/'TD5'!D58</f>
        <v>8.7478674948215498E-2</v>
      </c>
      <c r="L58" s="338">
        <f>F58*0.01/'TD5'!E58</f>
        <v>0.14075124263763428</v>
      </c>
      <c r="M58" s="339">
        <f>G58*0.01/'TD5'!F58</f>
        <v>0.10065796971321105</v>
      </c>
    </row>
    <row r="59" spans="1:13">
      <c r="A59" s="249">
        <v>1963</v>
      </c>
      <c r="B59" s="303">
        <f>[1]avgfiinc!Y52</f>
        <v>212434.05694717134</v>
      </c>
      <c r="C59" s="257">
        <f>[1]avgfiinc!Z52</f>
        <v>247256.46381025034</v>
      </c>
      <c r="D59" s="282">
        <f>[1]avgfiinc!AA52</f>
        <v>199906.62018741033</v>
      </c>
      <c r="E59" s="282">
        <f>[1]avgfiinc!AB52</f>
        <v>298656.65482739778</v>
      </c>
      <c r="F59" s="282">
        <f>[1]avgfiinc!AC52</f>
        <v>161163.00193549291</v>
      </c>
      <c r="G59" s="257">
        <f>[1]avgfiinc!AD52</f>
        <v>354551.41163009033</v>
      </c>
      <c r="H59" s="340">
        <f>B59*0.01/'TD5'!B59</f>
        <v>9.4694790579991139E-2</v>
      </c>
      <c r="I59" s="341">
        <f>C59*0.01/'TD5'!B59</f>
        <v>0.11021725704689359</v>
      </c>
      <c r="J59" s="341">
        <f>D59*0.01/'TD5'!C59</f>
        <v>8.1466614495915274E-2</v>
      </c>
      <c r="K59" s="341">
        <f>E59*0.01/'TD5'!D59</f>
        <v>8.7623865985451743E-2</v>
      </c>
      <c r="L59" s="341">
        <f>F59*0.01/'TD5'!E59</f>
        <v>0.14136660738880139</v>
      </c>
      <c r="M59" s="342">
        <f>G59*0.01/'TD5'!F59</f>
        <v>9.91651029594353E-2</v>
      </c>
    </row>
    <row r="60" spans="1:13">
      <c r="A60" s="249">
        <v>1964</v>
      </c>
      <c r="B60" s="303">
        <f>[1]avgfiinc!Y53</f>
        <v>221550.85617417219</v>
      </c>
      <c r="C60" s="257">
        <f>[1]avgfiinc!Z53</f>
        <v>258122.66575960949</v>
      </c>
      <c r="D60" s="282">
        <f>[1]avgfiinc!AA53</f>
        <v>207881.14464824426</v>
      </c>
      <c r="E60" s="282">
        <f>[1]avgfiinc!AB53</f>
        <v>311180.68170499557</v>
      </c>
      <c r="F60" s="282">
        <f>[1]avgfiinc!AC53</f>
        <v>168706.8823967324</v>
      </c>
      <c r="G60" s="257">
        <f>[1]avgfiinc!AD53</f>
        <v>377455.35294636537</v>
      </c>
      <c r="H60" s="340">
        <f>B60*0.01/'TD5'!B60</f>
        <v>9.47982892394066E-2</v>
      </c>
      <c r="I60" s="341">
        <f>C60*0.01/'TD5'!B60</f>
        <v>0.11044681817293167</v>
      </c>
      <c r="J60" s="341">
        <f>D60*0.01/'TD5'!C60</f>
        <v>8.1337913870811462E-2</v>
      </c>
      <c r="K60" s="341">
        <f>E60*0.01/'TD5'!D60</f>
        <v>8.7757796049118028E-2</v>
      </c>
      <c r="L60" s="341">
        <f>F60*0.01/'TD5'!E60</f>
        <v>0.14193163812160495</v>
      </c>
      <c r="M60" s="342">
        <f>G60*0.01/'TD5'!F60</f>
        <v>0.10193661600351334</v>
      </c>
    </row>
    <row r="61" spans="1:13">
      <c r="A61" s="249">
        <v>1965</v>
      </c>
      <c r="B61" s="303">
        <f>[1]avgfiinc!Y54</f>
        <v>233240.64778681536</v>
      </c>
      <c r="C61" s="257">
        <f>[1]avgfiinc!Z54</f>
        <v>269794.95999826386</v>
      </c>
      <c r="D61" s="282">
        <f>[1]avgfiinc!AA54</f>
        <v>219448.51749338987</v>
      </c>
      <c r="E61" s="282">
        <f>[1]avgfiinc!AB54</f>
        <v>325029.52533124795</v>
      </c>
      <c r="F61" s="282">
        <f>[1]avgfiinc!AC54</f>
        <v>178485.1154117625</v>
      </c>
      <c r="G61" s="257">
        <f>[1]avgfiinc!AD54</f>
        <v>427658.84708889556</v>
      </c>
      <c r="H61" s="340">
        <f>B61*0.01/'TD5'!B61</f>
        <v>9.5344178661651666E-2</v>
      </c>
      <c r="I61" s="341">
        <f>C61*0.01/'TD5'!B61</f>
        <v>0.11028686085454152</v>
      </c>
      <c r="J61" s="341">
        <f>D61*0.01/'TD5'!C61</f>
        <v>8.200996126391677E-2</v>
      </c>
      <c r="K61" s="341">
        <f>E61*0.01/'TD5'!D61</f>
        <v>8.7564026515916937E-2</v>
      </c>
      <c r="L61" s="341">
        <f>F61*0.01/'TD5'!E61</f>
        <v>0.14347689552267409</v>
      </c>
      <c r="M61" s="342">
        <f>G61*0.01/'TD5'!F61</f>
        <v>0.10891912753229199</v>
      </c>
    </row>
    <row r="62" spans="1:13">
      <c r="A62" s="249">
        <v>1966</v>
      </c>
      <c r="B62" s="303">
        <f>[1]avgfiinc!Y55</f>
        <v>244930.43939945856</v>
      </c>
      <c r="C62" s="257">
        <f>[1]avgfiinc!Z55</f>
        <v>281467.25423691829</v>
      </c>
      <c r="D62" s="282">
        <f>[1]avgfiinc!AA55</f>
        <v>231015.89033853548</v>
      </c>
      <c r="E62" s="282">
        <f>[1]avgfiinc!AB55</f>
        <v>338878.36895750038</v>
      </c>
      <c r="F62" s="282">
        <f>[1]avgfiinc!AC55</f>
        <v>188263.34842679263</v>
      </c>
      <c r="G62" s="257">
        <f>[1]avgfiinc!AD55</f>
        <v>416304.66844524263</v>
      </c>
      <c r="H62" s="340">
        <f>B62*0.01/'TD5'!B62</f>
        <v>9.5843404531478868E-2</v>
      </c>
      <c r="I62" s="341">
        <f>C62*0.01/'TD5'!B62</f>
        <v>0.1101405769586563</v>
      </c>
      <c r="J62" s="341">
        <f>D62*0.01/'TD5'!C62</f>
        <v>8.2624271512031569E-2</v>
      </c>
      <c r="K62" s="341">
        <f>E62*0.01/'TD5'!D62</f>
        <v>8.7386846542358385E-2</v>
      </c>
      <c r="L62" s="341">
        <f>F62*0.01/'TD5'!E62</f>
        <v>0.14489050209522247</v>
      </c>
      <c r="M62" s="342">
        <f>G62*0.01/'TD5'!F62</f>
        <v>0.10330610722303389</v>
      </c>
    </row>
    <row r="63" spans="1:13">
      <c r="A63" s="249">
        <v>1967</v>
      </c>
      <c r="B63" s="303">
        <f>[1]avgfiinc!Y56</f>
        <v>269273.32613276248</v>
      </c>
      <c r="C63" s="257">
        <f>[1]avgfiinc!Z56</f>
        <v>307642.27638804395</v>
      </c>
      <c r="D63" s="282">
        <f>[1]avgfiinc!AA56</f>
        <v>256648.76243241085</v>
      </c>
      <c r="E63" s="282">
        <f>[1]avgfiinc!AB56</f>
        <v>368035.76262441598</v>
      </c>
      <c r="F63" s="282">
        <f>[1]avgfiinc!AC56</f>
        <v>210006.54469918998</v>
      </c>
      <c r="G63" s="257">
        <f>[1]avgfiinc!AD56</f>
        <v>455929.92571566132</v>
      </c>
      <c r="H63" s="343">
        <f>B63*0.01/'TD5'!B63</f>
        <v>0.10091205872595309</v>
      </c>
      <c r="I63" s="344">
        <f>C63*0.01/'TD5'!B63</f>
        <v>0.11529109068214893</v>
      </c>
      <c r="J63" s="341">
        <f>D63*0.01/'TD5'!C63</f>
        <v>8.7831256911158562E-2</v>
      </c>
      <c r="K63" s="341">
        <f>E63*0.01/'TD5'!D63</f>
        <v>9.3047084286808968E-2</v>
      </c>
      <c r="L63" s="341">
        <f>F63*0.01/'TD5'!E63</f>
        <v>0.14576293528079989</v>
      </c>
      <c r="M63" s="342">
        <f>G63*0.01/'TD5'!F63</f>
        <v>0.10841830819845198</v>
      </c>
    </row>
    <row r="64" spans="1:13">
      <c r="A64" s="249">
        <v>1968</v>
      </c>
      <c r="B64" s="303">
        <f>[1]avgfiinc!Y57</f>
        <v>284010.65899991372</v>
      </c>
      <c r="C64" s="257">
        <f>[1]avgfiinc!Z57</f>
        <v>323641.07432334562</v>
      </c>
      <c r="D64" s="282">
        <f>[1]avgfiinc!AA57</f>
        <v>270433.11345068819</v>
      </c>
      <c r="E64" s="282">
        <f>[1]avgfiinc!AB57</f>
        <v>385548.40830951557</v>
      </c>
      <c r="F64" s="282">
        <f>[1]avgfiinc!AC57</f>
        <v>221446.36291117422</v>
      </c>
      <c r="G64" s="257">
        <f>[1]avgfiinc!AD57</f>
        <v>481923.05006008811</v>
      </c>
      <c r="H64" s="343">
        <f>B64*0.01/'TD5'!B64</f>
        <v>0.10237449081614612</v>
      </c>
      <c r="I64" s="344">
        <f>C64*0.01/'TD5'!B64</f>
        <v>0.11665967153385282</v>
      </c>
      <c r="J64" s="341">
        <f>D64*0.01/'TD5'!C64</f>
        <v>8.9409544598311186E-2</v>
      </c>
      <c r="K64" s="341">
        <f>E64*0.01/'TD5'!D64</f>
        <v>9.4564453233033419E-2</v>
      </c>
      <c r="L64" s="341">
        <f>F64*0.01/'TD5'!E64</f>
        <v>0.14619933068752289</v>
      </c>
      <c r="M64" s="342">
        <f>G64*0.01/'TD5'!F64</f>
        <v>0.10958070494234561</v>
      </c>
    </row>
    <row r="65" spans="1:13">
      <c r="A65" s="259">
        <v>1969</v>
      </c>
      <c r="B65" s="308">
        <f>[1]avgfiinc!Y58</f>
        <v>266243.805951369</v>
      </c>
      <c r="C65" s="260">
        <f>[1]avgfiinc!Z58</f>
        <v>308220.92311826785</v>
      </c>
      <c r="D65" s="283">
        <f>[1]avgfiinc!AA58</f>
        <v>253811.4073270295</v>
      </c>
      <c r="E65" s="283">
        <f>[1]avgfiinc!AB58</f>
        <v>369586.81202206353</v>
      </c>
      <c r="F65" s="283">
        <f>[1]avgfiinc!AC58</f>
        <v>206141.9352722567</v>
      </c>
      <c r="G65" s="260">
        <f>[1]avgfiinc!AD58</f>
        <v>454549.30482190219</v>
      </c>
      <c r="H65" s="345">
        <f>B65*0.01/'TD5'!B65</f>
        <v>9.4944636453874409E-2</v>
      </c>
      <c r="I65" s="346">
        <f>C65*0.01/'TD5'!B65</f>
        <v>0.10991400678176433</v>
      </c>
      <c r="J65" s="347">
        <f>D65*0.01/'TD5'!C65</f>
        <v>8.2836549612693489E-2</v>
      </c>
      <c r="K65" s="347">
        <f>E65*0.01/'TD5'!D65</f>
        <v>8.9202754315920174E-2</v>
      </c>
      <c r="L65" s="347">
        <f>F65*0.01/'TD5'!E65</f>
        <v>0.13543962873518467</v>
      </c>
      <c r="M65" s="348">
        <f>G65*0.01/'TD5'!F65</f>
        <v>0.10188319021835922</v>
      </c>
    </row>
    <row r="66" spans="1:13">
      <c r="A66" s="249">
        <v>1970</v>
      </c>
      <c r="B66" s="303">
        <f>[1]avgfiinc!Y59</f>
        <v>240112.73212618788</v>
      </c>
      <c r="C66" s="257">
        <f>[1]avgfiinc!Z59</f>
        <v>283453.69848840276</v>
      </c>
      <c r="D66" s="282">
        <f>[1]avgfiinc!AA59</f>
        <v>229873.92804322983</v>
      </c>
      <c r="E66" s="282">
        <f>[1]avgfiinc!AB59</f>
        <v>342970.37632871664</v>
      </c>
      <c r="F66" s="282">
        <f>[1]avgfiinc!AC59</f>
        <v>180480.07597021537</v>
      </c>
      <c r="G66" s="257">
        <f>[1]avgfiinc!AD59</f>
        <v>412932.76285278297</v>
      </c>
      <c r="H66" s="343">
        <f>B66*0.01/'TD5'!B66</f>
        <v>8.8055462372722104E-2</v>
      </c>
      <c r="I66" s="344">
        <f>C66*0.01/'TD5'!B66</f>
        <v>0.10394970004563221</v>
      </c>
      <c r="J66" s="341">
        <f>D66*0.01/'TD5'!C66</f>
        <v>7.6853386097354828E-2</v>
      </c>
      <c r="K66" s="341">
        <f>E66*0.01/'TD5'!D66</f>
        <v>8.486907932092437E-2</v>
      </c>
      <c r="L66" s="341">
        <f>F66*0.01/'TD5'!E66</f>
        <v>0.12436858424916865</v>
      </c>
      <c r="M66" s="342">
        <f>G66*0.01/'TD5'!F66</f>
        <v>9.4954403699375675E-2</v>
      </c>
    </row>
    <row r="67" spans="1:13">
      <c r="A67" s="249">
        <v>1971</v>
      </c>
      <c r="B67" s="303">
        <f>[1]avgfiinc!Y60</f>
        <v>241297.35582956456</v>
      </c>
      <c r="C67" s="257">
        <f>[1]avgfiinc!Z60</f>
        <v>284380.99128791783</v>
      </c>
      <c r="D67" s="282">
        <f>[1]avgfiinc!AA60</f>
        <v>230942.43220304494</v>
      </c>
      <c r="E67" s="282">
        <f>[1]avgfiinc!AB60</f>
        <v>343821.30382183508</v>
      </c>
      <c r="F67" s="282">
        <f>[1]avgfiinc!AC60</f>
        <v>182526.36728914821</v>
      </c>
      <c r="G67" s="257">
        <f>[1]avgfiinc!AD60</f>
        <v>414459.33710733318</v>
      </c>
      <c r="H67" s="343">
        <f>B67*0.01/'TD5'!B67</f>
        <v>8.8811796340451096E-2</v>
      </c>
      <c r="I67" s="344">
        <f>C67*0.01/'TD5'!B67</f>
        <v>0.10466913984419078</v>
      </c>
      <c r="J67" s="341">
        <f>D67*0.01/'TD5'!C67</f>
        <v>7.7496669946413008E-2</v>
      </c>
      <c r="K67" s="341">
        <f>E67*0.01/'TD5'!D67</f>
        <v>8.5598887882952127E-2</v>
      </c>
      <c r="L67" s="341">
        <f>F67*0.01/'TD5'!E67</f>
        <v>0.12539309228304771</v>
      </c>
      <c r="M67" s="342">
        <f>G67*0.01/'TD5'!F67</f>
        <v>9.5630620286101503E-2</v>
      </c>
    </row>
    <row r="68" spans="1:13">
      <c r="A68" s="249">
        <v>1972</v>
      </c>
      <c r="B68" s="303">
        <f>[1]avgfiinc!Y61</f>
        <v>251313.8384890478</v>
      </c>
      <c r="C68" s="257">
        <f>[1]avgfiinc!Z61</f>
        <v>295779.07932513469</v>
      </c>
      <c r="D68" s="282">
        <f>[1]avgfiinc!AA61</f>
        <v>240154.63690550256</v>
      </c>
      <c r="E68" s="282">
        <f>[1]avgfiinc!AB61</f>
        <v>357777.68570329784</v>
      </c>
      <c r="F68" s="282">
        <f>[1]avgfiinc!AC61</f>
        <v>192022.88562389297</v>
      </c>
      <c r="G68" s="257">
        <f>[1]avgfiinc!AD61</f>
        <v>430309.82672803983</v>
      </c>
      <c r="H68" s="343">
        <f>B68*0.01/'TD5'!B68</f>
        <v>8.8658918672081186E-2</v>
      </c>
      <c r="I68" s="344">
        <f>C68*0.01/'TD5'!B68</f>
        <v>0.10434544112831647</v>
      </c>
      <c r="J68" s="341">
        <f>D68*0.01/'TD5'!C68</f>
        <v>7.7432688265616889E-2</v>
      </c>
      <c r="K68" s="341">
        <f>E68*0.01/'TD5'!D68</f>
        <v>8.5915938487232779E-2</v>
      </c>
      <c r="L68" s="341">
        <f>F68*0.01/'TD5'!E68</f>
        <v>0.12311681351275185</v>
      </c>
      <c r="M68" s="342">
        <f>G68*0.01/'TD5'!F68</f>
        <v>9.5404998552112361E-2</v>
      </c>
    </row>
    <row r="69" spans="1:13">
      <c r="A69" s="249">
        <v>1973</v>
      </c>
      <c r="B69" s="303">
        <f>[1]avgfiinc!Y62</f>
        <v>250707.45919264571</v>
      </c>
      <c r="C69" s="257">
        <f>[1]avgfiinc!Z62</f>
        <v>298117.57189330272</v>
      </c>
      <c r="D69" s="282">
        <f>[1]avgfiinc!AA62</f>
        <v>240065.12507212468</v>
      </c>
      <c r="E69" s="282">
        <f>[1]avgfiinc!AB62</f>
        <v>364698.06040868297</v>
      </c>
      <c r="F69" s="282">
        <f>[1]avgfiinc!AC62</f>
        <v>187003.28355037532</v>
      </c>
      <c r="G69" s="257">
        <f>[1]avgfiinc!AD62</f>
        <v>429420.96282006864</v>
      </c>
      <c r="H69" s="343">
        <f>B69*0.01/'TD5'!B69</f>
        <v>8.6115175171016758E-2</v>
      </c>
      <c r="I69" s="344">
        <f>C69*0.01/'TD5'!B69</f>
        <v>0.10240001238025799</v>
      </c>
      <c r="J69" s="341">
        <f>D69*0.01/'TD5'!C69</f>
        <v>7.5155607409669756E-2</v>
      </c>
      <c r="K69" s="341">
        <f>E69*0.01/'TD5'!D69</f>
        <v>8.4738018108055244E-2</v>
      </c>
      <c r="L69" s="341">
        <f>F69*0.01/'TD5'!E69</f>
        <v>0.11773523127340015</v>
      </c>
      <c r="M69" s="342">
        <f>G69*0.01/'TD5'!F69</f>
        <v>9.2953410270638415E-2</v>
      </c>
    </row>
    <row r="70" spans="1:13">
      <c r="A70" s="249">
        <v>1974</v>
      </c>
      <c r="B70" s="303">
        <f>[1]avgfiinc!Y63</f>
        <v>243256.67228500432</v>
      </c>
      <c r="C70" s="257">
        <f>[1]avgfiinc!Z63</f>
        <v>291523.01012586738</v>
      </c>
      <c r="D70" s="282">
        <f>[1]avgfiinc!AA63</f>
        <v>234722.58182675601</v>
      </c>
      <c r="E70" s="282">
        <f>[1]avgfiinc!AB63</f>
        <v>361804.11793856393</v>
      </c>
      <c r="F70" s="282">
        <f>[1]avgfiinc!AC63</f>
        <v>175597.76388835348</v>
      </c>
      <c r="G70" s="257">
        <f>[1]avgfiinc!AD63</f>
        <v>416786.64698902989</v>
      </c>
      <c r="H70" s="343">
        <f>B70*0.01/'TD5'!B70</f>
        <v>8.4602065678268459E-2</v>
      </c>
      <c r="I70" s="344">
        <f>C70*0.01/'TD5'!B70</f>
        <v>0.1013885811136106</v>
      </c>
      <c r="J70" s="341">
        <f>D70*0.01/'TD5'!C70</f>
        <v>7.4212932722616642E-2</v>
      </c>
      <c r="K70" s="341">
        <f>E70*0.01/'TD5'!D70</f>
        <v>8.521290359215071E-2</v>
      </c>
      <c r="L70" s="341">
        <f>F70*0.01/'TD5'!E70</f>
        <v>0.1115243141484825</v>
      </c>
      <c r="M70" s="342">
        <f>G70*0.01/'TD5'!F70</f>
        <v>9.1676472753988519E-2</v>
      </c>
    </row>
    <row r="71" spans="1:13">
      <c r="A71" s="249">
        <v>1975</v>
      </c>
      <c r="B71" s="303">
        <f>[1]avgfiinc!Y64</f>
        <v>227672.26088649634</v>
      </c>
      <c r="C71" s="257">
        <f>[1]avgfiinc!Z64</f>
        <v>273927.69335688656</v>
      </c>
      <c r="D71" s="282">
        <f>[1]avgfiinc!AA64</f>
        <v>219128.58266833151</v>
      </c>
      <c r="E71" s="282">
        <f>[1]avgfiinc!AB64</f>
        <v>339531.73391356476</v>
      </c>
      <c r="F71" s="282">
        <f>[1]avgfiinc!AC64</f>
        <v>165004.41273577628</v>
      </c>
      <c r="G71" s="257">
        <f>[1]avgfiinc!AD64</f>
        <v>389815.92932829342</v>
      </c>
      <c r="H71" s="343">
        <f>B71*0.01/'TD5'!B71</f>
        <v>8.3236707447923663E-2</v>
      </c>
      <c r="I71" s="344">
        <f>C71*0.01/'TD5'!B71</f>
        <v>0.10014763847405563</v>
      </c>
      <c r="J71" s="341">
        <f>D71*0.01/'TD5'!C71</f>
        <v>7.3410790820133784E-2</v>
      </c>
      <c r="K71" s="341">
        <f>E71*0.01/'TD5'!D71</f>
        <v>8.5610990070591683E-2</v>
      </c>
      <c r="L71" s="341">
        <f>F71*0.01/'TD5'!E71</f>
        <v>0.10631352302016241</v>
      </c>
      <c r="M71" s="342">
        <f>G71*0.01/'TD5'!F71</f>
        <v>9.0314151503321227E-2</v>
      </c>
    </row>
    <row r="72" spans="1:13">
      <c r="A72" s="249">
        <v>1976</v>
      </c>
      <c r="B72" s="303">
        <f>[1]avgfiinc!Y65</f>
        <v>235623.97659843205</v>
      </c>
      <c r="C72" s="257">
        <f>[1]avgfiinc!Z65</f>
        <v>282765.85445536068</v>
      </c>
      <c r="D72" s="282">
        <f>[1]avgfiinc!AA65</f>
        <v>227363.48754453656</v>
      </c>
      <c r="E72" s="282">
        <f>[1]avgfiinc!AB65</f>
        <v>350994.56650478131</v>
      </c>
      <c r="F72" s="282">
        <f>[1]avgfiinc!AC65</f>
        <v>171656.88810554903</v>
      </c>
      <c r="G72" s="257">
        <f>[1]avgfiinc!AD65</f>
        <v>401821.35905472317</v>
      </c>
      <c r="H72" s="343">
        <f>B72*0.01/'TD5'!B72</f>
        <v>8.3046400472262874E-2</v>
      </c>
      <c r="I72" s="344">
        <f>C72*0.01/'TD5'!B72</f>
        <v>9.9661701359885072E-2</v>
      </c>
      <c r="J72" s="341">
        <f>D72*0.01/'TD5'!C72</f>
        <v>7.3392695848944825E-2</v>
      </c>
      <c r="K72" s="341">
        <f>E72*0.01/'TD5'!D72</f>
        <v>8.5851513927998724E-2</v>
      </c>
      <c r="L72" s="341">
        <f>F72*0.01/'TD5'!E72</f>
        <v>0.10434564671561475</v>
      </c>
      <c r="M72" s="342">
        <f>G72*0.01/'TD5'!F72</f>
        <v>9.0083616266070976E-2</v>
      </c>
    </row>
    <row r="73" spans="1:13">
      <c r="A73" s="249">
        <v>1977</v>
      </c>
      <c r="B73" s="303">
        <f>[1]avgfiinc!Y66</f>
        <v>242130.57558378074</v>
      </c>
      <c r="C73" s="257">
        <f>[1]avgfiinc!Z66</f>
        <v>289696.81234219985</v>
      </c>
      <c r="D73" s="282">
        <f>[1]avgfiinc!AA66</f>
        <v>233793.93716289412</v>
      </c>
      <c r="E73" s="282">
        <f>[1]avgfiinc!AB66</f>
        <v>360820.89427382941</v>
      </c>
      <c r="F73" s="282">
        <f>[1]avgfiinc!AC66</f>
        <v>175284.48832910648</v>
      </c>
      <c r="G73" s="257">
        <f>[1]avgfiinc!AD66</f>
        <v>411261.14043789421</v>
      </c>
      <c r="H73" s="343">
        <f>B73*0.01/'TD5'!B73</f>
        <v>8.347160218277061E-2</v>
      </c>
      <c r="I73" s="344">
        <f>C73*0.01/'TD5'!B73</f>
        <v>9.986948990288802E-2</v>
      </c>
      <c r="J73" s="341">
        <f>D73*0.01/'TD5'!C73</f>
        <v>7.3934688956738256E-2</v>
      </c>
      <c r="K73" s="341">
        <f>E73*0.01/'TD5'!D73</f>
        <v>8.6858049304739282E-2</v>
      </c>
      <c r="L73" s="341">
        <f>F73*0.01/'TD5'!E73</f>
        <v>0.1026436884493762</v>
      </c>
      <c r="M73" s="342">
        <f>G73*0.01/'TD5'!F73</f>
        <v>9.0579711469366955E-2</v>
      </c>
    </row>
    <row r="74" spans="1:13">
      <c r="A74" s="249">
        <v>1978</v>
      </c>
      <c r="B74" s="303">
        <f>[1]avgfiinc!Y67</f>
        <v>255903.72449952335</v>
      </c>
      <c r="C74" s="257">
        <f>[1]avgfiinc!Z67</f>
        <v>304494.40991702094</v>
      </c>
      <c r="D74" s="282">
        <f>[1]avgfiinc!AA67</f>
        <v>247223.09676252067</v>
      </c>
      <c r="E74" s="282">
        <f>[1]avgfiinc!AB67</f>
        <v>381343.67093707056</v>
      </c>
      <c r="F74" s="282">
        <f>[1]avgfiinc!AC67</f>
        <v>184220.68978407531</v>
      </c>
      <c r="G74" s="257">
        <f>[1]avgfiinc!AD67</f>
        <v>432743.67027752066</v>
      </c>
      <c r="H74" s="343">
        <f>B74*0.01/'TD5'!B74</f>
        <v>8.58117002947094E-2</v>
      </c>
      <c r="I74" s="344">
        <f>C74*0.01/'TD5'!B74</f>
        <v>0.10210552072391765</v>
      </c>
      <c r="J74" s="341">
        <f>D74*0.01/'TD5'!C74</f>
        <v>7.570191095054167E-2</v>
      </c>
      <c r="K74" s="341">
        <f>E74*0.01/'TD5'!D74</f>
        <v>8.9784536578122687E-2</v>
      </c>
      <c r="L74" s="341">
        <f>F74*0.01/'TD5'!E74</f>
        <v>0.10372347507107091</v>
      </c>
      <c r="M74" s="342">
        <f>G74*0.01/'TD5'!F74</f>
        <v>9.3084240474391663E-2</v>
      </c>
    </row>
    <row r="75" spans="1:13">
      <c r="A75" s="259">
        <v>1979</v>
      </c>
      <c r="B75" s="308">
        <f>[1]avgfiinc!Y68</f>
        <v>285370.99870823591</v>
      </c>
      <c r="C75" s="260">
        <f>[1]avgfiinc!Z68</f>
        <v>333455.71866603999</v>
      </c>
      <c r="D75" s="283">
        <f>[1]avgfiinc!AA68</f>
        <v>270819.51500998868</v>
      </c>
      <c r="E75" s="283">
        <f>[1]avgfiinc!AB68</f>
        <v>412192.87983433419</v>
      </c>
      <c r="F75" s="283">
        <f>[1]avgfiinc!AC68</f>
        <v>211603.9043660223</v>
      </c>
      <c r="G75" s="260">
        <f>[1]avgfiinc!AD68</f>
        <v>478252.37832102017</v>
      </c>
      <c r="H75" s="349">
        <f>B75*0.01/'TD5'!B75</f>
        <v>9.3017108738422394E-2</v>
      </c>
      <c r="I75" s="347">
        <f>C75*0.01/'TD5'!B75</f>
        <v>0.10869039595127108</v>
      </c>
      <c r="J75" s="347">
        <f>D75*0.01/'TD5'!C75</f>
        <v>8.1127360463142409E-2</v>
      </c>
      <c r="K75" s="347">
        <f>E75*0.01/'TD5'!D75</f>
        <v>9.6402809023857117E-2</v>
      </c>
      <c r="L75" s="347">
        <f>F75*0.01/'TD5'!E75</f>
        <v>0.11242514848709105</v>
      </c>
      <c r="M75" s="348">
        <f>G75*0.01/'TD5'!F75</f>
        <v>0.10038943588733674</v>
      </c>
    </row>
    <row r="76" spans="1:13">
      <c r="A76" s="249">
        <v>1980</v>
      </c>
      <c r="B76" s="303">
        <f>[1]avgfiinc!Y69</f>
        <v>285362.34681684477</v>
      </c>
      <c r="C76" s="257">
        <f>[1]avgfiinc!Z69</f>
        <v>332871.20830751985</v>
      </c>
      <c r="D76" s="282">
        <f>[1]avgfiinc!AA69</f>
        <v>272337.71226104506</v>
      </c>
      <c r="E76" s="282">
        <f>[1]avgfiinc!AB69</f>
        <v>415810.81176683854</v>
      </c>
      <c r="F76" s="282">
        <f>[1]avgfiinc!AC69</f>
        <v>208709.17473290866</v>
      </c>
      <c r="G76" s="257">
        <f>[1]avgfiinc!AD69</f>
        <v>476381.96186853707</v>
      </c>
      <c r="H76" s="340">
        <f>B76*0.01/'TD5'!B76</f>
        <v>9.3907848000526442E-2</v>
      </c>
      <c r="I76" s="341">
        <f>C76*0.01/'TD5'!B76</f>
        <v>0.1095421984791756</v>
      </c>
      <c r="J76" s="341">
        <f>D76*0.01/'TD5'!C76</f>
        <v>8.2688607275485979E-2</v>
      </c>
      <c r="K76" s="341">
        <f>E76*0.01/'TD5'!D76</f>
        <v>9.8445862531662001E-2</v>
      </c>
      <c r="L76" s="341">
        <f>F76*0.01/'TD5'!E76</f>
        <v>0.11007553339004518</v>
      </c>
      <c r="M76" s="342">
        <f>G76*0.01/'TD5'!F76</f>
        <v>0.10113230347633363</v>
      </c>
    </row>
    <row r="77" spans="1:13">
      <c r="A77" s="249">
        <v>1981</v>
      </c>
      <c r="B77" s="303">
        <f>[1]avgfiinc!Y70</f>
        <v>280429.04437291878</v>
      </c>
      <c r="C77" s="257">
        <f>[1]avgfiinc!Z70</f>
        <v>327785.05998533708</v>
      </c>
      <c r="D77" s="282">
        <f>[1]avgfiinc!AA70</f>
        <v>266504.44927584147</v>
      </c>
      <c r="E77" s="282">
        <f>[1]avgfiinc!AB70</f>
        <v>407225.83062327816</v>
      </c>
      <c r="F77" s="282">
        <f>[1]avgfiinc!AC70</f>
        <v>212554.20099768971</v>
      </c>
      <c r="G77" s="257">
        <f>[1]avgfiinc!AD70</f>
        <v>465764.4240155631</v>
      </c>
      <c r="H77" s="340">
        <f>B77*0.01/'TD5'!B77</f>
        <v>9.322070330381392E-2</v>
      </c>
      <c r="I77" s="341">
        <f>C77*0.01/'TD5'!B77</f>
        <v>0.10896287113428114</v>
      </c>
      <c r="J77" s="341">
        <f>D77*0.01/'TD5'!C77</f>
        <v>8.2244090735912337E-2</v>
      </c>
      <c r="K77" s="341">
        <f>E77*0.01/'TD5'!D77</f>
        <v>9.8110906779766097E-2</v>
      </c>
      <c r="L77" s="341">
        <f>F77*0.01/'TD5'!E77</f>
        <v>0.11142636090517043</v>
      </c>
      <c r="M77" s="342">
        <f>G77*0.01/'TD5'!F77</f>
        <v>9.9979497492313413E-2</v>
      </c>
    </row>
    <row r="78" spans="1:13">
      <c r="A78" s="249">
        <v>1982</v>
      </c>
      <c r="B78" s="303">
        <f>[1]avgfiinc!Y71</f>
        <v>302380.83288310602</v>
      </c>
      <c r="C78" s="257">
        <f>[1]avgfiinc!Z71</f>
        <v>349694.25231547415</v>
      </c>
      <c r="D78" s="282">
        <f>[1]avgfiinc!AA71</f>
        <v>285492.88932736585</v>
      </c>
      <c r="E78" s="282">
        <f>[1]avgfiinc!AB71</f>
        <v>436724.8555871782</v>
      </c>
      <c r="F78" s="282">
        <f>[1]avgfiinc!AC71</f>
        <v>230092.14753224869</v>
      </c>
      <c r="G78" s="257">
        <f>[1]avgfiinc!AD71</f>
        <v>497568.88217001455</v>
      </c>
      <c r="H78" s="340">
        <f>B78*0.01/'TD5'!B78</f>
        <v>0.10252002626657487</v>
      </c>
      <c r="I78" s="341">
        <f>C78*0.01/'TD5'!B78</f>
        <v>0.11856129765510558</v>
      </c>
      <c r="J78" s="341">
        <f>D78*0.01/'TD5'!C78</f>
        <v>9.0293295681476579E-2</v>
      </c>
      <c r="K78" s="341">
        <f>E78*0.01/'TD5'!D78</f>
        <v>0.10804624110460281</v>
      </c>
      <c r="L78" s="341">
        <f>F78*0.01/'TD5'!E78</f>
        <v>0.11990365386009219</v>
      </c>
      <c r="M78" s="342">
        <f>G78*0.01/'TD5'!F78</f>
        <v>0.10903625935316086</v>
      </c>
    </row>
    <row r="79" spans="1:13">
      <c r="A79" s="249">
        <v>1983</v>
      </c>
      <c r="B79" s="303">
        <f>[1]avgfiinc!Y72</f>
        <v>323929.67205252289</v>
      </c>
      <c r="C79" s="257">
        <f>[1]avgfiinc!Z72</f>
        <v>370993.10710814229</v>
      </c>
      <c r="D79" s="282">
        <f>[1]avgfiinc!AA72</f>
        <v>307516.71851162822</v>
      </c>
      <c r="E79" s="282">
        <f>[1]avgfiinc!AB72</f>
        <v>464298.56570352905</v>
      </c>
      <c r="F79" s="282">
        <f>[1]avgfiinc!AC72</f>
        <v>244658.2285760777</v>
      </c>
      <c r="G79" s="257">
        <f>[1]avgfiinc!AD72</f>
        <v>531309.66613297118</v>
      </c>
      <c r="H79" s="340">
        <f>B79*0.01/'TD5'!B79</f>
        <v>0.10922702401876448</v>
      </c>
      <c r="I79" s="341">
        <f>C79*0.01/'TD5'!B79</f>
        <v>0.12509651482105255</v>
      </c>
      <c r="J79" s="341">
        <f>D79*0.01/'TD5'!C79</f>
        <v>9.6860744059085832E-2</v>
      </c>
      <c r="K79" s="341">
        <f>E79*0.01/'TD5'!D79</f>
        <v>0.11567155271768569</v>
      </c>
      <c r="L79" s="341">
        <f>F79*0.01/'TD5'!E79</f>
        <v>0.12395048141479494</v>
      </c>
      <c r="M79" s="342">
        <f>G79*0.01/'TD5'!F79</f>
        <v>0.11603866517543794</v>
      </c>
    </row>
    <row r="80" spans="1:13">
      <c r="A80" s="249">
        <v>1984</v>
      </c>
      <c r="B80" s="303">
        <f>[1]avgfiinc!Y73</f>
        <v>349663.88058473222</v>
      </c>
      <c r="C80" s="257">
        <f>[1]avgfiinc!Z73</f>
        <v>399159.82515615231</v>
      </c>
      <c r="D80" s="282">
        <f>[1]avgfiinc!AA73</f>
        <v>330661.52628397092</v>
      </c>
      <c r="E80" s="282">
        <f>[1]avgfiinc!AB73</f>
        <v>493032.59412490693</v>
      </c>
      <c r="F80" s="282">
        <f>[1]avgfiinc!AC73</f>
        <v>271225.1730858768</v>
      </c>
      <c r="G80" s="257">
        <f>[1]avgfiinc!AD73</f>
        <v>570686.509035978</v>
      </c>
      <c r="H80" s="340">
        <f>B80*0.01/'TD5'!B80</f>
        <v>0.11357450485229491</v>
      </c>
      <c r="I80" s="341">
        <f>C80*0.01/'TD5'!B80</f>
        <v>0.12965130805969238</v>
      </c>
      <c r="J80" s="341">
        <f>D80*0.01/'TD5'!C80</f>
        <v>0.10051721334457397</v>
      </c>
      <c r="K80" s="341">
        <f>E80*0.01/'TD5'!D80</f>
        <v>0.11916173994541171</v>
      </c>
      <c r="L80" s="341">
        <f>F80*0.01/'TD5'!E80</f>
        <v>0.13108333945274353</v>
      </c>
      <c r="M80" s="342">
        <f>G80*0.01/'TD5'!F80</f>
        <v>0.12024947255849837</v>
      </c>
    </row>
    <row r="81" spans="1:13">
      <c r="A81" s="249">
        <v>1985</v>
      </c>
      <c r="B81" s="303">
        <f>[1]avgfiinc!Y74</f>
        <v>380534.99833694252</v>
      </c>
      <c r="C81" s="257">
        <f>[1]avgfiinc!Z74</f>
        <v>428504.94765819993</v>
      </c>
      <c r="D81" s="282">
        <f>[1]avgfiinc!AA74</f>
        <v>355608.21706151369</v>
      </c>
      <c r="E81" s="282">
        <f>[1]avgfiinc!AB74</f>
        <v>528701.21304775914</v>
      </c>
      <c r="F81" s="282">
        <f>[1]avgfiinc!AC74</f>
        <v>294358.0411028199</v>
      </c>
      <c r="G81" s="257">
        <f>[1]avgfiinc!AD74</f>
        <v>618912.26297858777</v>
      </c>
      <c r="H81" s="340">
        <f>B81*0.01/'TD5'!B81</f>
        <v>0.11994733661413196</v>
      </c>
      <c r="I81" s="341">
        <f>C81*0.01/'TD5'!B81</f>
        <v>0.13506780564785006</v>
      </c>
      <c r="J81" s="341">
        <f>D81*0.01/'TD5'!C81</f>
        <v>0.10521473735570906</v>
      </c>
      <c r="K81" s="341">
        <f>E81*0.01/'TD5'!D81</f>
        <v>0.12407582253217696</v>
      </c>
      <c r="L81" s="341">
        <f>F81*0.01/'TD5'!E81</f>
        <v>0.13788659870624545</v>
      </c>
      <c r="M81" s="342">
        <f>G81*0.01/'TD5'!F81</f>
        <v>0.12686820328235623</v>
      </c>
    </row>
    <row r="82" spans="1:13">
      <c r="A82" s="249">
        <v>1986</v>
      </c>
      <c r="B82" s="303">
        <f>[1]avgfiinc!Y75</f>
        <v>491628.72275488719</v>
      </c>
      <c r="C82" s="257">
        <f>[1]avgfiinc!Z75</f>
        <v>535119.8865039167</v>
      </c>
      <c r="D82" s="282">
        <f>[1]avgfiinc!AA75</f>
        <v>464515.41341754381</v>
      </c>
      <c r="E82" s="282">
        <f>[1]avgfiinc!AB75</f>
        <v>646246.38469570025</v>
      </c>
      <c r="F82" s="282">
        <f>[1]avgfiinc!AC75</f>
        <v>393008.42900772055</v>
      </c>
      <c r="G82" s="257">
        <f>[1]avgfiinc!AD75</f>
        <v>790921.98610686488</v>
      </c>
      <c r="H82" s="340">
        <f>B82*0.01/'TD5'!B82</f>
        <v>0.1456984281539917</v>
      </c>
      <c r="I82" s="341">
        <f>C82*0.01/'TD5'!B82</f>
        <v>0.15858741104602814</v>
      </c>
      <c r="J82" s="341">
        <f>D82*0.01/'TD5'!C82</f>
        <v>0.12934909760951996</v>
      </c>
      <c r="K82" s="341">
        <f>E82*0.01/'TD5'!D82</f>
        <v>0.14457027614116669</v>
      </c>
      <c r="L82" s="341">
        <f>F82*0.01/'TD5'!E82</f>
        <v>0.1678864657878876</v>
      </c>
      <c r="M82" s="342">
        <f>G82*0.01/'TD5'!F82</f>
        <v>0.15303847193717957</v>
      </c>
    </row>
    <row r="83" spans="1:13">
      <c r="A83" s="249">
        <v>1987</v>
      </c>
      <c r="B83" s="303">
        <f>[1]avgfiinc!Y76</f>
        <v>395531.51519958937</v>
      </c>
      <c r="C83" s="257">
        <f>[1]avgfiinc!Z76</f>
        <v>446780.2027984634</v>
      </c>
      <c r="D83" s="282">
        <f>[1]avgfiinc!AA76</f>
        <v>388989.19521310623</v>
      </c>
      <c r="E83" s="282">
        <f>[1]avgfiinc!AB76</f>
        <v>582770.6747421528</v>
      </c>
      <c r="F83" s="282">
        <f>[1]avgfiinc!AC76</f>
        <v>271186.11950253131</v>
      </c>
      <c r="G83" s="257">
        <f>[1]avgfiinc!AD76</f>
        <v>644501.16114136716</v>
      </c>
      <c r="H83" s="340">
        <f>B83*0.01/'TD5'!B83</f>
        <v>0.12019582837820054</v>
      </c>
      <c r="I83" s="341">
        <f>C83*0.01/'TD5'!B83</f>
        <v>0.13576950132846832</v>
      </c>
      <c r="J83" s="341">
        <f>D83*0.01/'TD5'!C83</f>
        <v>0.1096232607960701</v>
      </c>
      <c r="K83" s="341">
        <f>E83*0.01/'TD5'!D83</f>
        <v>0.1323210597038269</v>
      </c>
      <c r="L83" s="341">
        <f>F83*0.01/'TD5'!E83</f>
        <v>0.12099277973175049</v>
      </c>
      <c r="M83" s="342">
        <f>G83*0.01/'TD5'!F83</f>
        <v>0.12860904633998871</v>
      </c>
    </row>
    <row r="84" spans="1:13">
      <c r="A84" s="249">
        <v>1988</v>
      </c>
      <c r="B84" s="303">
        <f>[1]avgfiinc!Y77</f>
        <v>513945.56590322655</v>
      </c>
      <c r="C84" s="257">
        <f>[1]avgfiinc!Z77</f>
        <v>565015.47785408515</v>
      </c>
      <c r="D84" s="282">
        <f>[1]avgfiinc!AA77</f>
        <v>506158.04668077262</v>
      </c>
      <c r="E84" s="282">
        <f>[1]avgfiinc!AB77</f>
        <v>744272.78928342275</v>
      </c>
      <c r="F84" s="282">
        <f>[1]avgfiinc!AC77</f>
        <v>344947.40276886971</v>
      </c>
      <c r="G84" s="257">
        <f>[1]avgfiinc!AD77</f>
        <v>826024.31408583536</v>
      </c>
      <c r="H84" s="340">
        <f>B84*0.01/'TD5'!B84</f>
        <v>0.14783889055252072</v>
      </c>
      <c r="I84" s="341">
        <f>C84*0.01/'TD5'!B84</f>
        <v>0.16252939403057101</v>
      </c>
      <c r="J84" s="341">
        <f>D84*0.01/'TD5'!C84</f>
        <v>0.13505896925926211</v>
      </c>
      <c r="K84" s="341">
        <f>E84*0.01/'TD5'!D84</f>
        <v>0.16075786948204043</v>
      </c>
      <c r="L84" s="341">
        <f>F84*0.01/'TD5'!E84</f>
        <v>0.14458622038364413</v>
      </c>
      <c r="M84" s="342">
        <f>G84*0.01/'TD5'!F84</f>
        <v>0.15702261030673986</v>
      </c>
    </row>
    <row r="85" spans="1:13">
      <c r="A85" s="259">
        <v>1989</v>
      </c>
      <c r="B85" s="308">
        <f>[1]avgfiinc!Y78</f>
        <v>479971.05238110054</v>
      </c>
      <c r="C85" s="260">
        <f>[1]avgfiinc!Z78</f>
        <v>530830.82655432506</v>
      </c>
      <c r="D85" s="283">
        <f>[1]avgfiinc!AA78</f>
        <v>472600.8922777804</v>
      </c>
      <c r="E85" s="283">
        <f>[1]avgfiinc!AB78</f>
        <v>690827.77824546257</v>
      </c>
      <c r="F85" s="283">
        <f>[1]avgfiinc!AC78</f>
        <v>331345.90211200714</v>
      </c>
      <c r="G85" s="260">
        <f>[1]avgfiinc!AD78</f>
        <v>770061.72825819312</v>
      </c>
      <c r="H85" s="349">
        <f>B85*0.01/'TD5'!B85</f>
        <v>0.13786536455154419</v>
      </c>
      <c r="I85" s="347">
        <f>C85*0.01/'TD5'!B85</f>
        <v>0.15247416496276858</v>
      </c>
      <c r="J85" s="347">
        <f>D85*0.01/'TD5'!C85</f>
        <v>0.12601062655448914</v>
      </c>
      <c r="K85" s="347">
        <f>E85*0.01/'TD5'!D85</f>
        <v>0.15094199776649475</v>
      </c>
      <c r="L85" s="347">
        <f>F85*0.01/'TD5'!E85</f>
        <v>0.13577091693878174</v>
      </c>
      <c r="M85" s="348">
        <f>G85*0.01/'TD5'!F85</f>
        <v>0.14734053611755371</v>
      </c>
    </row>
    <row r="86" spans="1:13">
      <c r="A86" s="249">
        <v>1990</v>
      </c>
      <c r="B86" s="303">
        <f>[1]avgfiinc!Y79</f>
        <v>470850.82030383841</v>
      </c>
      <c r="C86" s="257">
        <f>[1]avgfiinc!Z79</f>
        <v>522890.12244998111</v>
      </c>
      <c r="D86" s="282">
        <f>[1]avgfiinc!AA79</f>
        <v>470243.46457517269</v>
      </c>
      <c r="E86" s="282">
        <f>[1]avgfiinc!AB79</f>
        <v>689152.9102425637</v>
      </c>
      <c r="F86" s="282">
        <f>[1]avgfiinc!AC79</f>
        <v>313642.12762037735</v>
      </c>
      <c r="G86" s="257">
        <f>[1]avgfiinc!AD79</f>
        <v>753104.35228218744</v>
      </c>
      <c r="H86" s="340">
        <f>B86*0.01/'TD5'!B86</f>
        <v>0.13612385094165802</v>
      </c>
      <c r="I86" s="341">
        <f>C86*0.01/'TD5'!B86</f>
        <v>0.15116851031780243</v>
      </c>
      <c r="J86" s="341">
        <f>D86*0.01/'TD5'!C86</f>
        <v>0.12582387030124662</v>
      </c>
      <c r="K86" s="341">
        <f>E86*0.01/'TD5'!D86</f>
        <v>0.15244406461715695</v>
      </c>
      <c r="L86" s="341">
        <f>F86*0.01/'TD5'!E86</f>
        <v>0.12803491950035098</v>
      </c>
      <c r="M86" s="342">
        <f>G86*0.01/'TD5'!F86</f>
        <v>0.14591816067695618</v>
      </c>
    </row>
    <row r="87" spans="1:13">
      <c r="A87" s="249">
        <v>1991</v>
      </c>
      <c r="B87" s="303">
        <f>[1]avgfiinc!Y80</f>
        <v>423753.00137581397</v>
      </c>
      <c r="C87" s="257">
        <f>[1]avgfiinc!Z80</f>
        <v>476435.31868175732</v>
      </c>
      <c r="D87" s="282">
        <f>[1]avgfiinc!AA80</f>
        <v>424804.50686233502</v>
      </c>
      <c r="E87" s="282">
        <f>[1]avgfiinc!AB80</f>
        <v>624889.55358429218</v>
      </c>
      <c r="F87" s="282">
        <f>[1]avgfiinc!AC80</f>
        <v>283421.30078830791</v>
      </c>
      <c r="G87" s="257">
        <f>[1]avgfiinc!AD80</f>
        <v>682808.1346513622</v>
      </c>
      <c r="H87" s="340">
        <f>B87*0.01/'TD5'!B87</f>
        <v>0.12659575045108795</v>
      </c>
      <c r="I87" s="341">
        <f>C87*0.01/'TD5'!B87</f>
        <v>0.14233453571796414</v>
      </c>
      <c r="J87" s="341">
        <f>D87*0.01/'TD5'!C87</f>
        <v>0.11713163554668428</v>
      </c>
      <c r="K87" s="341">
        <f>E87*0.01/'TD5'!D87</f>
        <v>0.14354708790779111</v>
      </c>
      <c r="L87" s="341">
        <f>F87*0.01/'TD5'!E87</f>
        <v>0.11854050308465958</v>
      </c>
      <c r="M87" s="342">
        <f>G87*0.01/'TD5'!F87</f>
        <v>0.13642553985118866</v>
      </c>
    </row>
    <row r="88" spans="1:13">
      <c r="A88" s="249">
        <v>1992</v>
      </c>
      <c r="B88" s="303">
        <f>[1]avgfiinc!Y81</f>
        <v>472775.42359083489</v>
      </c>
      <c r="C88" s="257">
        <f>[1]avgfiinc!Z81</f>
        <v>526308.77962462732</v>
      </c>
      <c r="D88" s="282">
        <f>[1]avgfiinc!AA81</f>
        <v>479479.23157660896</v>
      </c>
      <c r="E88" s="282">
        <f>[1]avgfiinc!AB81</f>
        <v>708394.83783472027</v>
      </c>
      <c r="F88" s="282">
        <f>[1]avgfiinc!AC81</f>
        <v>303929.20671115641</v>
      </c>
      <c r="G88" s="257">
        <f>[1]avgfiinc!AD81</f>
        <v>758325.96508595266</v>
      </c>
      <c r="H88" s="340">
        <f>B88*0.01/'TD5'!B88</f>
        <v>0.1399413198232651</v>
      </c>
      <c r="I88" s="341">
        <f>C88*0.01/'TD5'!B88</f>
        <v>0.15578716993331912</v>
      </c>
      <c r="J88" s="341">
        <f>D88*0.01/'TD5'!C88</f>
        <v>0.13043288886547091</v>
      </c>
      <c r="K88" s="341">
        <f>E88*0.01/'TD5'!D88</f>
        <v>0.1609664112329483</v>
      </c>
      <c r="L88" s="341">
        <f>F88*0.01/'TD5'!E88</f>
        <v>0.12579302489757535</v>
      </c>
      <c r="M88" s="342">
        <f>G88*0.01/'TD5'!F88</f>
        <v>0.15004892647266391</v>
      </c>
    </row>
    <row r="89" spans="1:13">
      <c r="A89" s="249">
        <v>1993</v>
      </c>
      <c r="B89" s="303">
        <f>[1]avgfiinc!Y82</f>
        <v>452145.63066067098</v>
      </c>
      <c r="C89" s="257">
        <f>[1]avgfiinc!Z82</f>
        <v>508417.3064290706</v>
      </c>
      <c r="D89" s="282">
        <f>[1]avgfiinc!AA82</f>
        <v>457543.04120986426</v>
      </c>
      <c r="E89" s="282">
        <f>[1]avgfiinc!AB82</f>
        <v>675468.04827730462</v>
      </c>
      <c r="F89" s="282">
        <f>[1]avgfiinc!AC82</f>
        <v>298840.98944151029</v>
      </c>
      <c r="G89" s="257">
        <f>[1]avgfiinc!AD82</f>
        <v>729997.2315377529</v>
      </c>
      <c r="H89" s="340">
        <f>B89*0.01/'TD5'!B89</f>
        <v>0.13527773320674899</v>
      </c>
      <c r="I89" s="341">
        <f>C89*0.01/'TD5'!B89</f>
        <v>0.15211369097232821</v>
      </c>
      <c r="J89" s="341">
        <f>D89*0.01/'TD5'!C89</f>
        <v>0.12506586313247681</v>
      </c>
      <c r="K89" s="341">
        <f>E89*0.01/'TD5'!D89</f>
        <v>0.15352910757064819</v>
      </c>
      <c r="L89" s="341">
        <f>F89*0.01/'TD5'!E89</f>
        <v>0.12670046091079712</v>
      </c>
      <c r="M89" s="342">
        <f>G89*0.01/'TD5'!F89</f>
        <v>0.14601148664951324</v>
      </c>
    </row>
    <row r="90" spans="1:13">
      <c r="A90" s="249">
        <v>1994</v>
      </c>
      <c r="B90" s="303">
        <f>[1]avgfiinc!Y83</f>
        <v>459431.58565172617</v>
      </c>
      <c r="C90" s="257">
        <f>[1]avgfiinc!Z83</f>
        <v>515982.29468157876</v>
      </c>
      <c r="D90" s="282">
        <f>[1]avgfiinc!AA83</f>
        <v>463804.65029217768</v>
      </c>
      <c r="E90" s="282">
        <f>[1]avgfiinc!AB83</f>
        <v>674864.36363421357</v>
      </c>
      <c r="F90" s="282">
        <f>[1]avgfiinc!AC83</f>
        <v>314714.85970605258</v>
      </c>
      <c r="G90" s="257">
        <f>[1]avgfiinc!AD83</f>
        <v>741345.58935468353</v>
      </c>
      <c r="H90" s="340">
        <f>B90*0.01/'TD5'!B90</f>
        <v>0.13546526432037351</v>
      </c>
      <c r="I90" s="341">
        <f>C90*0.01/'TD5'!B90</f>
        <v>0.15213946998119351</v>
      </c>
      <c r="J90" s="341">
        <f>D90*0.01/'TD5'!C90</f>
        <v>0.12470224499702455</v>
      </c>
      <c r="K90" s="341">
        <f>E90*0.01/'TD5'!D90</f>
        <v>0.15132793784141543</v>
      </c>
      <c r="L90" s="341">
        <f>F90*0.01/'TD5'!E90</f>
        <v>0.13152192533016202</v>
      </c>
      <c r="M90" s="342">
        <f>G90*0.01/'TD5'!F90</f>
        <v>0.14616534113883972</v>
      </c>
    </row>
    <row r="91" spans="1:13">
      <c r="A91" s="249">
        <v>1995</v>
      </c>
      <c r="B91" s="303">
        <f>[1]avgfiinc!Y84</f>
        <v>501468.91537602781</v>
      </c>
      <c r="C91" s="257">
        <f>[1]avgfiinc!Z84</f>
        <v>558935.62228872941</v>
      </c>
      <c r="D91" s="282">
        <f>[1]avgfiinc!AA84</f>
        <v>506980.3460656727</v>
      </c>
      <c r="E91" s="282">
        <f>[1]avgfiinc!AB84</f>
        <v>736170.39509213285</v>
      </c>
      <c r="F91" s="282">
        <f>[1]avgfiinc!AC84</f>
        <v>342666.26886994689</v>
      </c>
      <c r="G91" s="257">
        <f>[1]avgfiinc!AD84</f>
        <v>808782.72570817219</v>
      </c>
      <c r="H91" s="340">
        <f>B91*0.01/'TD5'!B91</f>
        <v>0.14277420938014984</v>
      </c>
      <c r="I91" s="341">
        <f>C91*0.01/'TD5'!B91</f>
        <v>0.1591356694698334</v>
      </c>
      <c r="J91" s="341">
        <f>D91*0.01/'TD5'!C91</f>
        <v>0.13222520053386688</v>
      </c>
      <c r="K91" s="341">
        <f>E91*0.01/'TD5'!D91</f>
        <v>0.16072845458984372</v>
      </c>
      <c r="L91" s="341">
        <f>F91*0.01/'TD5'!E91</f>
        <v>0.13593652844429019</v>
      </c>
      <c r="M91" s="342">
        <f>G91*0.01/'TD5'!F91</f>
        <v>0.153827428817749</v>
      </c>
    </row>
    <row r="92" spans="1:13">
      <c r="A92" s="249">
        <v>1996</v>
      </c>
      <c r="B92" s="303">
        <f>[1]avgfiinc!Y85</f>
        <v>576873.43678884348</v>
      </c>
      <c r="C92" s="257">
        <f>[1]avgfiinc!Z85</f>
        <v>635470.52567084692</v>
      </c>
      <c r="D92" s="282">
        <f>[1]avgfiinc!AA85</f>
        <v>580009.13652853423</v>
      </c>
      <c r="E92" s="282">
        <f>[1]avgfiinc!AB85</f>
        <v>831364.80717808276</v>
      </c>
      <c r="F92" s="282">
        <f>[1]avgfiinc!AC85</f>
        <v>401082.78916559508</v>
      </c>
      <c r="G92" s="257">
        <f>[1]avgfiinc!AD85</f>
        <v>924848.11413996201</v>
      </c>
      <c r="H92" s="340">
        <f>B92*0.01/'TD5'!B92</f>
        <v>0.15672026574611667</v>
      </c>
      <c r="I92" s="341">
        <f>C92*0.01/'TD5'!B92</f>
        <v>0.17263944447040561</v>
      </c>
      <c r="J92" s="341">
        <f>D92*0.01/'TD5'!C92</f>
        <v>0.14510492980480194</v>
      </c>
      <c r="K92" s="341">
        <f>E92*0.01/'TD5'!D92</f>
        <v>0.17379167675971982</v>
      </c>
      <c r="L92" s="341">
        <f>F92*0.01/'TD5'!E92</f>
        <v>0.15085993707180023</v>
      </c>
      <c r="M92" s="342">
        <f>G92*0.01/'TD5'!F92</f>
        <v>0.16816863417625424</v>
      </c>
    </row>
    <row r="93" spans="1:13">
      <c r="A93" s="249">
        <v>1997</v>
      </c>
      <c r="B93" s="303">
        <f>[1]avgfiinc!Y86</f>
        <v>662600.18473445892</v>
      </c>
      <c r="C93" s="257">
        <f>[1]avgfiinc!Z86</f>
        <v>721644.19859365036</v>
      </c>
      <c r="D93" s="282">
        <f>[1]avgfiinc!AA86</f>
        <v>665904.36524950981</v>
      </c>
      <c r="E93" s="282">
        <f>[1]avgfiinc!AB86</f>
        <v>941427.46948044922</v>
      </c>
      <c r="F93" s="282">
        <f>[1]avgfiinc!AC86</f>
        <v>467708.5041154396</v>
      </c>
      <c r="G93" s="257">
        <f>[1]avgfiinc!AD86</f>
        <v>1056433.1067829563</v>
      </c>
      <c r="H93" s="340">
        <f>B93*0.01/'TD5'!B93</f>
        <v>0.16976135969161987</v>
      </c>
      <c r="I93" s="341">
        <f>C93*0.01/'TD5'!B93</f>
        <v>0.18488872051239014</v>
      </c>
      <c r="J93" s="341">
        <f>D93*0.01/'TD5'!C93</f>
        <v>0.15776425600051883</v>
      </c>
      <c r="K93" s="341">
        <f>E93*0.01/'TD5'!D93</f>
        <v>0.18671065568923953</v>
      </c>
      <c r="L93" s="341">
        <f>F93*0.01/'TD5'!E93</f>
        <v>0.16406522691249847</v>
      </c>
      <c r="M93" s="342">
        <f>G93*0.01/'TD5'!F93</f>
        <v>0.18127031624317172</v>
      </c>
    </row>
    <row r="94" spans="1:13">
      <c r="A94" s="249">
        <v>1998</v>
      </c>
      <c r="B94" s="303">
        <f>[1]avgfiinc!Y87</f>
        <v>749653.41592701932</v>
      </c>
      <c r="C94" s="257">
        <f>[1]avgfiinc!Z87</f>
        <v>811082.57599019411</v>
      </c>
      <c r="D94" s="282">
        <f>[1]avgfiinc!AA87</f>
        <v>750922.97982736747</v>
      </c>
      <c r="E94" s="282">
        <f>[1]avgfiinc!AB87</f>
        <v>1056038.8295827801</v>
      </c>
      <c r="F94" s="282">
        <f>[1]avgfiinc!AC87</f>
        <v>533853.6976291039</v>
      </c>
      <c r="G94" s="257">
        <f>[1]avgfiinc!AD87</f>
        <v>1188321.9730244745</v>
      </c>
      <c r="H94" s="340">
        <f>B94*0.01/'TD5'!B94</f>
        <v>0.18086571991443634</v>
      </c>
      <c r="I94" s="341">
        <f>C94*0.01/'TD5'!B94</f>
        <v>0.19568647444248199</v>
      </c>
      <c r="J94" s="341">
        <f>D94*0.01/'TD5'!C94</f>
        <v>0.16826158761978152</v>
      </c>
      <c r="K94" s="341">
        <f>E94*0.01/'TD5'!D94</f>
        <v>0.19783215224742887</v>
      </c>
      <c r="L94" s="341">
        <f>F94*0.01/'TD5'!E94</f>
        <v>0.17553867399692541</v>
      </c>
      <c r="M94" s="342">
        <f>G94*0.01/'TD5'!F94</f>
        <v>0.19216290116310117</v>
      </c>
    </row>
    <row r="95" spans="1:13">
      <c r="A95" s="259">
        <v>1999</v>
      </c>
      <c r="B95" s="308">
        <f>[1]avgfiinc!Y88</f>
        <v>831054.99018987769</v>
      </c>
      <c r="C95" s="260">
        <f>[1]avgfiinc!Z88</f>
        <v>897038.72322412673</v>
      </c>
      <c r="D95" s="283">
        <f>[1]avgfiinc!AA88</f>
        <v>841678.48033599788</v>
      </c>
      <c r="E95" s="283">
        <f>[1]avgfiinc!AB88</f>
        <v>1182126.9406547085</v>
      </c>
      <c r="F95" s="283">
        <f>[1]avgfiinc!AC88</f>
        <v>579159.3762216653</v>
      </c>
      <c r="G95" s="260">
        <f>[1]avgfiinc!AD88</f>
        <v>1316255.9786064527</v>
      </c>
      <c r="H95" s="349">
        <f>B95*0.01/'TD5'!B95</f>
        <v>0.19109807908535004</v>
      </c>
      <c r="I95" s="347">
        <f>C95*0.01/'TD5'!B95</f>
        <v>0.20627079904079437</v>
      </c>
      <c r="J95" s="347">
        <f>D95*0.01/'TD5'!C95</f>
        <v>0.17975412309169769</v>
      </c>
      <c r="K95" s="347">
        <f>E95*0.01/'TD5'!D95</f>
        <v>0.20943477749824524</v>
      </c>
      <c r="L95" s="347">
        <f>F95*0.01/'TD5'!E95</f>
        <v>0.18341775238513944</v>
      </c>
      <c r="M95" s="348">
        <f>G95*0.01/'TD5'!F95</f>
        <v>0.20252849161624908</v>
      </c>
    </row>
    <row r="96" spans="1:13">
      <c r="A96" s="261">
        <v>2000</v>
      </c>
      <c r="B96" s="313">
        <f>[1]avgfiinc!Y89</f>
        <v>929973.93052352604</v>
      </c>
      <c r="C96" s="262">
        <f>[1]avgfiinc!Z89</f>
        <v>998366.23424187745</v>
      </c>
      <c r="D96" s="284">
        <f>[1]avgfiinc!AA89</f>
        <v>947854.02731721278</v>
      </c>
      <c r="E96" s="284">
        <f>[1]avgfiinc!AB89</f>
        <v>1320192.7243771383</v>
      </c>
      <c r="F96" s="284">
        <f>[1]avgfiinc!AC89</f>
        <v>644809.48134594341</v>
      </c>
      <c r="G96" s="262">
        <f>[1]avgfiinc!AD89</f>
        <v>1463457.9045555233</v>
      </c>
      <c r="H96" s="350">
        <f>B96*0.01/'TD5'!B96</f>
        <v>0.20446528494358063</v>
      </c>
      <c r="I96" s="351">
        <f>C96*0.01/'TD5'!B96</f>
        <v>0.21950210630893704</v>
      </c>
      <c r="J96" s="351">
        <f>D96*0.01/'TD5'!C96</f>
        <v>0.19385775923728946</v>
      </c>
      <c r="K96" s="351">
        <f>E96*0.01/'TD5'!D96</f>
        <v>0.22470830380916595</v>
      </c>
      <c r="L96" s="351">
        <f>F96*0.01/'TD5'!E96</f>
        <v>0.19388385117053986</v>
      </c>
      <c r="M96" s="352">
        <f>G96*0.01/'TD5'!F96</f>
        <v>0.21610258519649503</v>
      </c>
    </row>
    <row r="97" spans="1:13">
      <c r="A97" s="249">
        <v>2001</v>
      </c>
      <c r="B97" s="303">
        <f>[1]avgfiinc!Y90</f>
        <v>735021.41790390201</v>
      </c>
      <c r="C97" s="257">
        <f>[1]avgfiinc!Z90</f>
        <v>806478.88153373857</v>
      </c>
      <c r="D97" s="282">
        <f>[1]avgfiinc!AA90</f>
        <v>743074.84728477348</v>
      </c>
      <c r="E97" s="282">
        <f>[1]avgfiinc!AB90</f>
        <v>1070788.3931136262</v>
      </c>
      <c r="F97" s="282">
        <f>[1]avgfiinc!AC90</f>
        <v>505891.8473728954</v>
      </c>
      <c r="G97" s="257">
        <f>[1]avgfiinc!AD90</f>
        <v>1159091.5768795675</v>
      </c>
      <c r="H97" s="340">
        <f>B97*0.01/'TD5'!B97</f>
        <v>0.17242380976676938</v>
      </c>
      <c r="I97" s="341">
        <f>C97*0.01/'TD5'!B97</f>
        <v>0.18918654322624207</v>
      </c>
      <c r="J97" s="341">
        <f>D97*0.01/'TD5'!C97</f>
        <v>0.16118735074996951</v>
      </c>
      <c r="K97" s="341">
        <f>E97*0.01/'TD5'!D97</f>
        <v>0.19506277143955233</v>
      </c>
      <c r="L97" s="341">
        <f>F97*0.01/'TD5'!E97</f>
        <v>0.16157476603984833</v>
      </c>
      <c r="M97" s="342">
        <f>G97*0.01/'TD5'!F97</f>
        <v>0.18397860229015348</v>
      </c>
    </row>
    <row r="98" spans="1:13">
      <c r="A98" s="249">
        <v>2002</v>
      </c>
      <c r="B98" s="303">
        <f>[1]avgfiinc!Y91</f>
        <v>646488.09319359576</v>
      </c>
      <c r="C98" s="257">
        <f>[1]avgfiinc!Z91</f>
        <v>715937.05393940804</v>
      </c>
      <c r="D98" s="282">
        <f>[1]avgfiinc!AA91</f>
        <v>651253.83298769139</v>
      </c>
      <c r="E98" s="282">
        <f>[1]avgfiinc!AB91</f>
        <v>951665.01162754011</v>
      </c>
      <c r="F98" s="282">
        <f>[1]avgfiinc!AC91</f>
        <v>447053.27195461671</v>
      </c>
      <c r="G98" s="257">
        <f>[1]avgfiinc!AD91</f>
        <v>1019839.9476743031</v>
      </c>
      <c r="H98" s="340">
        <f>B98*0.01/'TD5'!B98</f>
        <v>0.15923586487770081</v>
      </c>
      <c r="I98" s="341">
        <f>C98*0.01/'TD5'!B98</f>
        <v>0.17634177207946777</v>
      </c>
      <c r="J98" s="341">
        <f>D98*0.01/'TD5'!C98</f>
        <v>0.14777274429798123</v>
      </c>
      <c r="K98" s="341">
        <f>E98*0.01/'TD5'!D98</f>
        <v>0.18287543952465057</v>
      </c>
      <c r="L98" s="341">
        <f>F98*0.01/'TD5'!E98</f>
        <v>0.14851902425289157</v>
      </c>
      <c r="M98" s="342">
        <f>G98*0.01/'TD5'!F98</f>
        <v>0.17105935513973233</v>
      </c>
    </row>
    <row r="99" spans="1:13">
      <c r="A99" s="249">
        <v>2003</v>
      </c>
      <c r="B99" s="303">
        <f>[1]avgfiinc!Y92</f>
        <v>671667.96854461695</v>
      </c>
      <c r="C99" s="257">
        <f>[1]avgfiinc!Z92</f>
        <v>739802.40965028212</v>
      </c>
      <c r="D99" s="282">
        <f>[1]avgfiinc!AA92</f>
        <v>673701.65441239474</v>
      </c>
      <c r="E99" s="282">
        <f>[1]avgfiinc!AB92</f>
        <v>973886.45772086177</v>
      </c>
      <c r="F99" s="282">
        <f>[1]avgfiinc!AC92</f>
        <v>472923.09839453438</v>
      </c>
      <c r="G99" s="257">
        <f>[1]avgfiinc!AD92</f>
        <v>1055791.8640830298</v>
      </c>
      <c r="H99" s="340">
        <f>B99*0.01/'TD5'!B99</f>
        <v>0.16576479375362396</v>
      </c>
      <c r="I99" s="341">
        <f>C99*0.01/'TD5'!B99</f>
        <v>0.18258008360862735</v>
      </c>
      <c r="J99" s="341">
        <f>D99*0.01/'TD5'!C99</f>
        <v>0.15339161455631256</v>
      </c>
      <c r="K99" s="341">
        <f>E99*0.01/'TD5'!D99</f>
        <v>0.18898287415504458</v>
      </c>
      <c r="L99" s="341">
        <f>F99*0.01/'TD5'!E99</f>
        <v>0.15578199923038485</v>
      </c>
      <c r="M99" s="342">
        <f>G99*0.01/'TD5'!F99</f>
        <v>0.17792288959026331</v>
      </c>
    </row>
    <row r="100" spans="1:13">
      <c r="A100" s="249">
        <v>2004</v>
      </c>
      <c r="B100" s="303">
        <f>[1]avgfiinc!Y93</f>
        <v>801498.43367323244</v>
      </c>
      <c r="C100" s="257">
        <f>[1]avgfiinc!Z93</f>
        <v>869529.17909010954</v>
      </c>
      <c r="D100" s="282">
        <f>[1]avgfiinc!AA93</f>
        <v>795247.76520147035</v>
      </c>
      <c r="E100" s="282">
        <f>[1]avgfiinc!AB93</f>
        <v>1141640.0760515062</v>
      </c>
      <c r="F100" s="282">
        <f>[1]avgfiinc!AC93</f>
        <v>568706.05791113025</v>
      </c>
      <c r="G100" s="257">
        <f>[1]avgfiinc!AD93</f>
        <v>1247936.8140948145</v>
      </c>
      <c r="H100" s="340">
        <f>B100*0.01/'TD5'!B100</f>
        <v>0.18767456710338595</v>
      </c>
      <c r="I100" s="341">
        <f>C100*0.01/'TD5'!B100</f>
        <v>0.20360428094863894</v>
      </c>
      <c r="J100" s="341">
        <f>D100*0.01/'TD5'!C100</f>
        <v>0.17317645251750946</v>
      </c>
      <c r="K100" s="341">
        <f>E100*0.01/'TD5'!D100</f>
        <v>0.21056894958019257</v>
      </c>
      <c r="L100" s="341">
        <f>F100*0.01/'TD5'!E100</f>
        <v>0.17711824178695681</v>
      </c>
      <c r="M100" s="342">
        <f>G100*0.01/'TD5'!F100</f>
        <v>0.20015271008014679</v>
      </c>
    </row>
    <row r="101" spans="1:13">
      <c r="A101" s="249">
        <v>2005</v>
      </c>
      <c r="B101" s="303">
        <f>[1]avgfiinc!Y94</f>
        <v>938323.21949518798</v>
      </c>
      <c r="C101" s="257">
        <f>[1]avgfiinc!Z94</f>
        <v>1005318.8965065372</v>
      </c>
      <c r="D101" s="282">
        <f>[1]avgfiinc!AA94</f>
        <v>925000.67659257888</v>
      </c>
      <c r="E101" s="282">
        <f>[1]avgfiinc!AB94</f>
        <v>1315803.583587134</v>
      </c>
      <c r="F101" s="282">
        <f>[1]avgfiinc!AC94</f>
        <v>670837.90115981863</v>
      </c>
      <c r="G101" s="257">
        <f>[1]avgfiinc!AD94</f>
        <v>1452004.8040645223</v>
      </c>
      <c r="H101" s="340">
        <f>B101*0.01/'TD5'!B101</f>
        <v>0.20921710133552551</v>
      </c>
      <c r="I101" s="341">
        <f>C101*0.01/'TD5'!B101</f>
        <v>0.22415506839752197</v>
      </c>
      <c r="J101" s="341">
        <f>D101*0.01/'TD5'!C101</f>
        <v>0.1933380663394928</v>
      </c>
      <c r="K101" s="341">
        <f>E101*0.01/'TD5'!D101</f>
        <v>0.23149022459983826</v>
      </c>
      <c r="L101" s="341">
        <f>F101*0.01/'TD5'!E101</f>
        <v>0.19841530919075012</v>
      </c>
      <c r="M101" s="342">
        <f>G101*0.01/'TD5'!F101</f>
        <v>0.2221393287181854</v>
      </c>
    </row>
    <row r="102" spans="1:13">
      <c r="A102" s="249">
        <v>2006</v>
      </c>
      <c r="B102" s="303">
        <f>[1]avgfiinc!Y95</f>
        <v>1010037.1600644325</v>
      </c>
      <c r="C102" s="257">
        <f>[1]avgfiinc!Z95</f>
        <v>1076934.095470883</v>
      </c>
      <c r="D102" s="282">
        <f>[1]avgfiinc!AA95</f>
        <v>987177.7088127085</v>
      </c>
      <c r="E102" s="282">
        <f>[1]avgfiinc!AB95</f>
        <v>1399862.2533776001</v>
      </c>
      <c r="F102" s="282">
        <f>[1]avgfiinc!AC95</f>
        <v>729268.18610648124</v>
      </c>
      <c r="G102" s="257">
        <f>[1]avgfiinc!AD95</f>
        <v>1554759.2021577</v>
      </c>
      <c r="H102" s="340">
        <f>B102*0.01/'TD5'!B102</f>
        <v>0.21774314343929288</v>
      </c>
      <c r="I102" s="341">
        <f>C102*0.01/'TD5'!B102</f>
        <v>0.23216474056243894</v>
      </c>
      <c r="J102" s="341">
        <f>D102*0.01/'TD5'!C102</f>
        <v>0.200977012515068</v>
      </c>
      <c r="K102" s="341">
        <f>E102*0.01/'TD5'!D102</f>
        <v>0.23902766406536097</v>
      </c>
      <c r="L102" s="341">
        <f>F102*0.01/'TD5'!E102</f>
        <v>0.20731543004512787</v>
      </c>
      <c r="M102" s="342">
        <f>G102*0.01/'TD5'!F102</f>
        <v>0.2310030460357666</v>
      </c>
    </row>
    <row r="103" spans="1:13">
      <c r="A103" s="249">
        <v>2007</v>
      </c>
      <c r="B103" s="303">
        <f>[1]avgfiinc!Y96</f>
        <v>1080571.9945675514</v>
      </c>
      <c r="C103" s="257">
        <f>[1]avgfiinc!Z96</f>
        <v>1149859.367539275</v>
      </c>
      <c r="D103" s="282">
        <f>[1]avgfiinc!AA96</f>
        <v>1047018.2782348149</v>
      </c>
      <c r="E103" s="282">
        <f>[1]avgfiinc!AB96</f>
        <v>1490190.8382645133</v>
      </c>
      <c r="F103" s="282">
        <f>[1]avgfiinc!AC96</f>
        <v>783686.09258216503</v>
      </c>
      <c r="G103" s="257">
        <f>[1]avgfiinc!AD96</f>
        <v>1662763.5316686735</v>
      </c>
      <c r="H103" s="340">
        <f>B103*0.01/'TD5'!B103</f>
        <v>0.22559401392936707</v>
      </c>
      <c r="I103" s="341">
        <f>C103*0.01/'TD5'!B103</f>
        <v>0.2400593310594559</v>
      </c>
      <c r="J103" s="341">
        <f>D103*0.01/'TD5'!C103</f>
        <v>0.20862589776515958</v>
      </c>
      <c r="K103" s="341">
        <f>E103*0.01/'TD5'!D103</f>
        <v>0.247924730181694</v>
      </c>
      <c r="L103" s="341">
        <f>F103*0.01/'TD5'!E103</f>
        <v>0.21413014829158783</v>
      </c>
      <c r="M103" s="342">
        <f>G103*0.01/'TD5'!F103</f>
        <v>0.23880307376384732</v>
      </c>
    </row>
    <row r="104" spans="1:13">
      <c r="A104" s="249">
        <v>2008</v>
      </c>
      <c r="B104" s="303">
        <f>[1]avgfiinc!Y97</f>
        <v>885418.42518847517</v>
      </c>
      <c r="C104" s="257">
        <f>[1]avgfiinc!Z97</f>
        <v>960554.04988344212</v>
      </c>
      <c r="D104" s="282">
        <f>[1]avgfiinc!AA97</f>
        <v>872708.46288964537</v>
      </c>
      <c r="E104" s="282">
        <f>[1]avgfiinc!AB97</f>
        <v>1272867.9643392744</v>
      </c>
      <c r="F104" s="282">
        <f>[1]avgfiinc!AC97</f>
        <v>614808.71147980145</v>
      </c>
      <c r="G104" s="257">
        <f>[1]avgfiinc!AD97</f>
        <v>1365024.5899387577</v>
      </c>
      <c r="H104" s="340">
        <f>B104*0.01/'TD5'!B104</f>
        <v>0.19919246435165405</v>
      </c>
      <c r="I104" s="341">
        <f>C104*0.01/'TD5'!B104</f>
        <v>0.21609571576118469</v>
      </c>
      <c r="J104" s="341">
        <f>D104*0.01/'TD5'!C104</f>
        <v>0.18446497619152066</v>
      </c>
      <c r="K104" s="341">
        <f>E104*0.01/'TD5'!D104</f>
        <v>0.2264343053102493</v>
      </c>
      <c r="L104" s="341">
        <f>F104*0.01/'TD5'!E104</f>
        <v>0.18332578241825101</v>
      </c>
      <c r="M104" s="342">
        <f>G104*0.01/'TD5'!F104</f>
        <v>0.21263806521892548</v>
      </c>
    </row>
    <row r="105" spans="1:13">
      <c r="A105" s="259">
        <v>2009</v>
      </c>
      <c r="B105" s="317">
        <f>[1]avgfiinc!Y98</f>
        <v>685460.61290914344</v>
      </c>
      <c r="C105" s="264">
        <f>[1]avgfiinc!Z98</f>
        <v>757142.2840307625</v>
      </c>
      <c r="D105" s="283">
        <f>[1]avgfiinc!AA98</f>
        <v>683241.04988911794</v>
      </c>
      <c r="E105" s="283">
        <f>[1]avgfiinc!AB98</f>
        <v>1004989.6771622971</v>
      </c>
      <c r="F105" s="283">
        <f>[1]avgfiinc!AC98</f>
        <v>476656.40476082847</v>
      </c>
      <c r="G105" s="260">
        <f>[1]avgfiinc!AD98</f>
        <v>1068903.9264685037</v>
      </c>
      <c r="H105" s="349">
        <f>B105*0.01/'TD5'!B105</f>
        <v>0.17169447243213654</v>
      </c>
      <c r="I105" s="347">
        <f>C105*0.01/'TD5'!B105</f>
        <v>0.18964932858943934</v>
      </c>
      <c r="J105" s="353">
        <f>D105*0.01/'TD5'!C105</f>
        <v>0.15901419520378113</v>
      </c>
      <c r="K105" s="354">
        <f>E105*0.01/'TD5'!D105</f>
        <v>0.20172071456909177</v>
      </c>
      <c r="L105" s="347">
        <f>F105*0.01/'TD5'!E105</f>
        <v>0.155095100402832</v>
      </c>
      <c r="M105" s="348">
        <f>G105*0.01/'TD5'!F105</f>
        <v>0.18476948142051694</v>
      </c>
    </row>
    <row r="106" spans="1:13">
      <c r="A106" s="249">
        <v>2010</v>
      </c>
      <c r="B106" s="320">
        <f>[1]avgfiinc!Y99</f>
        <v>775378.80198064272</v>
      </c>
      <c r="C106" s="266">
        <f>[1]avgfiinc!Z99</f>
        <v>847472.15283101518</v>
      </c>
      <c r="D106" s="282">
        <f>[1]avgfiinc!AA99</f>
        <v>769837.31449015706</v>
      </c>
      <c r="E106" s="282">
        <f>[1]avgfiinc!AB99</f>
        <v>1114868.3309685863</v>
      </c>
      <c r="F106" s="282">
        <f>[1]avgfiinc!AC99</f>
        <v>547964.300656999</v>
      </c>
      <c r="G106" s="257">
        <f>[1]avgfiinc!AD99</f>
        <v>1197576.7393197988</v>
      </c>
      <c r="H106" s="340">
        <f>B106*0.01/'TD5'!B106</f>
        <v>0.18883678317070005</v>
      </c>
      <c r="I106" s="341">
        <f>C106*0.01/'TD5'!B106</f>
        <v>0.20639449357986447</v>
      </c>
      <c r="J106" s="355">
        <f>D106*0.01/'TD5'!C106</f>
        <v>0.17568419873714444</v>
      </c>
      <c r="K106" s="197">
        <f>E106*0.01/'TD5'!D106</f>
        <v>0.21847744286060333</v>
      </c>
      <c r="L106" s="341">
        <f>F106*0.01/'TD5'!E106</f>
        <v>0.17266888916492465</v>
      </c>
      <c r="M106" s="342">
        <f>G106*0.01/'TD5'!F106</f>
        <v>0.20243123173713684</v>
      </c>
    </row>
    <row r="107" spans="1:13">
      <c r="A107" s="249">
        <v>2011</v>
      </c>
      <c r="B107" s="320">
        <f>[1]avgfiinc!Y100</f>
        <v>769543.02888566582</v>
      </c>
      <c r="C107" s="266">
        <f>[1]avgfiinc!Z100</f>
        <v>843990.18996172538</v>
      </c>
      <c r="D107" s="282">
        <f>[1]avgfiinc!AA100</f>
        <v>759176.1338031831</v>
      </c>
      <c r="E107" s="282">
        <f>[1]avgfiinc!AB100</f>
        <v>1109317.465837952</v>
      </c>
      <c r="F107" s="282">
        <f>[1]avgfiinc!AC100</f>
        <v>545874.10444424103</v>
      </c>
      <c r="G107" s="257">
        <f>[1]avgfiinc!AD100</f>
        <v>1187869.2085875699</v>
      </c>
      <c r="H107" s="340">
        <f>B107*0.01/'TD5'!B107</f>
        <v>0.18647068738937375</v>
      </c>
      <c r="I107" s="341">
        <f>C107*0.01/'TD5'!B107</f>
        <v>0.20451024174690247</v>
      </c>
      <c r="J107" s="355">
        <f>D107*0.01/'TD5'!C107</f>
        <v>0.17292650043964386</v>
      </c>
      <c r="K107" s="197">
        <f>E107*0.01/'TD5'!D107</f>
        <v>0.21463935077190402</v>
      </c>
      <c r="L107" s="341">
        <f>F107*0.01/'TD5'!E107</f>
        <v>0.17273682355880737</v>
      </c>
      <c r="M107" s="342">
        <f>G107*0.01/'TD5'!F107</f>
        <v>0.20061212778091428</v>
      </c>
    </row>
    <row r="108" spans="1:13">
      <c r="A108" s="249">
        <v>2012</v>
      </c>
      <c r="B108" s="320">
        <f>[1]avgfiinc!Y101</f>
        <v>953562.59982986108</v>
      </c>
      <c r="C108" s="266">
        <f>[1]avgfiinc!Z101</f>
        <v>1026559.7685472252</v>
      </c>
      <c r="D108" s="282">
        <f>[1]avgfiinc!AA101</f>
        <v>921299.81595535309</v>
      </c>
      <c r="E108" s="282">
        <f>[1]avgfiinc!AB101</f>
        <v>1339538.452853675</v>
      </c>
      <c r="F108" s="282">
        <f>[1]avgfiinc!AC101</f>
        <v>685863.81262643519</v>
      </c>
      <c r="G108" s="257">
        <f>[1]avgfiinc!AD101</f>
        <v>1453535.420083639</v>
      </c>
      <c r="H108" s="340">
        <f>B108*0.01/'TD5'!B108</f>
        <v>0.21833384037017817</v>
      </c>
      <c r="I108" s="341">
        <f>C108*0.01/'TD5'!B108</f>
        <v>0.23504774272441861</v>
      </c>
      <c r="J108" s="355">
        <f>D108*0.01/'TD5'!C108</f>
        <v>0.19993835687637329</v>
      </c>
      <c r="K108" s="197">
        <f>E108*0.01/'TD5'!D108</f>
        <v>0.24441498517990112</v>
      </c>
      <c r="L108" s="341">
        <f>F108*0.01/'TD5'!E108</f>
        <v>0.20549531280994418</v>
      </c>
      <c r="M108" s="342">
        <f>G108*0.01/'TD5'!F108</f>
        <v>0.23300531506538388</v>
      </c>
    </row>
    <row r="109" spans="1:13">
      <c r="A109" s="249">
        <v>2013</v>
      </c>
      <c r="B109" s="320">
        <f>[1]avgfiinc!Y102</f>
        <v>803733.89601549541</v>
      </c>
      <c r="C109" s="266">
        <f>[1]avgfiinc!Z102</f>
        <v>877703.79794671095</v>
      </c>
      <c r="D109" s="282">
        <f>[1]avgfiinc!AA102</f>
        <v>788345.46449044615</v>
      </c>
      <c r="E109" s="282">
        <f>[1]avgfiinc!AB102</f>
        <v>1147288.7237487377</v>
      </c>
      <c r="F109" s="282">
        <f>[1]avgfiinc!AC102</f>
        <v>579575.55187453772</v>
      </c>
      <c r="G109" s="257">
        <f>[1]avgfiinc!AD102</f>
        <v>1231483.6991309247</v>
      </c>
      <c r="H109" s="340">
        <f>B109*0.01/'TD5'!B109</f>
        <v>0.18961505591869354</v>
      </c>
      <c r="I109" s="341">
        <f>C109*0.01/'TD5'!B109</f>
        <v>0.20706586539745328</v>
      </c>
      <c r="J109" s="355">
        <f>D109*0.01/'TD5'!C109</f>
        <v>0.17521210014820102</v>
      </c>
      <c r="K109" s="197">
        <f>E109*0.01/'TD5'!D109</f>
        <v>0.21593075990676877</v>
      </c>
      <c r="L109" s="341">
        <f>F109*0.01/'TD5'!E109</f>
        <v>0.1786066144704819</v>
      </c>
      <c r="M109" s="342">
        <f>G109*0.01/'TD5'!F109</f>
        <v>0.20445489883422852</v>
      </c>
    </row>
    <row r="110" spans="1:13">
      <c r="A110" s="249">
        <v>2014</v>
      </c>
      <c r="B110" s="320">
        <f>[1]avgfiinc!Y103</f>
        <v>905817.70864134526</v>
      </c>
      <c r="C110" s="266">
        <f>[1]avgfiinc!Z103</f>
        <v>981038.92424369568</v>
      </c>
      <c r="D110" s="282">
        <f>[1]avgfiinc!AA103</f>
        <v>884884.19592567498</v>
      </c>
      <c r="E110" s="282">
        <f>[1]avgfiinc!AB103</f>
        <v>1278007.9305576046</v>
      </c>
      <c r="F110" s="282">
        <f>[1]avgfiinc!AC103</f>
        <v>656182.76640630234</v>
      </c>
      <c r="G110" s="257">
        <f>[1]avgfiinc!AD103</f>
        <v>1381206.9095302632</v>
      </c>
      <c r="H110" s="340">
        <f>B110*0.01/'TD5'!B110</f>
        <v>0.20403286814689636</v>
      </c>
      <c r="I110" s="341">
        <f>C110*0.01/'TD5'!B110</f>
        <v>0.22097623348236084</v>
      </c>
      <c r="J110" s="355">
        <f>D110*0.01/'TD5'!C110</f>
        <v>0.18811860680580136</v>
      </c>
      <c r="K110" s="197">
        <f>E110*0.01/'TD5'!D110</f>
        <v>0.22963610291481018</v>
      </c>
      <c r="L110" s="341">
        <f>F110*0.01/'TD5'!E110</f>
        <v>0.19292002916336065</v>
      </c>
      <c r="M110" s="342">
        <f>G110*0.01/'TD5'!F110</f>
        <v>0.21958330273628235</v>
      </c>
    </row>
    <row r="111" spans="1:13" ht="15.75">
      <c r="A111" s="249">
        <v>2015</v>
      </c>
      <c r="B111" s="323"/>
      <c r="C111" s="267"/>
      <c r="D111" s="282"/>
      <c r="E111" s="282"/>
      <c r="F111" s="282"/>
      <c r="G111" s="257"/>
      <c r="H111" s="324"/>
      <c r="I111" s="258"/>
      <c r="J111" s="265"/>
      <c r="K111" s="267"/>
      <c r="L111" s="257"/>
      <c r="M111" s="325"/>
    </row>
    <row r="112" spans="1:13" ht="15.75">
      <c r="A112" s="249">
        <v>2016</v>
      </c>
      <c r="B112" s="323"/>
      <c r="C112" s="267"/>
      <c r="D112" s="282"/>
      <c r="E112" s="282"/>
      <c r="F112" s="282"/>
      <c r="G112" s="257"/>
      <c r="H112" s="324"/>
      <c r="I112" s="258"/>
      <c r="J112" s="265"/>
      <c r="K112" s="267"/>
      <c r="L112" s="257"/>
      <c r="M112" s="325"/>
    </row>
    <row r="113" spans="1:13" ht="15.75">
      <c r="A113" s="249">
        <v>2017</v>
      </c>
      <c r="B113" s="323"/>
      <c r="C113" s="267"/>
      <c r="D113" s="282"/>
      <c r="E113" s="282"/>
      <c r="F113" s="282"/>
      <c r="G113" s="257"/>
      <c r="H113" s="324"/>
      <c r="I113" s="258"/>
      <c r="J113" s="265"/>
      <c r="K113" s="267"/>
      <c r="L113" s="257"/>
      <c r="M113" s="325"/>
    </row>
    <row r="114" spans="1:13" ht="15.75">
      <c r="A114" s="249">
        <v>2018</v>
      </c>
      <c r="B114" s="323"/>
      <c r="C114" s="267"/>
      <c r="D114" s="282"/>
      <c r="E114" s="282"/>
      <c r="F114" s="282"/>
      <c r="G114" s="257"/>
      <c r="H114" s="324"/>
      <c r="I114" s="258"/>
      <c r="J114" s="265"/>
      <c r="K114" s="267"/>
      <c r="L114" s="257"/>
      <c r="M114" s="325"/>
    </row>
    <row r="115" spans="1:13" ht="15.75">
      <c r="A115" s="249">
        <v>2019</v>
      </c>
      <c r="B115" s="323"/>
      <c r="C115" s="267"/>
      <c r="D115" s="282"/>
      <c r="E115" s="282"/>
      <c r="F115" s="282"/>
      <c r="G115" s="257"/>
      <c r="H115" s="324"/>
      <c r="I115" s="258"/>
      <c r="J115" s="265"/>
      <c r="K115" s="267"/>
      <c r="L115" s="257"/>
      <c r="M115" s="325"/>
    </row>
    <row r="116" spans="1:13" ht="16.5" thickBot="1">
      <c r="A116" s="268">
        <v>2020</v>
      </c>
      <c r="B116" s="326"/>
      <c r="C116" s="273"/>
      <c r="D116" s="327"/>
      <c r="E116" s="327"/>
      <c r="F116" s="327"/>
      <c r="G116" s="269"/>
      <c r="H116" s="328"/>
      <c r="I116" s="271"/>
      <c r="J116" s="272"/>
      <c r="K116" s="273"/>
      <c r="L116" s="269"/>
      <c r="M116" s="329"/>
    </row>
    <row r="117" spans="1:13" ht="16.5" thickTop="1">
      <c r="A117" s="274"/>
      <c r="B117" s="275"/>
      <c r="C117" s="275"/>
      <c r="D117" s="275"/>
      <c r="E117" s="275"/>
      <c r="F117" s="275"/>
      <c r="G117" s="225"/>
      <c r="H117" s="275"/>
      <c r="I117" s="275"/>
      <c r="J117" s="275"/>
      <c r="K117" s="275"/>
      <c r="L117" s="275"/>
      <c r="M117" s="225"/>
    </row>
    <row r="118" spans="1:13" ht="15.75">
      <c r="D118" s="277"/>
      <c r="E118" s="277"/>
      <c r="F118" s="277"/>
      <c r="H118" s="277"/>
      <c r="I118" s="277"/>
      <c r="J118" s="277"/>
      <c r="K118" s="277"/>
      <c r="L118" s="277"/>
    </row>
  </sheetData>
  <mergeCells count="3">
    <mergeCell ref="A4:M4"/>
    <mergeCell ref="B7:G7"/>
    <mergeCell ref="H7:M7"/>
  </mergeCells>
  <hyperlinks>
    <hyperlink ref="A1" location="Index!A1" display="Back to index" xr:uid="{1C52CC31-0FE1-4C28-8A59-191ABC15E188}"/>
  </hyperlinks>
  <pageMargins left="0.75" right="0.75" top="1" bottom="1" header="0.5" footer="0.5"/>
  <pageSetup paperSize="9" orientation="portrait" horizontalDpi="4294967292" verticalDpi="429496729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17A57-B021-44FC-ACF4-754DFB864345}">
  <sheetPr>
    <tabColor theme="0" tint="-4.9989318521683403E-2"/>
  </sheetPr>
  <dimension ref="A1:M118"/>
  <sheetViews>
    <sheetView workbookViewId="0">
      <pane xSplit="1" ySplit="8" topLeftCell="B107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0.875" style="220"/>
    <col min="2" max="13" width="12" style="220" customWidth="1"/>
    <col min="14" max="16384" width="10.875" style="220"/>
  </cols>
  <sheetData>
    <row r="1" spans="1:13">
      <c r="A1" s="1" t="s">
        <v>0</v>
      </c>
      <c r="B1" s="1"/>
      <c r="C1" s="1"/>
      <c r="G1" s="221"/>
      <c r="H1" s="221"/>
      <c r="I1" s="221"/>
      <c r="J1" s="221"/>
      <c r="K1" s="221"/>
      <c r="L1" s="221"/>
      <c r="M1" s="221"/>
    </row>
    <row r="2" spans="1:13">
      <c r="H2" s="279"/>
      <c r="I2" s="279"/>
    </row>
    <row r="3" spans="1:13" ht="15.75" thickBot="1"/>
    <row r="4" spans="1:13" ht="24.95" customHeight="1" thickTop="1">
      <c r="A4" s="493" t="s">
        <v>185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5"/>
    </row>
    <row r="5" spans="1:13" ht="15.75">
      <c r="A5" s="223"/>
      <c r="B5" s="224"/>
      <c r="C5" s="224"/>
      <c r="D5" s="225"/>
      <c r="E5" s="225"/>
      <c r="F5" s="225"/>
      <c r="G5" s="225"/>
      <c r="H5" s="225"/>
      <c r="I5" s="225"/>
      <c r="J5" s="225"/>
      <c r="K5" s="225"/>
      <c r="L5" s="225"/>
      <c r="M5" s="226"/>
    </row>
    <row r="6" spans="1:13" ht="15.75">
      <c r="A6" s="223"/>
      <c r="B6" s="9" t="s">
        <v>2</v>
      </c>
      <c r="C6" s="9" t="s">
        <v>3</v>
      </c>
      <c r="D6" s="9" t="s">
        <v>4</v>
      </c>
      <c r="E6" s="9" t="s">
        <v>5</v>
      </c>
      <c r="F6" s="9" t="s">
        <v>6</v>
      </c>
      <c r="G6" s="9" t="s">
        <v>7</v>
      </c>
      <c r="H6" s="10" t="s">
        <v>8</v>
      </c>
      <c r="I6" s="227" t="s">
        <v>9</v>
      </c>
      <c r="J6" s="227" t="s">
        <v>10</v>
      </c>
      <c r="K6" s="227" t="s">
        <v>11</v>
      </c>
      <c r="L6" s="227" t="s">
        <v>12</v>
      </c>
      <c r="M6" s="286" t="s">
        <v>13</v>
      </c>
    </row>
    <row r="7" spans="1:13" ht="20.100000000000001" customHeight="1">
      <c r="A7" s="223"/>
      <c r="B7" s="486" t="s">
        <v>116</v>
      </c>
      <c r="C7" s="487"/>
      <c r="D7" s="487"/>
      <c r="E7" s="487"/>
      <c r="F7" s="487"/>
      <c r="G7" s="487"/>
      <c r="H7" s="487" t="s">
        <v>117</v>
      </c>
      <c r="I7" s="487"/>
      <c r="J7" s="487"/>
      <c r="K7" s="487"/>
      <c r="L7" s="487"/>
      <c r="M7" s="488"/>
    </row>
    <row r="8" spans="1:13" s="235" customFormat="1" ht="51.95" customHeight="1">
      <c r="A8" s="229"/>
      <c r="B8" s="287" t="s">
        <v>118</v>
      </c>
      <c r="C8" s="233" t="s">
        <v>119</v>
      </c>
      <c r="D8" s="233" t="s">
        <v>110</v>
      </c>
      <c r="E8" s="233" t="s">
        <v>111</v>
      </c>
      <c r="F8" s="233" t="s">
        <v>112</v>
      </c>
      <c r="G8" s="233" t="s">
        <v>113</v>
      </c>
      <c r="H8" s="287" t="s">
        <v>118</v>
      </c>
      <c r="I8" s="233" t="s">
        <v>119</v>
      </c>
      <c r="J8" s="233" t="s">
        <v>110</v>
      </c>
      <c r="K8" s="233" t="s">
        <v>111</v>
      </c>
      <c r="L8" s="233" t="s">
        <v>112</v>
      </c>
      <c r="M8" s="234" t="s">
        <v>113</v>
      </c>
    </row>
    <row r="9" spans="1:13" s="235" customFormat="1" ht="15" customHeight="1">
      <c r="A9" s="236">
        <v>1913</v>
      </c>
      <c r="B9" s="288"/>
      <c r="C9" s="238"/>
      <c r="D9" s="238"/>
      <c r="E9" s="240"/>
      <c r="F9" s="240"/>
      <c r="G9" s="238">
        <f>[1]avgfiinc!AP2</f>
        <v>1320404.0817720592</v>
      </c>
      <c r="H9" s="330"/>
      <c r="I9" s="331"/>
      <c r="J9" s="331"/>
      <c r="K9" s="331"/>
      <c r="L9" s="331"/>
      <c r="M9" s="332">
        <f>G9*0.001/'TD5'!F9</f>
        <v>8.6166081714558085E-2</v>
      </c>
    </row>
    <row r="10" spans="1:13" s="235" customFormat="1" ht="15" customHeight="1">
      <c r="A10" s="242">
        <v>1914</v>
      </c>
      <c r="B10" s="288"/>
      <c r="C10" s="238"/>
      <c r="D10" s="238"/>
      <c r="E10" s="240"/>
      <c r="F10" s="240"/>
      <c r="G10" s="238">
        <f>[1]avgfiinc!AP3</f>
        <v>1288500.9557489015</v>
      </c>
      <c r="H10" s="330"/>
      <c r="I10" s="331"/>
      <c r="J10" s="331"/>
      <c r="K10" s="331"/>
      <c r="L10" s="331"/>
      <c r="M10" s="332">
        <f>G10*0.001/'TD5'!F10</f>
        <v>8.6033408914061318E-2</v>
      </c>
    </row>
    <row r="11" spans="1:13" s="235" customFormat="1" ht="15" customHeight="1">
      <c r="A11" s="242">
        <v>1915</v>
      </c>
      <c r="B11" s="288"/>
      <c r="C11" s="238"/>
      <c r="D11" s="238"/>
      <c r="E11" s="240"/>
      <c r="F11" s="240"/>
      <c r="G11" s="238">
        <f>[1]avgfiinc!AP4</f>
        <v>1375670.3188576598</v>
      </c>
      <c r="H11" s="330"/>
      <c r="I11" s="331"/>
      <c r="J11" s="331"/>
      <c r="K11" s="331"/>
      <c r="L11" s="331"/>
      <c r="M11" s="332">
        <f>G11*0.001/'TD5'!F11</f>
        <v>9.2193842850742114E-2</v>
      </c>
    </row>
    <row r="12" spans="1:13" s="235" customFormat="1" ht="15" customHeight="1">
      <c r="A12" s="242">
        <v>1916</v>
      </c>
      <c r="B12" s="288"/>
      <c r="C12" s="238"/>
      <c r="D12" s="238"/>
      <c r="E12" s="240"/>
      <c r="F12" s="240"/>
      <c r="G12" s="238">
        <f>[1]avgfiinc!AP5</f>
        <v>1712068.8698642543</v>
      </c>
      <c r="H12" s="330"/>
      <c r="I12" s="331"/>
      <c r="J12" s="331"/>
      <c r="K12" s="331"/>
      <c r="L12" s="331"/>
      <c r="M12" s="332">
        <f>G12*0.001/'TD5'!F12</f>
        <v>0.10514662593144877</v>
      </c>
    </row>
    <row r="13" spans="1:13" s="235" customFormat="1" ht="15" customHeight="1">
      <c r="A13" s="242">
        <v>1917</v>
      </c>
      <c r="B13" s="288"/>
      <c r="C13" s="238"/>
      <c r="D13" s="238"/>
      <c r="E13" s="240"/>
      <c r="F13" s="240"/>
      <c r="G13" s="238">
        <f>[1]avgfiinc!AP6</f>
        <v>1357021.7069034681</v>
      </c>
      <c r="H13" s="330"/>
      <c r="I13" s="331"/>
      <c r="J13" s="331"/>
      <c r="K13" s="331"/>
      <c r="L13" s="331"/>
      <c r="M13" s="332">
        <f>G13*0.001/'TD5'!F13</f>
        <v>8.4015369708452414E-2</v>
      </c>
    </row>
    <row r="14" spans="1:13" s="235" customFormat="1" ht="15" customHeight="1">
      <c r="A14" s="242">
        <v>1918</v>
      </c>
      <c r="B14" s="288"/>
      <c r="C14" s="238"/>
      <c r="D14" s="282"/>
      <c r="E14" s="292"/>
      <c r="F14" s="292"/>
      <c r="G14" s="238">
        <f>[1]avgfiinc!AP7</f>
        <v>1024758.9620996958</v>
      </c>
      <c r="H14" s="330"/>
      <c r="I14" s="331"/>
      <c r="J14" s="331"/>
      <c r="K14" s="331"/>
      <c r="L14" s="331"/>
      <c r="M14" s="332">
        <f>G14*0.001/'TD5'!F14</f>
        <v>6.7164822458815582E-2</v>
      </c>
    </row>
    <row r="15" spans="1:13" s="235" customFormat="1" ht="15" customHeight="1">
      <c r="A15" s="244">
        <v>1919</v>
      </c>
      <c r="B15" s="293"/>
      <c r="C15" s="246"/>
      <c r="D15" s="283"/>
      <c r="E15" s="294"/>
      <c r="F15" s="294"/>
      <c r="G15" s="246">
        <f>[1]avgfiinc!AP8</f>
        <v>1010098.8896573782</v>
      </c>
      <c r="H15" s="334"/>
      <c r="I15" s="335"/>
      <c r="J15" s="335"/>
      <c r="K15" s="335"/>
      <c r="L15" s="335"/>
      <c r="M15" s="336">
        <f>G15*0.001/'TD5'!F15</f>
        <v>6.6297173757209713E-2</v>
      </c>
    </row>
    <row r="16" spans="1:13" s="235" customFormat="1" ht="15" customHeight="1">
      <c r="A16" s="242">
        <v>1920</v>
      </c>
      <c r="B16" s="288"/>
      <c r="C16" s="238"/>
      <c r="D16" s="282"/>
      <c r="E16" s="292"/>
      <c r="F16" s="292"/>
      <c r="G16" s="238">
        <f>[1]avgfiinc!AP9</f>
        <v>730487.56713115936</v>
      </c>
      <c r="H16" s="330"/>
      <c r="I16" s="331"/>
      <c r="J16" s="331"/>
      <c r="K16" s="331"/>
      <c r="L16" s="331"/>
      <c r="M16" s="332">
        <f>G16*0.001/'TD5'!F16</f>
        <v>5.3572248881608969E-2</v>
      </c>
    </row>
    <row r="17" spans="1:13" s="235" customFormat="1" ht="15" customHeight="1">
      <c r="A17" s="242">
        <v>1921</v>
      </c>
      <c r="B17" s="288"/>
      <c r="C17" s="238"/>
      <c r="D17" s="282"/>
      <c r="E17" s="292"/>
      <c r="F17" s="292"/>
      <c r="G17" s="238">
        <f>[1]avgfiinc!AP10</f>
        <v>684803.02844396583</v>
      </c>
      <c r="H17" s="330"/>
      <c r="I17" s="331"/>
      <c r="J17" s="331"/>
      <c r="K17" s="331"/>
      <c r="L17" s="331"/>
      <c r="M17" s="332">
        <f>G17*0.001/'TD5'!F17</f>
        <v>5.6019527041906041E-2</v>
      </c>
    </row>
    <row r="18" spans="1:13" s="235" customFormat="1" ht="15" customHeight="1">
      <c r="A18" s="242">
        <v>1922</v>
      </c>
      <c r="B18" s="288"/>
      <c r="C18" s="238"/>
      <c r="D18" s="282"/>
      <c r="E18" s="292"/>
      <c r="F18" s="292"/>
      <c r="G18" s="238">
        <f>[1]avgfiinc!AP11</f>
        <v>933551.98131479998</v>
      </c>
      <c r="H18" s="330"/>
      <c r="I18" s="331"/>
      <c r="J18" s="331"/>
      <c r="K18" s="331"/>
      <c r="L18" s="331"/>
      <c r="M18" s="332">
        <f>G18*0.001/'TD5'!F18</f>
        <v>6.6354491835071833E-2</v>
      </c>
    </row>
    <row r="19" spans="1:13" s="235" customFormat="1" ht="15" customHeight="1">
      <c r="A19" s="242">
        <v>1923</v>
      </c>
      <c r="B19" s="288"/>
      <c r="C19" s="238"/>
      <c r="D19" s="282"/>
      <c r="E19" s="292"/>
      <c r="F19" s="292"/>
      <c r="G19" s="238">
        <f>[1]avgfiinc!AP12</f>
        <v>915137.87268493033</v>
      </c>
      <c r="H19" s="330"/>
      <c r="I19" s="331"/>
      <c r="J19" s="331"/>
      <c r="K19" s="331"/>
      <c r="L19" s="331"/>
      <c r="M19" s="332">
        <f>G19*0.001/'TD5'!F19</f>
        <v>5.9064105684361642E-2</v>
      </c>
    </row>
    <row r="20" spans="1:13" s="235" customFormat="1" ht="15" customHeight="1">
      <c r="A20" s="242">
        <v>1924</v>
      </c>
      <c r="B20" s="288"/>
      <c r="C20" s="238"/>
      <c r="D20" s="282"/>
      <c r="E20" s="292"/>
      <c r="F20" s="292"/>
      <c r="G20" s="238">
        <f>[1]avgfiinc!AP13</f>
        <v>1047972.6171086413</v>
      </c>
      <c r="H20" s="330"/>
      <c r="I20" s="331"/>
      <c r="J20" s="331"/>
      <c r="K20" s="331"/>
      <c r="L20" s="331"/>
      <c r="M20" s="332">
        <f>G20*0.001/'TD5'!F20</f>
        <v>6.7870222283341899E-2</v>
      </c>
    </row>
    <row r="21" spans="1:13" s="235" customFormat="1" ht="15" customHeight="1">
      <c r="A21" s="242">
        <v>1925</v>
      </c>
      <c r="B21" s="288"/>
      <c r="C21" s="238"/>
      <c r="D21" s="282"/>
      <c r="E21" s="292"/>
      <c r="F21" s="292"/>
      <c r="G21" s="238">
        <f>[1]avgfiinc!AP14</f>
        <v>1376756.7611148169</v>
      </c>
      <c r="H21" s="330"/>
      <c r="I21" s="331"/>
      <c r="J21" s="331"/>
      <c r="K21" s="331"/>
      <c r="L21" s="331"/>
      <c r="M21" s="332">
        <f>G21*0.001/'TD5'!F21</f>
        <v>8.5239041727676046E-2</v>
      </c>
    </row>
    <row r="22" spans="1:13" s="235" customFormat="1" ht="15" customHeight="1">
      <c r="A22" s="242">
        <v>1926</v>
      </c>
      <c r="B22" s="288"/>
      <c r="C22" s="238"/>
      <c r="D22" s="282"/>
      <c r="E22" s="292"/>
      <c r="F22" s="292"/>
      <c r="G22" s="238">
        <f>[1]avgfiinc!AP15</f>
        <v>1371125.5692276286</v>
      </c>
      <c r="H22" s="330"/>
      <c r="I22" s="331"/>
      <c r="J22" s="331"/>
      <c r="K22" s="331"/>
      <c r="L22" s="331"/>
      <c r="M22" s="332">
        <f>G22*0.001/'TD5'!F22</f>
        <v>8.4590047554456899E-2</v>
      </c>
    </row>
    <row r="23" spans="1:13" s="235" customFormat="1" ht="15" customHeight="1">
      <c r="A23" s="242">
        <v>1927</v>
      </c>
      <c r="B23" s="288"/>
      <c r="C23" s="238"/>
      <c r="D23" s="282"/>
      <c r="E23" s="292"/>
      <c r="F23" s="292"/>
      <c r="G23" s="238">
        <f>[1]avgfiinc!AP16</f>
        <v>1522699.7150996919</v>
      </c>
      <c r="H23" s="330"/>
      <c r="I23" s="331"/>
      <c r="J23" s="331"/>
      <c r="K23" s="331"/>
      <c r="L23" s="331"/>
      <c r="M23" s="332">
        <f>G23*0.001/'TD5'!F23</f>
        <v>9.2539418014410194E-2</v>
      </c>
    </row>
    <row r="24" spans="1:13" s="235" customFormat="1" ht="15" customHeight="1">
      <c r="A24" s="242">
        <v>1928</v>
      </c>
      <c r="B24" s="288"/>
      <c r="C24" s="238"/>
      <c r="D24" s="282"/>
      <c r="E24" s="292"/>
      <c r="F24" s="292"/>
      <c r="G24" s="238">
        <f>[1]avgfiinc!AP17</f>
        <v>1988385.0906865487</v>
      </c>
      <c r="H24" s="330"/>
      <c r="I24" s="331"/>
      <c r="J24" s="331"/>
      <c r="K24" s="331"/>
      <c r="L24" s="331"/>
      <c r="M24" s="332">
        <f>G24*0.001/'TD5'!F24</f>
        <v>0.11540899580778979</v>
      </c>
    </row>
    <row r="25" spans="1:13" s="235" customFormat="1" ht="15" customHeight="1">
      <c r="A25" s="244">
        <v>1929</v>
      </c>
      <c r="B25" s="293"/>
      <c r="C25" s="246"/>
      <c r="D25" s="283"/>
      <c r="E25" s="294"/>
      <c r="F25" s="294"/>
      <c r="G25" s="246">
        <f>[1]avgfiinc!AP18</f>
        <v>1933572.6448053925</v>
      </c>
      <c r="H25" s="334"/>
      <c r="I25" s="335"/>
      <c r="J25" s="335"/>
      <c r="K25" s="335"/>
      <c r="L25" s="335"/>
      <c r="M25" s="336">
        <f>G25*0.001/'TD5'!F25</f>
        <v>0.10913684975677197</v>
      </c>
    </row>
    <row r="26" spans="1:13" s="235" customFormat="1" ht="15" customHeight="1">
      <c r="A26" s="242">
        <v>1930</v>
      </c>
      <c r="B26" s="288"/>
      <c r="C26" s="238"/>
      <c r="D26" s="282"/>
      <c r="E26" s="292"/>
      <c r="F26" s="292"/>
      <c r="G26" s="238">
        <f>[1]avgfiinc!AP19</f>
        <v>1096438.3723897226</v>
      </c>
      <c r="H26" s="330"/>
      <c r="I26" s="331"/>
      <c r="J26" s="331"/>
      <c r="K26" s="331"/>
      <c r="L26" s="331"/>
      <c r="M26" s="332">
        <f>G26*0.001/'TD5'!F26</f>
        <v>7.0742560079510963E-2</v>
      </c>
    </row>
    <row r="27" spans="1:13" s="235" customFormat="1" ht="15" customHeight="1">
      <c r="A27" s="242">
        <v>1931</v>
      </c>
      <c r="B27" s="288"/>
      <c r="C27" s="238"/>
      <c r="D27" s="282"/>
      <c r="E27" s="292"/>
      <c r="F27" s="292"/>
      <c r="G27" s="238">
        <f>[1]avgfiinc!AP20</f>
        <v>829760.65997682081</v>
      </c>
      <c r="H27" s="330"/>
      <c r="I27" s="331"/>
      <c r="J27" s="331"/>
      <c r="K27" s="331"/>
      <c r="L27" s="331"/>
      <c r="M27" s="332">
        <f>G27*0.001/'TD5'!F27</f>
        <v>5.8933968225086647E-2</v>
      </c>
    </row>
    <row r="28" spans="1:13" s="235" customFormat="1" ht="15" customHeight="1">
      <c r="A28" s="242">
        <v>1932</v>
      </c>
      <c r="B28" s="288"/>
      <c r="C28" s="238"/>
      <c r="D28" s="282"/>
      <c r="E28" s="292"/>
      <c r="F28" s="292"/>
      <c r="G28" s="238">
        <f>[1]avgfiinc!AP21</f>
        <v>711603.71646940522</v>
      </c>
      <c r="H28" s="330"/>
      <c r="I28" s="331"/>
      <c r="J28" s="331"/>
      <c r="K28" s="331"/>
      <c r="L28" s="331"/>
      <c r="M28" s="332">
        <f>G28*0.001/'TD5'!F28</f>
        <v>5.9695090930959024E-2</v>
      </c>
    </row>
    <row r="29" spans="1:13" s="235" customFormat="1" ht="15" customHeight="1">
      <c r="A29" s="242">
        <v>1933</v>
      </c>
      <c r="B29" s="288"/>
      <c r="C29" s="238"/>
      <c r="D29" s="282"/>
      <c r="E29" s="292"/>
      <c r="F29" s="292"/>
      <c r="G29" s="238">
        <f>[1]avgfiinc!AP22</f>
        <v>759580.40504506812</v>
      </c>
      <c r="H29" s="330"/>
      <c r="I29" s="331"/>
      <c r="J29" s="331"/>
      <c r="K29" s="331"/>
      <c r="L29" s="331"/>
      <c r="M29" s="332">
        <f>G29*0.001/'TD5'!F29</f>
        <v>6.6088668867149897E-2</v>
      </c>
    </row>
    <row r="30" spans="1:13" s="235" customFormat="1" ht="15" customHeight="1">
      <c r="A30" s="242">
        <v>1934</v>
      </c>
      <c r="B30" s="288"/>
      <c r="C30" s="238"/>
      <c r="D30" s="282"/>
      <c r="E30" s="292"/>
      <c r="F30" s="292"/>
      <c r="G30" s="238">
        <f>[1]avgfiinc!AP23</f>
        <v>760105.7229143728</v>
      </c>
      <c r="H30" s="330"/>
      <c r="I30" s="331"/>
      <c r="J30" s="331"/>
      <c r="K30" s="331"/>
      <c r="L30" s="331"/>
      <c r="M30" s="332">
        <f>G30*0.001/'TD5'!F30</f>
        <v>6.1291146492561704E-2</v>
      </c>
    </row>
    <row r="31" spans="1:13" s="235" customFormat="1" ht="15" customHeight="1">
      <c r="A31" s="242">
        <v>1935</v>
      </c>
      <c r="B31" s="288"/>
      <c r="C31" s="238"/>
      <c r="D31" s="282"/>
      <c r="E31" s="292"/>
      <c r="F31" s="292"/>
      <c r="G31" s="238">
        <f>[1]avgfiinc!AP24</f>
        <v>869005.70739189151</v>
      </c>
      <c r="H31" s="330"/>
      <c r="I31" s="331"/>
      <c r="J31" s="331"/>
      <c r="K31" s="331"/>
      <c r="L31" s="331"/>
      <c r="M31" s="332">
        <f>G31*0.001/'TD5'!F31</f>
        <v>6.3922876063773254E-2</v>
      </c>
    </row>
    <row r="32" spans="1:13" s="235" customFormat="1" ht="15" customHeight="1">
      <c r="A32" s="242">
        <v>1936</v>
      </c>
      <c r="B32" s="288"/>
      <c r="C32" s="238"/>
      <c r="D32" s="282"/>
      <c r="E32" s="292"/>
      <c r="F32" s="292"/>
      <c r="G32" s="238">
        <f>[1]avgfiinc!AP25</f>
        <v>1145029.5086806414</v>
      </c>
      <c r="H32" s="330"/>
      <c r="I32" s="331"/>
      <c r="J32" s="331"/>
      <c r="K32" s="331"/>
      <c r="L32" s="331"/>
      <c r="M32" s="332">
        <f>G32*0.001/'TD5'!F32</f>
        <v>7.5652325543874771E-2</v>
      </c>
    </row>
    <row r="33" spans="1:13" s="235" customFormat="1" ht="15" customHeight="1">
      <c r="A33" s="242">
        <v>1937</v>
      </c>
      <c r="B33" s="288"/>
      <c r="C33" s="238"/>
      <c r="D33" s="282"/>
      <c r="E33" s="292"/>
      <c r="F33" s="292"/>
      <c r="G33" s="238">
        <f>[1]avgfiinc!AP26</f>
        <v>1010668.3759377769</v>
      </c>
      <c r="H33" s="330"/>
      <c r="I33" s="331"/>
      <c r="J33" s="331"/>
      <c r="K33" s="331"/>
      <c r="L33" s="331"/>
      <c r="M33" s="332">
        <f>G33*0.001/'TD5'!F33</f>
        <v>6.4944611660107621E-2</v>
      </c>
    </row>
    <row r="34" spans="1:13" s="235" customFormat="1" ht="15" customHeight="1">
      <c r="A34" s="242">
        <v>1938</v>
      </c>
      <c r="B34" s="288"/>
      <c r="C34" s="238"/>
      <c r="D34" s="282"/>
      <c r="E34" s="292"/>
      <c r="F34" s="292"/>
      <c r="G34" s="238">
        <f>[1]avgfiinc!AP27</f>
        <v>849009.07757354842</v>
      </c>
      <c r="H34" s="330"/>
      <c r="I34" s="331"/>
      <c r="J34" s="331"/>
      <c r="K34" s="331"/>
      <c r="L34" s="331"/>
      <c r="M34" s="332">
        <f>G34*0.001/'TD5'!F34</f>
        <v>5.883863074939498E-2</v>
      </c>
    </row>
    <row r="35" spans="1:13" s="235" customFormat="1" ht="15" customHeight="1">
      <c r="A35" s="244">
        <v>1939</v>
      </c>
      <c r="B35" s="293"/>
      <c r="C35" s="246"/>
      <c r="D35" s="283"/>
      <c r="E35" s="294"/>
      <c r="F35" s="294"/>
      <c r="G35" s="246">
        <f>[1]avgfiinc!AP28</f>
        <v>899343.28989722242</v>
      </c>
      <c r="H35" s="334"/>
      <c r="I35" s="335"/>
      <c r="J35" s="335"/>
      <c r="K35" s="335"/>
      <c r="L35" s="335"/>
      <c r="M35" s="336">
        <f>G35*0.001/'TD5'!F35</f>
        <v>5.8716316119173079E-2</v>
      </c>
    </row>
    <row r="36" spans="1:13" s="235" customFormat="1" ht="15" customHeight="1">
      <c r="A36" s="242">
        <v>1940</v>
      </c>
      <c r="B36" s="288"/>
      <c r="C36" s="238"/>
      <c r="D36" s="282"/>
      <c r="E36" s="292"/>
      <c r="F36" s="292"/>
      <c r="G36" s="238">
        <f>[1]avgfiinc!AP29</f>
        <v>963862.06402881769</v>
      </c>
      <c r="H36" s="330"/>
      <c r="I36" s="331"/>
      <c r="J36" s="331"/>
      <c r="K36" s="331"/>
      <c r="L36" s="331"/>
      <c r="M36" s="332">
        <f>G36*0.001/'TD5'!F36</f>
        <v>6.0051766194718165E-2</v>
      </c>
    </row>
    <row r="37" spans="1:13" s="235" customFormat="1" ht="15" customHeight="1">
      <c r="A37" s="242">
        <v>1941</v>
      </c>
      <c r="B37" s="288"/>
      <c r="C37" s="238"/>
      <c r="D37" s="282"/>
      <c r="E37" s="292"/>
      <c r="F37" s="292"/>
      <c r="G37" s="238">
        <f>[1]avgfiinc!AP30</f>
        <v>1074811.3931927385</v>
      </c>
      <c r="H37" s="330"/>
      <c r="I37" s="331"/>
      <c r="J37" s="331"/>
      <c r="K37" s="331"/>
      <c r="L37" s="331"/>
      <c r="M37" s="332">
        <f>G37*0.001/'TD5'!F37</f>
        <v>5.8065009852960148E-2</v>
      </c>
    </row>
    <row r="38" spans="1:13" s="235" customFormat="1" ht="15" customHeight="1">
      <c r="A38" s="242">
        <v>1942</v>
      </c>
      <c r="B38" s="288"/>
      <c r="C38" s="238"/>
      <c r="D38" s="282"/>
      <c r="E38" s="292"/>
      <c r="F38" s="292"/>
      <c r="G38" s="238">
        <f>[1]avgfiinc!AP31</f>
        <v>1054306.3106088736</v>
      </c>
      <c r="H38" s="330"/>
      <c r="I38" s="331"/>
      <c r="J38" s="331"/>
      <c r="K38" s="331"/>
      <c r="L38" s="331"/>
      <c r="M38" s="332">
        <f>G38*0.001/'TD5'!F38</f>
        <v>4.8115929755329689E-2</v>
      </c>
    </row>
    <row r="39" spans="1:13" s="235" customFormat="1" ht="15" customHeight="1">
      <c r="A39" s="242">
        <v>1943</v>
      </c>
      <c r="B39" s="288"/>
      <c r="C39" s="238"/>
      <c r="D39" s="282"/>
      <c r="E39" s="292"/>
      <c r="F39" s="292"/>
      <c r="G39" s="238">
        <f>[1]avgfiinc!AP32</f>
        <v>1100422.6554057563</v>
      </c>
      <c r="H39" s="330"/>
      <c r="I39" s="331"/>
      <c r="J39" s="331"/>
      <c r="K39" s="331"/>
      <c r="L39" s="331"/>
      <c r="M39" s="332">
        <f>G39*0.001/'TD5'!F39</f>
        <v>4.2628729222402732E-2</v>
      </c>
    </row>
    <row r="40" spans="1:13" s="235" customFormat="1" ht="15" customHeight="1">
      <c r="A40" s="242">
        <v>1944</v>
      </c>
      <c r="B40" s="288"/>
      <c r="C40" s="238"/>
      <c r="D40" s="282"/>
      <c r="E40" s="292"/>
      <c r="F40" s="292"/>
      <c r="G40" s="238">
        <f>[1]avgfiinc!AP33</f>
        <v>951743.98453730589</v>
      </c>
      <c r="H40" s="330"/>
      <c r="I40" s="331"/>
      <c r="J40" s="331"/>
      <c r="K40" s="331"/>
      <c r="L40" s="331"/>
      <c r="M40" s="332">
        <f>G40*0.001/'TD5'!F40</f>
        <v>3.7556085801448084E-2</v>
      </c>
    </row>
    <row r="41" spans="1:13" s="235" customFormat="1" ht="15" customHeight="1">
      <c r="A41" s="242">
        <v>1945</v>
      </c>
      <c r="B41" s="288"/>
      <c r="C41" s="238"/>
      <c r="D41" s="282"/>
      <c r="E41" s="292"/>
      <c r="F41" s="292"/>
      <c r="G41" s="238">
        <f>[1]avgfiinc!AP34</f>
        <v>1045601.5303135044</v>
      </c>
      <c r="H41" s="330"/>
      <c r="I41" s="331"/>
      <c r="J41" s="331"/>
      <c r="K41" s="331"/>
      <c r="L41" s="331"/>
      <c r="M41" s="332">
        <f>G41*0.001/'TD5'!F41</f>
        <v>4.159181104525967E-2</v>
      </c>
    </row>
    <row r="42" spans="1:13" s="235" customFormat="1" ht="15" customHeight="1">
      <c r="A42" s="242">
        <v>1946</v>
      </c>
      <c r="B42" s="288"/>
      <c r="C42" s="238"/>
      <c r="D42" s="282"/>
      <c r="E42" s="292"/>
      <c r="F42" s="292"/>
      <c r="G42" s="238">
        <f>[1]avgfiinc!AP35</f>
        <v>1079972.5036341057</v>
      </c>
      <c r="H42" s="330"/>
      <c r="I42" s="331"/>
      <c r="J42" s="331"/>
      <c r="K42" s="331"/>
      <c r="L42" s="331"/>
      <c r="M42" s="332">
        <f>G42*0.001/'TD5'!F42</f>
        <v>4.3917403386199927E-2</v>
      </c>
    </row>
    <row r="43" spans="1:13" s="235" customFormat="1" ht="15" customHeight="1">
      <c r="A43" s="242">
        <v>1947</v>
      </c>
      <c r="B43" s="288"/>
      <c r="C43" s="238"/>
      <c r="D43" s="282"/>
      <c r="E43" s="292"/>
      <c r="F43" s="292"/>
      <c r="G43" s="238">
        <f>[1]avgfiinc!AP36</f>
        <v>944946.10039055615</v>
      </c>
      <c r="H43" s="330"/>
      <c r="I43" s="331"/>
      <c r="J43" s="331"/>
      <c r="K43" s="331"/>
      <c r="L43" s="331"/>
      <c r="M43" s="332">
        <f>G43*0.001/'TD5'!F43</f>
        <v>3.9182105759787582E-2</v>
      </c>
    </row>
    <row r="44" spans="1:13" s="235" customFormat="1" ht="15" customHeight="1">
      <c r="A44" s="242">
        <v>1948</v>
      </c>
      <c r="B44" s="288"/>
      <c r="C44" s="238"/>
      <c r="D44" s="282"/>
      <c r="E44" s="292"/>
      <c r="F44" s="292"/>
      <c r="G44" s="238">
        <f>[1]avgfiinc!AP37</f>
        <v>1015182.4361514959</v>
      </c>
      <c r="H44" s="330"/>
      <c r="I44" s="331"/>
      <c r="J44" s="331"/>
      <c r="K44" s="331"/>
      <c r="L44" s="331"/>
      <c r="M44" s="332">
        <f>G44*0.001/'TD5'!F44</f>
        <v>4.0551428153601451E-2</v>
      </c>
    </row>
    <row r="45" spans="1:13" s="235" customFormat="1" ht="15" customHeight="1">
      <c r="A45" s="244">
        <v>1949</v>
      </c>
      <c r="B45" s="293"/>
      <c r="C45" s="246"/>
      <c r="D45" s="283"/>
      <c r="E45" s="294"/>
      <c r="F45" s="294"/>
      <c r="G45" s="246">
        <f>[1]avgfiinc!AP38</f>
        <v>934564.57865049632</v>
      </c>
      <c r="H45" s="334"/>
      <c r="I45" s="335"/>
      <c r="J45" s="335"/>
      <c r="K45" s="335"/>
      <c r="L45" s="335"/>
      <c r="M45" s="336">
        <f>G45*0.001/'TD5'!F45</f>
        <v>3.831369556381136E-2</v>
      </c>
    </row>
    <row r="46" spans="1:13" s="235" customFormat="1" ht="15" customHeight="1">
      <c r="A46" s="242">
        <v>1950</v>
      </c>
      <c r="B46" s="288"/>
      <c r="C46" s="238"/>
      <c r="D46" s="282"/>
      <c r="E46" s="292"/>
      <c r="F46" s="292"/>
      <c r="G46" s="238">
        <f>[1]avgfiinc!AP39</f>
        <v>1171894.875573149</v>
      </c>
      <c r="H46" s="330"/>
      <c r="I46" s="331"/>
      <c r="J46" s="331"/>
      <c r="K46" s="331"/>
      <c r="L46" s="331"/>
      <c r="M46" s="332">
        <f>G46*0.001/'TD5'!F46</f>
        <v>4.3904470024816018E-2</v>
      </c>
    </row>
    <row r="47" spans="1:13" s="235" customFormat="1" ht="15" customHeight="1">
      <c r="A47" s="242">
        <v>1951</v>
      </c>
      <c r="B47" s="288"/>
      <c r="C47" s="238"/>
      <c r="D47" s="282"/>
      <c r="E47" s="292"/>
      <c r="F47" s="292"/>
      <c r="G47" s="238">
        <f>[1]avgfiinc!AP40</f>
        <v>1080883.3171268613</v>
      </c>
      <c r="H47" s="330"/>
      <c r="I47" s="331"/>
      <c r="J47" s="331"/>
      <c r="K47" s="331"/>
      <c r="L47" s="331"/>
      <c r="M47" s="332">
        <f>G47*0.001/'TD5'!F47</f>
        <v>3.8904059496939557E-2</v>
      </c>
    </row>
    <row r="48" spans="1:13" s="235" customFormat="1" ht="15" customHeight="1">
      <c r="A48" s="242">
        <v>1952</v>
      </c>
      <c r="B48" s="288"/>
      <c r="C48" s="238"/>
      <c r="D48" s="282"/>
      <c r="E48" s="292"/>
      <c r="F48" s="292"/>
      <c r="G48" s="238">
        <f>[1]avgfiinc!AP41</f>
        <v>977178.74144684314</v>
      </c>
      <c r="H48" s="330"/>
      <c r="I48" s="331"/>
      <c r="J48" s="331"/>
      <c r="K48" s="331"/>
      <c r="L48" s="331"/>
      <c r="M48" s="332">
        <f>G48*0.001/'TD5'!F48</f>
        <v>3.4281686412848157E-2</v>
      </c>
    </row>
    <row r="49" spans="1:13" s="235" customFormat="1" ht="15" customHeight="1">
      <c r="A49" s="242">
        <v>1953</v>
      </c>
      <c r="B49" s="288"/>
      <c r="C49" s="238"/>
      <c r="D49" s="282"/>
      <c r="E49" s="292"/>
      <c r="F49" s="292"/>
      <c r="G49" s="238">
        <f>[1]avgfiinc!AP42</f>
        <v>900124.59229382535</v>
      </c>
      <c r="H49" s="330"/>
      <c r="I49" s="331"/>
      <c r="J49" s="331"/>
      <c r="K49" s="331"/>
      <c r="L49" s="331"/>
      <c r="M49" s="332">
        <f>G49*0.001/'TD5'!F49</f>
        <v>3.0551549232254841E-2</v>
      </c>
    </row>
    <row r="50" spans="1:13" s="235" customFormat="1" ht="15" customHeight="1">
      <c r="A50" s="242">
        <v>1954</v>
      </c>
      <c r="B50" s="288"/>
      <c r="C50" s="238"/>
      <c r="D50" s="282"/>
      <c r="E50" s="292"/>
      <c r="F50" s="292"/>
      <c r="G50" s="238">
        <f>[1]avgfiinc!AP43</f>
        <v>1021023.0523938725</v>
      </c>
      <c r="H50" s="330"/>
      <c r="I50" s="331"/>
      <c r="J50" s="331"/>
      <c r="K50" s="331"/>
      <c r="L50" s="331"/>
      <c r="M50" s="332">
        <f>G50*0.001/'TD5'!F50</f>
        <v>3.4909311013215469E-2</v>
      </c>
    </row>
    <row r="51" spans="1:13" s="235" customFormat="1" ht="15" customHeight="1">
      <c r="A51" s="242">
        <v>1955</v>
      </c>
      <c r="B51" s="288"/>
      <c r="C51" s="238"/>
      <c r="D51" s="282"/>
      <c r="E51" s="292"/>
      <c r="F51" s="292"/>
      <c r="G51" s="238">
        <f>[1]avgfiinc!AP44</f>
        <v>1150980.7706131055</v>
      </c>
      <c r="H51" s="330"/>
      <c r="I51" s="331"/>
      <c r="J51" s="331"/>
      <c r="K51" s="331"/>
      <c r="L51" s="331"/>
      <c r="M51" s="332">
        <f>G51*0.001/'TD5'!F51</f>
        <v>3.7149687473773493E-2</v>
      </c>
    </row>
    <row r="52" spans="1:13" s="235" customFormat="1" ht="15" customHeight="1">
      <c r="A52" s="242">
        <v>1956</v>
      </c>
      <c r="B52" s="288"/>
      <c r="C52" s="238"/>
      <c r="D52" s="282"/>
      <c r="E52" s="292"/>
      <c r="F52" s="292"/>
      <c r="G52" s="238">
        <f>[1]avgfiinc!AP45</f>
        <v>1113663.7275358883</v>
      </c>
      <c r="H52" s="330"/>
      <c r="I52" s="331"/>
      <c r="J52" s="331"/>
      <c r="K52" s="331"/>
      <c r="L52" s="331"/>
      <c r="M52" s="332">
        <f>G52*0.001/'TD5'!F52</f>
        <v>3.4863094765295193E-2</v>
      </c>
    </row>
    <row r="53" spans="1:13" s="235" customFormat="1" ht="15" customHeight="1">
      <c r="A53" s="242">
        <v>1957</v>
      </c>
      <c r="B53" s="288"/>
      <c r="C53" s="238"/>
      <c r="D53" s="282"/>
      <c r="E53" s="292"/>
      <c r="F53" s="292"/>
      <c r="G53" s="238">
        <f>[1]avgfiinc!AP46</f>
        <v>1014744.1085469828</v>
      </c>
      <c r="H53" s="330"/>
      <c r="I53" s="331"/>
      <c r="J53" s="331"/>
      <c r="K53" s="331"/>
      <c r="L53" s="331"/>
      <c r="M53" s="332">
        <f>G53*0.001/'TD5'!F53</f>
        <v>3.1833122336257111E-2</v>
      </c>
    </row>
    <row r="54" spans="1:13" s="235" customFormat="1" ht="15" customHeight="1">
      <c r="A54" s="242">
        <v>1958</v>
      </c>
      <c r="B54" s="288"/>
      <c r="C54" s="238"/>
      <c r="D54" s="282"/>
      <c r="E54" s="292"/>
      <c r="F54" s="292"/>
      <c r="G54" s="238">
        <f>[1]avgfiinc!AP47</f>
        <v>1002381.8533131052</v>
      </c>
      <c r="H54" s="330"/>
      <c r="I54" s="331"/>
      <c r="J54" s="331"/>
      <c r="K54" s="331"/>
      <c r="L54" s="331"/>
      <c r="M54" s="332">
        <f>G54*0.001/'TD5'!F54</f>
        <v>3.2184493567886691E-2</v>
      </c>
    </row>
    <row r="55" spans="1:13" s="235" customFormat="1" ht="15" customHeight="1">
      <c r="A55" s="244">
        <v>1959</v>
      </c>
      <c r="B55" s="293"/>
      <c r="C55" s="246"/>
      <c r="D55" s="283"/>
      <c r="E55" s="294"/>
      <c r="F55" s="294"/>
      <c r="G55" s="246">
        <f>[1]avgfiinc!AP48</f>
        <v>1143557.5566294619</v>
      </c>
      <c r="H55" s="334"/>
      <c r="I55" s="335"/>
      <c r="J55" s="335"/>
      <c r="K55" s="335"/>
      <c r="L55" s="335"/>
      <c r="M55" s="336">
        <f>G55*0.001/'TD5'!F55</f>
        <v>3.4498097399622313E-2</v>
      </c>
    </row>
    <row r="56" spans="1:13" ht="15.75">
      <c r="A56" s="249">
        <v>1960</v>
      </c>
      <c r="B56" s="288"/>
      <c r="C56" s="238"/>
      <c r="D56" s="282"/>
      <c r="E56" s="292"/>
      <c r="F56" s="292"/>
      <c r="G56" s="238">
        <f>[1]avgfiinc!AP49</f>
        <v>1083871.0020286806</v>
      </c>
      <c r="H56" s="330"/>
      <c r="I56" s="331"/>
      <c r="J56" s="331"/>
      <c r="K56" s="331"/>
      <c r="L56" s="331"/>
      <c r="M56" s="332">
        <f>G56*0.001/'TD5'!F56</f>
        <v>3.2490455876287273E-2</v>
      </c>
    </row>
    <row r="57" spans="1:13" ht="15.75">
      <c r="A57" s="249">
        <v>1961</v>
      </c>
      <c r="B57" s="288"/>
      <c r="C57" s="238"/>
      <c r="D57" s="282"/>
      <c r="E57" s="292"/>
      <c r="F57" s="292"/>
      <c r="G57" s="238">
        <f>[1]avgfiinc!AP50</f>
        <v>1244916.525211327</v>
      </c>
      <c r="H57" s="330"/>
      <c r="I57" s="331"/>
      <c r="J57" s="331"/>
      <c r="K57" s="331"/>
      <c r="L57" s="331"/>
      <c r="M57" s="332">
        <f>G57*0.001/'TD5'!F57</f>
        <v>3.651281807907316E-2</v>
      </c>
    </row>
    <row r="58" spans="1:13">
      <c r="A58" s="249">
        <v>1962</v>
      </c>
      <c r="B58" s="298">
        <f>[1]avgfiinc!AK51</f>
        <v>658257.91957291716</v>
      </c>
      <c r="C58" s="250">
        <f>[1]avgfiinc!AL51</f>
        <v>716089.45057737082</v>
      </c>
      <c r="D58" s="250">
        <f>[1]avgfiinc!AM51</f>
        <v>587890.83561317448</v>
      </c>
      <c r="E58" s="250">
        <f>[1]avgfiinc!AN51</f>
        <v>796146.40820421069</v>
      </c>
      <c r="F58" s="250">
        <f>[1]avgfiinc!AO51</f>
        <v>588207.95238837483</v>
      </c>
      <c r="G58" s="250">
        <f>[1]avgfiinc!AP51</f>
        <v>1100149.3044237103</v>
      </c>
      <c r="H58" s="337">
        <f>B58*0.001/'TD5'!B58</f>
        <v>3.0621860176324851E-2</v>
      </c>
      <c r="I58" s="338">
        <f>C58*0.001/'TD5'!B58</f>
        <v>3.3312156796455383E-2</v>
      </c>
      <c r="J58" s="338">
        <f>D58*0.001/'TD5'!C58</f>
        <v>2.4996181949973106E-2</v>
      </c>
      <c r="K58" s="338">
        <f>E58*0.001/'TD5'!D58</f>
        <v>2.4340402334928513E-2</v>
      </c>
      <c r="L58" s="338">
        <f>F58*0.001/'TD5'!E58</f>
        <v>5.3893681615591042E-2</v>
      </c>
      <c r="M58" s="339">
        <f>G58*0.001/'TD5'!F58</f>
        <v>3.2111503183841705E-2</v>
      </c>
    </row>
    <row r="59" spans="1:13">
      <c r="A59" s="249">
        <v>1963</v>
      </c>
      <c r="B59" s="303">
        <f>[1]avgfiinc!AK52</f>
        <v>696717.94997590955</v>
      </c>
      <c r="C59" s="257">
        <f>[1]avgfiinc!AL52</f>
        <v>754543.03349465306</v>
      </c>
      <c r="D59" s="282">
        <f>[1]avgfiinc!AM52</f>
        <v>620950.73645981017</v>
      </c>
      <c r="E59" s="282">
        <f>[1]avgfiinc!AN52</f>
        <v>838049.69255382253</v>
      </c>
      <c r="F59" s="282">
        <f>[1]avgfiinc!AO52</f>
        <v>623868.73745511263</v>
      </c>
      <c r="G59" s="257">
        <f>[1]avgfiinc!AP52</f>
        <v>1124774.8062222642</v>
      </c>
      <c r="H59" s="340">
        <f>B59*0.001/'TD5'!B59</f>
        <v>3.1056960128900839E-2</v>
      </c>
      <c r="I59" s="341">
        <f>C59*0.001/'TD5'!B59</f>
        <v>3.3634576097247959E-2</v>
      </c>
      <c r="J59" s="341">
        <f>D59*0.001/'TD5'!C59</f>
        <v>2.5305192104544356E-2</v>
      </c>
      <c r="K59" s="341">
        <f>E59*0.001/'TD5'!D59</f>
        <v>2.4587817737369455E-2</v>
      </c>
      <c r="L59" s="341">
        <f>F59*0.001/'TD5'!E59</f>
        <v>5.4723606417597465E-2</v>
      </c>
      <c r="M59" s="342">
        <f>G59*0.001/'TD5'!F59</f>
        <v>3.1459022812065314E-2</v>
      </c>
    </row>
    <row r="60" spans="1:13">
      <c r="A60" s="249">
        <v>1964</v>
      </c>
      <c r="B60" s="303">
        <f>[1]avgfiinc!AK53</f>
        <v>735177.98037890194</v>
      </c>
      <c r="C60" s="257">
        <f>[1]avgfiinc!AL53</f>
        <v>792996.61641193531</v>
      </c>
      <c r="D60" s="282">
        <f>[1]avgfiinc!AM53</f>
        <v>654010.63730644586</v>
      </c>
      <c r="E60" s="282">
        <f>[1]avgfiinc!AN53</f>
        <v>879952.97690343438</v>
      </c>
      <c r="F60" s="282">
        <f>[1]avgfiinc!AO53</f>
        <v>659529.5225218503</v>
      </c>
      <c r="G60" s="257">
        <f>[1]avgfiinc!AP53</f>
        <v>1224064.3604107061</v>
      </c>
      <c r="H60" s="340">
        <f>B60*0.001/'TD5'!B60</f>
        <v>3.1457163393497467E-2</v>
      </c>
      <c r="I60" s="341">
        <f>C60*0.001/'TD5'!B60</f>
        <v>3.3931136131286621E-2</v>
      </c>
      <c r="J60" s="341">
        <f>D60*0.001/'TD5'!C60</f>
        <v>2.558955550193787E-2</v>
      </c>
      <c r="K60" s="341">
        <f>E60*0.001/'TD5'!D60</f>
        <v>2.4816043674945828E-2</v>
      </c>
      <c r="L60" s="341">
        <f>F60*0.001/'TD5'!E60</f>
        <v>5.5485647171735777E-2</v>
      </c>
      <c r="M60" s="342">
        <f>G60*0.001/'TD5'!F60</f>
        <v>3.3057413995265954E-2</v>
      </c>
    </row>
    <row r="61" spans="1:13">
      <c r="A61" s="249">
        <v>1965</v>
      </c>
      <c r="B61" s="303">
        <f>[1]avgfiinc!AK54</f>
        <v>781830.85521397169</v>
      </c>
      <c r="C61" s="257">
        <f>[1]avgfiinc!AL54</f>
        <v>842541.24273557495</v>
      </c>
      <c r="D61" s="282">
        <f>[1]avgfiinc!AM54</f>
        <v>699887.52245435142</v>
      </c>
      <c r="E61" s="282">
        <f>[1]avgfiinc!AN54</f>
        <v>931697.65765287646</v>
      </c>
      <c r="F61" s="282">
        <f>[1]avgfiinc!AO54</f>
        <v>703844.91905184556</v>
      </c>
      <c r="G61" s="257">
        <f>[1]avgfiinc!AP54</f>
        <v>1435151.5308204181</v>
      </c>
      <c r="H61" s="340">
        <f>B61*0.001/'TD5'!B61</f>
        <v>3.195970404388776E-2</v>
      </c>
      <c r="I61" s="341">
        <f>C61*0.001/'TD5'!B61</f>
        <v>3.4441425000077394E-2</v>
      </c>
      <c r="J61" s="341">
        <f>D61*0.001/'TD5'!C61</f>
        <v>2.6155450609188533E-2</v>
      </c>
      <c r="K61" s="341">
        <f>E61*0.001/'TD5'!D61</f>
        <v>2.5100242298415856E-2</v>
      </c>
      <c r="L61" s="341">
        <f>F61*0.001/'TD5'!E61</f>
        <v>5.6579218766783235E-2</v>
      </c>
      <c r="M61" s="342">
        <f>G61*0.001/'TD5'!F61</f>
        <v>3.6551436659768351E-2</v>
      </c>
    </row>
    <row r="62" spans="1:13">
      <c r="A62" s="249">
        <v>1966</v>
      </c>
      <c r="B62" s="303">
        <f>[1]avgfiinc!AK55</f>
        <v>828483.73004904145</v>
      </c>
      <c r="C62" s="257">
        <f>[1]avgfiinc!AL55</f>
        <v>892085.86905921448</v>
      </c>
      <c r="D62" s="282">
        <f>[1]avgfiinc!AM55</f>
        <v>745764.4076022571</v>
      </c>
      <c r="E62" s="282">
        <f>[1]avgfiinc!AN55</f>
        <v>983442.33840231854</v>
      </c>
      <c r="F62" s="282">
        <f>[1]avgfiinc!AO55</f>
        <v>748160.3155818407</v>
      </c>
      <c r="G62" s="257">
        <f>[1]avgfiinc!AP55</f>
        <v>1378055.0308254724</v>
      </c>
      <c r="H62" s="340">
        <f>B62*0.001/'TD5'!B62</f>
        <v>3.2419286668300629E-2</v>
      </c>
      <c r="I62" s="341">
        <f>C62*0.001/'TD5'!B62</f>
        <v>3.4908093512058258E-2</v>
      </c>
      <c r="J62" s="341">
        <f>D62*0.001/'TD5'!C62</f>
        <v>2.6672728359699253E-2</v>
      </c>
      <c r="K62" s="341">
        <f>E62*0.001/'TD5'!D62</f>
        <v>2.5360109284520149E-2</v>
      </c>
      <c r="L62" s="341">
        <f>F62*0.001/'TD5'!E62</f>
        <v>5.7579621672630303E-2</v>
      </c>
      <c r="M62" s="342">
        <f>G62*0.001/'TD5'!F62</f>
        <v>3.4196469932794571E-2</v>
      </c>
    </row>
    <row r="63" spans="1:13">
      <c r="A63" s="249">
        <v>1967</v>
      </c>
      <c r="B63" s="303">
        <f>[1]avgfiinc!AK56</f>
        <v>940686.76888311899</v>
      </c>
      <c r="C63" s="257">
        <f>[1]avgfiinc!AL56</f>
        <v>1002524.7152152939</v>
      </c>
      <c r="D63" s="282">
        <f>[1]avgfiinc!AM56</f>
        <v>867438.12554997846</v>
      </c>
      <c r="E63" s="282">
        <f>[1]avgfiinc!AN56</f>
        <v>1106877.4207626553</v>
      </c>
      <c r="F63" s="282">
        <f>[1]avgfiinc!AO56</f>
        <v>854048.38258727186</v>
      </c>
      <c r="G63" s="257">
        <f>[1]avgfiinc!AP56</f>
        <v>1559769.7479986805</v>
      </c>
      <c r="H63" s="343">
        <f>B63*0.001/'TD5'!B63</f>
        <v>3.5252893343567848E-2</v>
      </c>
      <c r="I63" s="344">
        <f>C63*0.001/'TD5'!B63</f>
        <v>3.7570313550531871E-2</v>
      </c>
      <c r="J63" s="341">
        <f>D63*0.001/'TD5'!C63</f>
        <v>2.9685777612030506E-2</v>
      </c>
      <c r="K63" s="341">
        <f>E63*0.001/'TD5'!D63</f>
        <v>2.7984159998595722E-2</v>
      </c>
      <c r="L63" s="341">
        <f>F63*0.001/'TD5'!E63</f>
        <v>5.9278437867760658E-2</v>
      </c>
      <c r="M63" s="342">
        <f>G63*0.001/'TD5'!F63</f>
        <v>3.7090699188411236E-2</v>
      </c>
    </row>
    <row r="64" spans="1:13">
      <c r="A64" s="249">
        <v>1968</v>
      </c>
      <c r="B64" s="303">
        <f>[1]avgfiinc!AK57</f>
        <v>1020646.1437188021</v>
      </c>
      <c r="C64" s="257">
        <f>[1]avgfiinc!AL57</f>
        <v>1082123.0333613043</v>
      </c>
      <c r="D64" s="282">
        <f>[1]avgfiinc!AM57</f>
        <v>947715.68759097182</v>
      </c>
      <c r="E64" s="282">
        <f>[1]avgfiinc!AN57</f>
        <v>1187669.1265379966</v>
      </c>
      <c r="F64" s="282">
        <f>[1]avgfiinc!AO57</f>
        <v>926776.64164670813</v>
      </c>
      <c r="G64" s="257">
        <f>[1]avgfiinc!AP57</f>
        <v>1694541.6461424923</v>
      </c>
      <c r="H64" s="343">
        <f>B64*0.001/'TD5'!B64</f>
        <v>3.6790214013308287E-2</v>
      </c>
      <c r="I64" s="344">
        <f>C64*0.001/'TD5'!B64</f>
        <v>3.900621016509831E-2</v>
      </c>
      <c r="J64" s="341">
        <f>D64*0.001/'TD5'!C64</f>
        <v>3.1333007616922259E-2</v>
      </c>
      <c r="K64" s="341">
        <f>E64*0.001/'TD5'!D64</f>
        <v>2.9130267212167379E-2</v>
      </c>
      <c r="L64" s="341">
        <f>F64*0.001/'TD5'!E64</f>
        <v>6.118597881868483E-2</v>
      </c>
      <c r="M64" s="342">
        <f>G64*0.001/'TD5'!F64</f>
        <v>3.8530854275450117E-2</v>
      </c>
    </row>
    <row r="65" spans="1:13">
      <c r="A65" s="259">
        <v>1969</v>
      </c>
      <c r="B65" s="308">
        <f>[1]avgfiinc!AK58</f>
        <v>932359.52712540084</v>
      </c>
      <c r="C65" s="260">
        <f>[1]avgfiinc!AL58</f>
        <v>999404.26100844948</v>
      </c>
      <c r="D65" s="283">
        <f>[1]avgfiinc!AM58</f>
        <v>861075.40012441785</v>
      </c>
      <c r="E65" s="283">
        <f>[1]avgfiinc!AN58</f>
        <v>1105720.1706511825</v>
      </c>
      <c r="F65" s="283">
        <f>[1]avgfiinc!AO58</f>
        <v>841145.56256155833</v>
      </c>
      <c r="G65" s="260">
        <f>[1]avgfiinc!AP58</f>
        <v>1556201.2058049159</v>
      </c>
      <c r="H65" s="345">
        <f>B65*0.001/'TD5'!B65</f>
        <v>3.3248674473725259E-2</v>
      </c>
      <c r="I65" s="346">
        <f>C65*0.001/'TD5'!B65</f>
        <v>3.5639542446006089E-2</v>
      </c>
      <c r="J65" s="347">
        <f>D65*0.001/'TD5'!C65</f>
        <v>2.8102958749514073E-2</v>
      </c>
      <c r="K65" s="347">
        <f>E65*0.001/'TD5'!D65</f>
        <v>2.6687447039876137E-2</v>
      </c>
      <c r="L65" s="347">
        <f>F65*0.001/'TD5'!E65</f>
        <v>5.526504956651479E-2</v>
      </c>
      <c r="M65" s="348">
        <f>G65*0.001/'TD5'!F65</f>
        <v>3.4880868101026856E-2</v>
      </c>
    </row>
    <row r="66" spans="1:13">
      <c r="A66" s="249">
        <v>1970</v>
      </c>
      <c r="B66" s="303">
        <f>[1]avgfiinc!AK59</f>
        <v>780588.78012574697</v>
      </c>
      <c r="C66" s="257">
        <f>[1]avgfiinc!AL59</f>
        <v>852999.17256101617</v>
      </c>
      <c r="D66" s="282">
        <f>[1]avgfiinc!AM59</f>
        <v>717548.75350687793</v>
      </c>
      <c r="E66" s="282">
        <f>[1]avgfiinc!AN59</f>
        <v>955691.3836208845</v>
      </c>
      <c r="F66" s="282">
        <f>[1]avgfiinc!AO59</f>
        <v>684764.76826133148</v>
      </c>
      <c r="G66" s="257">
        <f>[1]avgfiinc!AP59</f>
        <v>1312488.6448006537</v>
      </c>
      <c r="H66" s="343">
        <f>B66*0.001/'TD5'!B66</f>
        <v>2.8626181272557005E-2</v>
      </c>
      <c r="I66" s="344">
        <f>C66*0.001/'TD5'!B66</f>
        <v>3.1281655028578825E-2</v>
      </c>
      <c r="J66" s="341">
        <f>D66*0.001/'TD5'!C66</f>
        <v>2.3989693771000017E-2</v>
      </c>
      <c r="K66" s="341">
        <f>E66*0.001/'TD5'!D66</f>
        <v>2.3648878574022088E-2</v>
      </c>
      <c r="L66" s="341">
        <f>F66*0.001/'TD5'!E66</f>
        <v>4.7187050600768991E-2</v>
      </c>
      <c r="M66" s="342">
        <f>G66*0.001/'TD5'!F66</f>
        <v>3.0180840039975006E-2</v>
      </c>
    </row>
    <row r="67" spans="1:13">
      <c r="A67" s="249">
        <v>1971</v>
      </c>
      <c r="B67" s="303">
        <f>[1]avgfiinc!AK60</f>
        <v>782502.72020815499</v>
      </c>
      <c r="C67" s="257">
        <f>[1]avgfiinc!AL60</f>
        <v>854605.07547682431</v>
      </c>
      <c r="D67" s="282">
        <f>[1]avgfiinc!AM60</f>
        <v>720206.61351184314</v>
      </c>
      <c r="E67" s="282">
        <f>[1]avgfiinc!AN60</f>
        <v>959568.34910818306</v>
      </c>
      <c r="F67" s="282">
        <f>[1]avgfiinc!AO60</f>
        <v>685291.14744150324</v>
      </c>
      <c r="G67" s="257">
        <f>[1]avgfiinc!AP60</f>
        <v>1316030.7408859122</v>
      </c>
      <c r="H67" s="343">
        <f>B67*0.001/'TD5'!B67</f>
        <v>2.8800759951991498E-2</v>
      </c>
      <c r="I67" s="344">
        <f>C67*0.001/'TD5'!B67</f>
        <v>3.1454555999516742E-2</v>
      </c>
      <c r="J67" s="341">
        <f>D67*0.001/'TD5'!C67</f>
        <v>2.4167760635464219E-2</v>
      </c>
      <c r="K67" s="341">
        <f>E67*0.001/'TD5'!D67</f>
        <v>2.3889730688097192E-2</v>
      </c>
      <c r="L67" s="341">
        <f>F67*0.001/'TD5'!E67</f>
        <v>4.7078554933250423E-2</v>
      </c>
      <c r="M67" s="342">
        <f>G67*0.001/'TD5'!F67</f>
        <v>3.0365544891537866E-2</v>
      </c>
    </row>
    <row r="68" spans="1:13">
      <c r="A68" s="249">
        <v>1972</v>
      </c>
      <c r="B68" s="303">
        <f>[1]avgfiinc!AK61</f>
        <v>805397.64534185396</v>
      </c>
      <c r="C68" s="257">
        <f>[1]avgfiinc!AL61</f>
        <v>882205.49232149473</v>
      </c>
      <c r="D68" s="282">
        <f>[1]avgfiinc!AM61</f>
        <v>739211.03231179377</v>
      </c>
      <c r="E68" s="282">
        <f>[1]avgfiinc!AN61</f>
        <v>994268.89126390847</v>
      </c>
      <c r="F68" s="282">
        <f>[1]avgfiinc!AO61</f>
        <v>706532.64898217551</v>
      </c>
      <c r="G68" s="257">
        <f>[1]avgfiinc!AP61</f>
        <v>1354646.0093631339</v>
      </c>
      <c r="H68" s="343">
        <f>B68*0.001/'TD5'!B68</f>
        <v>2.8412953606675728E-2</v>
      </c>
      <c r="I68" s="344">
        <f>C68*0.001/'TD5'!B68</f>
        <v>3.1122593752115787E-2</v>
      </c>
      <c r="J68" s="341">
        <f>D68*0.001/'TD5'!C68</f>
        <v>2.3834267022721182E-2</v>
      </c>
      <c r="K68" s="341">
        <f>E68*0.001/'TD5'!D68</f>
        <v>2.3876152235061454E-2</v>
      </c>
      <c r="L68" s="341">
        <f>F68*0.001/'TD5'!E68</f>
        <v>4.5299833976969246E-2</v>
      </c>
      <c r="M68" s="342">
        <f>G68*0.001/'TD5'!F68</f>
        <v>3.0034173642889073E-2</v>
      </c>
    </row>
    <row r="69" spans="1:13">
      <c r="A69" s="249">
        <v>1973</v>
      </c>
      <c r="B69" s="303">
        <f>[1]avgfiinc!AK62</f>
        <v>771693.32461645664</v>
      </c>
      <c r="C69" s="257">
        <f>[1]avgfiinc!AL62</f>
        <v>856714.23135197069</v>
      </c>
      <c r="D69" s="282">
        <f>[1]avgfiinc!AM62</f>
        <v>708159.64042894053</v>
      </c>
      <c r="E69" s="282">
        <f>[1]avgfiinc!AN62</f>
        <v>982465.38055449526</v>
      </c>
      <c r="F69" s="282">
        <f>[1]avgfiinc!AO62</f>
        <v>658476.39613289619</v>
      </c>
      <c r="G69" s="257">
        <f>[1]avgfiinc!AP62</f>
        <v>1299059.610864484</v>
      </c>
      <c r="H69" s="343">
        <f>B69*0.001/'TD5'!B69</f>
        <v>2.6506792435156967E-2</v>
      </c>
      <c r="I69" s="344">
        <f>C69*0.001/'TD5'!B69</f>
        <v>2.9427164369963066E-2</v>
      </c>
      <c r="J69" s="341">
        <f>D69*0.001/'TD5'!C69</f>
        <v>2.2169887401787488E-2</v>
      </c>
      <c r="K69" s="341">
        <f>E69*0.001/'TD5'!D69</f>
        <v>2.282769727776213E-2</v>
      </c>
      <c r="L69" s="341">
        <f>F69*0.001/'TD5'!E69</f>
        <v>4.1456956966158032E-2</v>
      </c>
      <c r="M69" s="342">
        <f>G69*0.001/'TD5'!F69</f>
        <v>2.8119731319520721E-2</v>
      </c>
    </row>
    <row r="70" spans="1:13">
      <c r="A70" s="249">
        <v>1974</v>
      </c>
      <c r="B70" s="303">
        <f>[1]avgfiinc!AK63</f>
        <v>732082.19460468495</v>
      </c>
      <c r="C70" s="257">
        <f>[1]avgfiinc!AL63</f>
        <v>824982.61732200254</v>
      </c>
      <c r="D70" s="282">
        <f>[1]avgfiinc!AM63</f>
        <v>673612.65367814305</v>
      </c>
      <c r="E70" s="282">
        <f>[1]avgfiinc!AN63</f>
        <v>962688.33477671107</v>
      </c>
      <c r="F70" s="282">
        <f>[1]avgfiinc!AO63</f>
        <v>603383.67308863741</v>
      </c>
      <c r="G70" s="257">
        <f>[1]avgfiinc!AP63</f>
        <v>1231297.3556201889</v>
      </c>
      <c r="H70" s="343">
        <f>B70*0.001/'TD5'!B70</f>
        <v>2.546103476959161E-2</v>
      </c>
      <c r="I70" s="344">
        <f>C70*0.001/'TD5'!B70</f>
        <v>2.869201198819837E-2</v>
      </c>
      <c r="J70" s="341">
        <f>D70*0.001/'TD5'!C70</f>
        <v>2.1297810444764309E-2</v>
      </c>
      <c r="K70" s="341">
        <f>E70*0.001/'TD5'!D70</f>
        <v>2.2673447922045398E-2</v>
      </c>
      <c r="L70" s="341">
        <f>F70*0.001/'TD5'!E70</f>
        <v>3.8321644205211662E-2</v>
      </c>
      <c r="M70" s="342">
        <f>G70*0.001/'TD5'!F70</f>
        <v>2.7083640824400845E-2</v>
      </c>
    </row>
    <row r="71" spans="1:13">
      <c r="A71" s="249">
        <v>1975</v>
      </c>
      <c r="B71" s="303">
        <f>[1]avgfiinc!AK64</f>
        <v>671276.36760013539</v>
      </c>
      <c r="C71" s="257">
        <f>[1]avgfiinc!AL64</f>
        <v>766391.48126913747</v>
      </c>
      <c r="D71" s="282">
        <f>[1]avgfiinc!AM64</f>
        <v>616465.19884649373</v>
      </c>
      <c r="E71" s="282">
        <f>[1]avgfiinc!AN64</f>
        <v>896611.35149757541</v>
      </c>
      <c r="F71" s="282">
        <f>[1]avgfiinc!AO64</f>
        <v>549696.5625049565</v>
      </c>
      <c r="G71" s="257">
        <f>[1]avgfiinc!AP64</f>
        <v>1129225.2546710433</v>
      </c>
      <c r="H71" s="343">
        <f>B71*0.001/'TD5'!B71</f>
        <v>2.4541784057959152E-2</v>
      </c>
      <c r="I71" s="344">
        <f>C71*0.001/'TD5'!B71</f>
        <v>2.8019181286552449E-2</v>
      </c>
      <c r="J71" s="341">
        <f>D71*0.001/'TD5'!C71</f>
        <v>2.0652348137033982E-2</v>
      </c>
      <c r="K71" s="341">
        <f>E71*0.001/'TD5'!D71</f>
        <v>2.2607543814970654E-2</v>
      </c>
      <c r="L71" s="341">
        <f>F71*0.001/'TD5'!E71</f>
        <v>3.5417342592864991E-2</v>
      </c>
      <c r="M71" s="342">
        <f>G71*0.001/'TD5'!F71</f>
        <v>2.6162353320827947E-2</v>
      </c>
    </row>
    <row r="72" spans="1:13">
      <c r="A72" s="249">
        <v>1976</v>
      </c>
      <c r="B72" s="303">
        <f>[1]avgfiinc!AK65</f>
        <v>699147.69991135923</v>
      </c>
      <c r="C72" s="257">
        <f>[1]avgfiinc!AL65</f>
        <v>797019.63898851222</v>
      </c>
      <c r="D72" s="282">
        <f>[1]avgfiinc!AM65</f>
        <v>643755.79297528707</v>
      </c>
      <c r="E72" s="282">
        <f>[1]avgfiinc!AN65</f>
        <v>935398.79048392724</v>
      </c>
      <c r="F72" s="282">
        <f>[1]avgfiinc!AO65</f>
        <v>572040.12215897779</v>
      </c>
      <c r="G72" s="257">
        <f>[1]avgfiinc!AP65</f>
        <v>1172899.5911873963</v>
      </c>
      <c r="H72" s="343">
        <f>B72*0.001/'TD5'!B72</f>
        <v>2.4641677266593835E-2</v>
      </c>
      <c r="I72" s="344">
        <f>C72*0.001/'TD5'!B72</f>
        <v>2.8091204078311456E-2</v>
      </c>
      <c r="J72" s="341">
        <f>D72*0.001/'TD5'!C72</f>
        <v>2.0780369629743948E-2</v>
      </c>
      <c r="K72" s="341">
        <f>E72*0.001/'TD5'!D72</f>
        <v>2.2879386165190137E-2</v>
      </c>
      <c r="L72" s="341">
        <f>F72*0.001/'TD5'!E72</f>
        <v>3.4772794236637601E-2</v>
      </c>
      <c r="M72" s="342">
        <f>G72*0.001/'TD5'!F72</f>
        <v>2.629502745690715E-2</v>
      </c>
    </row>
    <row r="73" spans="1:13">
      <c r="A73" s="249">
        <v>1977</v>
      </c>
      <c r="B73" s="303">
        <f>[1]avgfiinc!AK66</f>
        <v>723293.40784255846</v>
      </c>
      <c r="C73" s="257">
        <f>[1]avgfiinc!AL66</f>
        <v>825491.93470381259</v>
      </c>
      <c r="D73" s="282">
        <f>[1]avgfiinc!AM66</f>
        <v>666665.75797442265</v>
      </c>
      <c r="E73" s="282">
        <f>[1]avgfiinc!AN66</f>
        <v>972820.22367826186</v>
      </c>
      <c r="F73" s="282">
        <f>[1]avgfiinc!AO66</f>
        <v>586683.93539096427</v>
      </c>
      <c r="G73" s="257">
        <f>[1]avgfiinc!AP66</f>
        <v>1210803.8761260628</v>
      </c>
      <c r="H73" s="343">
        <f>B73*0.001/'TD5'!B73</f>
        <v>2.4934669838904359E-2</v>
      </c>
      <c r="I73" s="344">
        <f>C73*0.001/'TD5'!B73</f>
        <v>2.845784106883276E-2</v>
      </c>
      <c r="J73" s="341">
        <f>D73*0.001/'TD5'!C73</f>
        <v>2.1082550750494811E-2</v>
      </c>
      <c r="K73" s="341">
        <f>E73*0.001/'TD5'!D73</f>
        <v>2.3418063724649055E-2</v>
      </c>
      <c r="L73" s="341">
        <f>F73*0.001/'TD5'!E73</f>
        <v>3.4355237965756999E-2</v>
      </c>
      <c r="M73" s="342">
        <f>G73*0.001/'TD5'!F73</f>
        <v>2.6667792057550876E-2</v>
      </c>
    </row>
    <row r="74" spans="1:13">
      <c r="A74" s="249">
        <v>1978</v>
      </c>
      <c r="B74" s="303">
        <f>[1]avgfiinc!AK67</f>
        <v>797910.77289489959</v>
      </c>
      <c r="C74" s="257">
        <f>[1]avgfiinc!AL67</f>
        <v>902809.83105085511</v>
      </c>
      <c r="D74" s="282">
        <f>[1]avgfiinc!AM67</f>
        <v>733196.10511041177</v>
      </c>
      <c r="E74" s="282">
        <f>[1]avgfiinc!AN67</f>
        <v>1068763.7335064968</v>
      </c>
      <c r="F74" s="282">
        <f>[1]avgfiinc!AO67</f>
        <v>640883.86439528211</v>
      </c>
      <c r="G74" s="257">
        <f>[1]avgfiinc!AP67</f>
        <v>1329032.8075022842</v>
      </c>
      <c r="H74" s="343">
        <f>B74*0.001/'TD5'!B74</f>
        <v>2.6756187405824413E-2</v>
      </c>
      <c r="I74" s="344">
        <f>C74*0.001/'TD5'!B74</f>
        <v>3.0273747205815878E-2</v>
      </c>
      <c r="J74" s="341">
        <f>D74*0.001/'TD5'!C74</f>
        <v>2.2451116819262703E-2</v>
      </c>
      <c r="K74" s="341">
        <f>E74*0.001/'TD5'!D74</f>
        <v>2.5163248753699682E-2</v>
      </c>
      <c r="L74" s="341">
        <f>F74*0.001/'TD5'!E74</f>
        <v>3.6084275664134413E-2</v>
      </c>
      <c r="M74" s="342">
        <f>G74*0.001/'TD5'!F74</f>
        <v>2.8587826454529393E-2</v>
      </c>
    </row>
    <row r="75" spans="1:13">
      <c r="A75" s="259">
        <v>1979</v>
      </c>
      <c r="B75" s="308">
        <f>[1]avgfiinc!AK68</f>
        <v>995085.96577248117</v>
      </c>
      <c r="C75" s="260">
        <f>[1]avgfiinc!AL68</f>
        <v>1098084.6499987999</v>
      </c>
      <c r="D75" s="283">
        <f>[1]avgfiinc!AM68</f>
        <v>891310.53840313421</v>
      </c>
      <c r="E75" s="283">
        <f>[1]avgfiinc!AN68</f>
        <v>1275153.9926322368</v>
      </c>
      <c r="F75" s="283">
        <f>[1]avgfiinc!AO68</f>
        <v>824168.74076110078</v>
      </c>
      <c r="G75" s="260">
        <f>[1]avgfiinc!AP68</f>
        <v>1641195.2628473903</v>
      </c>
      <c r="H75" s="349">
        <f>B75*0.001/'TD5'!B75</f>
        <v>3.2434977591037757E-2</v>
      </c>
      <c r="I75" s="347">
        <f>C75*0.001/'TD5'!B75</f>
        <v>3.5792235285043723E-2</v>
      </c>
      <c r="J75" s="347">
        <f>D75*0.001/'TD5'!C75</f>
        <v>2.6700317859649662E-2</v>
      </c>
      <c r="K75" s="347">
        <f>E75*0.001/'TD5'!D75</f>
        <v>2.9823035001754761E-2</v>
      </c>
      <c r="L75" s="347">
        <f>F75*0.001/'TD5'!E75</f>
        <v>4.378808289766311E-2</v>
      </c>
      <c r="M75" s="348">
        <f>G75*0.001/'TD5'!F75</f>
        <v>3.4450151026248932E-2</v>
      </c>
    </row>
    <row r="76" spans="1:13">
      <c r="A76" s="249">
        <v>1980</v>
      </c>
      <c r="B76" s="303">
        <f>[1]avgfiinc!AK69</f>
        <v>975535.88302102778</v>
      </c>
      <c r="C76" s="257">
        <f>[1]avgfiinc!AL69</f>
        <v>1079691.4241429032</v>
      </c>
      <c r="D76" s="282">
        <f>[1]avgfiinc!AM69</f>
        <v>897428.88805915718</v>
      </c>
      <c r="E76" s="282">
        <f>[1]avgfiinc!AN69</f>
        <v>1288020.5625824004</v>
      </c>
      <c r="F76" s="282">
        <f>[1]avgfiinc!AO69</f>
        <v>781947.34871047339</v>
      </c>
      <c r="G76" s="257">
        <f>[1]avgfiinc!AP69</f>
        <v>1606988.7784349532</v>
      </c>
      <c r="H76" s="340">
        <f>B76*0.001/'TD5'!B76</f>
        <v>3.2103210687637329E-2</v>
      </c>
      <c r="I76" s="341">
        <f>C76*0.001/'TD5'!B76</f>
        <v>3.5530790686607368E-2</v>
      </c>
      <c r="J76" s="341">
        <f>D76*0.001/'TD5'!C76</f>
        <v>2.7248207479715344E-2</v>
      </c>
      <c r="K76" s="341">
        <f>E76*0.001/'TD5'!D76</f>
        <v>3.0494708567857739E-2</v>
      </c>
      <c r="L76" s="341">
        <f>F76*0.001/'TD5'!E76</f>
        <v>4.1240770369768143E-2</v>
      </c>
      <c r="M76" s="342">
        <f>G76*0.001/'TD5'!F76</f>
        <v>3.4115161746740348E-2</v>
      </c>
    </row>
    <row r="77" spans="1:13">
      <c r="A77" s="249">
        <v>1981</v>
      </c>
      <c r="B77" s="303">
        <f>[1]avgfiinc!AK70</f>
        <v>986490.0468019332</v>
      </c>
      <c r="C77" s="257">
        <f>[1]avgfiinc!AL70</f>
        <v>1089965.3294725628</v>
      </c>
      <c r="D77" s="282">
        <f>[1]avgfiinc!AM70</f>
        <v>905060.66116444615</v>
      </c>
      <c r="E77" s="282">
        <f>[1]avgfiinc!AN70</f>
        <v>1293632.858006851</v>
      </c>
      <c r="F77" s="282">
        <f>[1]avgfiinc!AO70</f>
        <v>803639.35093492584</v>
      </c>
      <c r="G77" s="257">
        <f>[1]avgfiinc!AP70</f>
        <v>1620604.9755345648</v>
      </c>
      <c r="H77" s="340">
        <f>B77*0.001/'TD5'!B77</f>
        <v>3.2793071120977402E-2</v>
      </c>
      <c r="I77" s="341">
        <f>C77*0.001/'TD5'!B77</f>
        <v>3.6232814192771919E-2</v>
      </c>
      <c r="J77" s="341">
        <f>D77*0.001/'TD5'!C77</f>
        <v>2.7930449694395069E-2</v>
      </c>
      <c r="K77" s="341">
        <f>E77*0.001/'TD5'!D77</f>
        <v>3.1166857108473778E-2</v>
      </c>
      <c r="L77" s="341">
        <f>F77*0.001/'TD5'!E77</f>
        <v>4.2128834873437881E-2</v>
      </c>
      <c r="M77" s="342">
        <f>G77*0.001/'TD5'!F77</f>
        <v>3.4787386655807495E-2</v>
      </c>
    </row>
    <row r="78" spans="1:13">
      <c r="A78" s="249">
        <v>1982</v>
      </c>
      <c r="B78" s="303">
        <f>[1]avgfiinc!AK71</f>
        <v>1168893.0095360484</v>
      </c>
      <c r="C78" s="257">
        <f>[1]avgfiinc!AL71</f>
        <v>1268613.1616052967</v>
      </c>
      <c r="D78" s="282">
        <f>[1]avgfiinc!AM71</f>
        <v>1073794.6512369162</v>
      </c>
      <c r="E78" s="282">
        <f>[1]avgfiinc!AN71</f>
        <v>1512470.6344490233</v>
      </c>
      <c r="F78" s="282">
        <f>[1]avgfiinc!AO71</f>
        <v>949506.15374006936</v>
      </c>
      <c r="G78" s="257">
        <f>[1]avgfiinc!AP71</f>
        <v>1900204.2194238722</v>
      </c>
      <c r="H78" s="340">
        <f>B78*0.001/'TD5'!B78</f>
        <v>3.9630468934774399E-2</v>
      </c>
      <c r="I78" s="341">
        <f>C78*0.001/'TD5'!B78</f>
        <v>4.3011408299207687E-2</v>
      </c>
      <c r="J78" s="341">
        <f>D78*0.001/'TD5'!C78</f>
        <v>3.3961076289415366E-2</v>
      </c>
      <c r="K78" s="341">
        <f>E78*0.001/'TD5'!D78</f>
        <v>3.7418700754642487E-2</v>
      </c>
      <c r="L78" s="341">
        <f>F78*0.001/'TD5'!E78</f>
        <v>4.9479853361845023E-2</v>
      </c>
      <c r="M78" s="342">
        <f>G78*0.001/'TD5'!F78</f>
        <v>4.1640698909759521E-2</v>
      </c>
    </row>
    <row r="79" spans="1:13">
      <c r="A79" s="249">
        <v>1983</v>
      </c>
      <c r="B79" s="303">
        <f>[1]avgfiinc!AK72</f>
        <v>1289728.0166930449</v>
      </c>
      <c r="C79" s="257">
        <f>[1]avgfiinc!AL72</f>
        <v>1385768.6306198463</v>
      </c>
      <c r="D79" s="282">
        <f>[1]avgfiinc!AM72</f>
        <v>1199065.8120010006</v>
      </c>
      <c r="E79" s="282">
        <f>[1]avgfiinc!AN72</f>
        <v>1669728.6806737918</v>
      </c>
      <c r="F79" s="282">
        <f>[1]avgfiinc!AO72</f>
        <v>1027921.4305263277</v>
      </c>
      <c r="G79" s="257">
        <f>[1]avgfiinc!AP72</f>
        <v>2098195.5245206384</v>
      </c>
      <c r="H79" s="340">
        <f>B79*0.001/'TD5'!B79</f>
        <v>4.348880797624588E-2</v>
      </c>
      <c r="I79" s="341">
        <f>C79*0.001/'TD5'!B79</f>
        <v>4.6727236360311515E-2</v>
      </c>
      <c r="J79" s="341">
        <f>D79*0.001/'TD5'!C79</f>
        <v>3.7767834961414337E-2</v>
      </c>
      <c r="K79" s="341">
        <f>E79*0.001/'TD5'!D79</f>
        <v>4.1598256677389145E-2</v>
      </c>
      <c r="L79" s="341">
        <f>F79*0.001/'TD5'!E79</f>
        <v>5.2077282220125198E-2</v>
      </c>
      <c r="M79" s="342">
        <f>G79*0.001/'TD5'!F79</f>
        <v>4.5824840664863586E-2</v>
      </c>
    </row>
    <row r="80" spans="1:13">
      <c r="A80" s="249">
        <v>1984</v>
      </c>
      <c r="B80" s="303">
        <f>[1]avgfiinc!AK73</f>
        <v>1472949.8803795062</v>
      </c>
      <c r="C80" s="257">
        <f>[1]avgfiinc!AL73</f>
        <v>1572951.8777325661</v>
      </c>
      <c r="D80" s="282">
        <f>[1]avgfiinc!AM73</f>
        <v>1373169.785941642</v>
      </c>
      <c r="E80" s="282">
        <f>[1]avgfiinc!AN73</f>
        <v>1872691.1200990626</v>
      </c>
      <c r="F80" s="282">
        <f>[1]avgfiinc!AO73</f>
        <v>1217493.4939579307</v>
      </c>
      <c r="G80" s="257">
        <f>[1]avgfiinc!AP73</f>
        <v>2358968.6785187786</v>
      </c>
      <c r="H80" s="340">
        <f>B80*0.001/'TD5'!B80</f>
        <v>4.7842960804700851E-2</v>
      </c>
      <c r="I80" s="341">
        <f>C80*0.001/'TD5'!B80</f>
        <v>5.109113082289695E-2</v>
      </c>
      <c r="J80" s="341">
        <f>D80*0.001/'TD5'!C80</f>
        <v>4.1742745786905289E-2</v>
      </c>
      <c r="K80" s="341">
        <f>E80*0.001/'TD5'!D80</f>
        <v>4.5261334627866752E-2</v>
      </c>
      <c r="L80" s="341">
        <f>F80*0.001/'TD5'!E80</f>
        <v>5.8841556310653707E-2</v>
      </c>
      <c r="M80" s="342">
        <f>G80*0.001/'TD5'!F80</f>
        <v>4.9705877900123596E-2</v>
      </c>
    </row>
    <row r="81" spans="1:13">
      <c r="A81" s="249">
        <v>1985</v>
      </c>
      <c r="B81" s="303">
        <f>[1]avgfiinc!AK74</f>
        <v>1599852.8311134607</v>
      </c>
      <c r="C81" s="257">
        <f>[1]avgfiinc!AL74</f>
        <v>1692749.5718694872</v>
      </c>
      <c r="D81" s="282">
        <f>[1]avgfiinc!AM74</f>
        <v>1471660.4294564312</v>
      </c>
      <c r="E81" s="282">
        <f>[1]avgfiinc!AN74</f>
        <v>2037259.3302152089</v>
      </c>
      <c r="F81" s="282">
        <f>[1]avgfiinc!AO74</f>
        <v>1339206.1654942234</v>
      </c>
      <c r="G81" s="257">
        <f>[1]avgfiinc!AP74</f>
        <v>2581957.3929801933</v>
      </c>
      <c r="H81" s="340">
        <f>B81*0.001/'TD5'!B81</f>
        <v>5.042849853634835E-2</v>
      </c>
      <c r="I81" s="341">
        <f>C81*0.001/'TD5'!B81</f>
        <v>5.3356669843196869E-2</v>
      </c>
      <c r="J81" s="341">
        <f>D81*0.001/'TD5'!C81</f>
        <v>4.3542403727769845E-2</v>
      </c>
      <c r="K81" s="341">
        <f>E81*0.001/'TD5'!D81</f>
        <v>4.7810487449169159E-2</v>
      </c>
      <c r="L81" s="341">
        <f>F81*0.001/'TD5'!E81</f>
        <v>6.2732644379138947E-2</v>
      </c>
      <c r="M81" s="342">
        <f>G81*0.001/'TD5'!F81</f>
        <v>5.2926450967788703E-2</v>
      </c>
    </row>
    <row r="82" spans="1:13">
      <c r="A82" s="249">
        <v>1986</v>
      </c>
      <c r="B82" s="303">
        <f>[1]avgfiinc!AK75</f>
        <v>2289190.4497529417</v>
      </c>
      <c r="C82" s="257">
        <f>[1]avgfiinc!AL75</f>
        <v>2370376.9052268718</v>
      </c>
      <c r="D82" s="282">
        <f>[1]avgfiinc!AM75</f>
        <v>2167215.2596105952</v>
      </c>
      <c r="E82" s="282">
        <f>[1]avgfiinc!AN75</f>
        <v>2779991.1842014291</v>
      </c>
      <c r="F82" s="282">
        <f>[1]avgfiinc!AO75</f>
        <v>1957500.9201454285</v>
      </c>
      <c r="G82" s="257">
        <f>[1]avgfiinc!AP75</f>
        <v>3664335.5814157124</v>
      </c>
      <c r="H82" s="340">
        <f>B82*0.001/'TD5'!B82</f>
        <v>6.7842140793800354E-2</v>
      </c>
      <c r="I82" s="341">
        <f>C82*0.001/'TD5'!B82</f>
        <v>7.0248171687126146E-2</v>
      </c>
      <c r="J82" s="341">
        <f>D82*0.001/'TD5'!C82</f>
        <v>6.0348339378833764E-2</v>
      </c>
      <c r="K82" s="341">
        <f>E82*0.001/'TD5'!D82</f>
        <v>6.2190536409616484E-2</v>
      </c>
      <c r="L82" s="341">
        <f>F82*0.001/'TD5'!E82</f>
        <v>8.3621084690094008E-2</v>
      </c>
      <c r="M82" s="342">
        <f>G82*0.001/'TD5'!F82</f>
        <v>7.0902608335018158E-2</v>
      </c>
    </row>
    <row r="83" spans="1:13">
      <c r="A83" s="249">
        <v>1987</v>
      </c>
      <c r="B83" s="303">
        <f>[1]avgfiinc!AK76</f>
        <v>1532733.1023185805</v>
      </c>
      <c r="C83" s="257">
        <f>[1]avgfiinc!AL76</f>
        <v>1690119.10487858</v>
      </c>
      <c r="D83" s="282">
        <f>[1]avgfiinc!AM76</f>
        <v>1485753.9071446492</v>
      </c>
      <c r="E83" s="282">
        <f>[1]avgfiinc!AN76</f>
        <v>2133669.6280625826</v>
      </c>
      <c r="F83" s="282">
        <f>[1]avgfiinc!AO76</f>
        <v>1109193.5975469465</v>
      </c>
      <c r="G83" s="257">
        <f>[1]avgfiinc!AP76</f>
        <v>2486317.5810989724</v>
      </c>
      <c r="H83" s="340">
        <f>B83*0.001/'TD5'!B83</f>
        <v>4.657735675573349E-2</v>
      </c>
      <c r="I83" s="341">
        <f>C83*0.001/'TD5'!B83</f>
        <v>5.1360070705413818E-2</v>
      </c>
      <c r="J83" s="341">
        <f>D83*0.001/'TD5'!C83</f>
        <v>4.1870877146720886E-2</v>
      </c>
      <c r="K83" s="341">
        <f>E83*0.001/'TD5'!D83</f>
        <v>4.8446059226989746E-2</v>
      </c>
      <c r="L83" s="341">
        <f>F83*0.001/'TD5'!E83</f>
        <v>4.9487937241792679E-2</v>
      </c>
      <c r="M83" s="342">
        <f>G83*0.001/'TD5'!F83</f>
        <v>4.9614019691944115E-2</v>
      </c>
    </row>
    <row r="84" spans="1:13">
      <c r="A84" s="249">
        <v>1988</v>
      </c>
      <c r="B84" s="303">
        <f>[1]avgfiinc!AK77</f>
        <v>2249539.2187557961</v>
      </c>
      <c r="C84" s="257">
        <f>[1]avgfiinc!AL77</f>
        <v>2422289.0704331216</v>
      </c>
      <c r="D84" s="282">
        <f>[1]avgfiinc!AM77</f>
        <v>2182510.0194213982</v>
      </c>
      <c r="E84" s="282">
        <f>[1]avgfiinc!AN77</f>
        <v>3058577.4069797304</v>
      </c>
      <c r="F84" s="282">
        <f>[1]avgfiinc!AO77</f>
        <v>1628451.9567678529</v>
      </c>
      <c r="G84" s="257">
        <f>[1]avgfiinc!AP77</f>
        <v>3612445.0433853278</v>
      </c>
      <c r="H84" s="340">
        <f>B84*0.001/'TD5'!B84</f>
        <v>6.4709067344665513E-2</v>
      </c>
      <c r="I84" s="341">
        <f>C84*0.001/'TD5'!B84</f>
        <v>6.9678299129009233E-2</v>
      </c>
      <c r="J84" s="341">
        <f>D84*0.001/'TD5'!C84</f>
        <v>5.8236267417669303E-2</v>
      </c>
      <c r="K84" s="341">
        <f>E84*0.001/'TD5'!D84</f>
        <v>6.6063195466995239E-2</v>
      </c>
      <c r="L84" s="341">
        <f>F84*0.001/'TD5'!E84</f>
        <v>6.8257279694080353E-2</v>
      </c>
      <c r="M84" s="342">
        <f>G84*0.001/'TD5'!F84</f>
        <v>6.8670563399791718E-2</v>
      </c>
    </row>
    <row r="85" spans="1:13">
      <c r="A85" s="259">
        <v>1989</v>
      </c>
      <c r="B85" s="308">
        <f>[1]avgfiinc!AK78</f>
        <v>1994829.877465826</v>
      </c>
      <c r="C85" s="260">
        <f>[1]avgfiinc!AL78</f>
        <v>2151105.9986835388</v>
      </c>
      <c r="D85" s="283">
        <f>[1]avgfiinc!AM78</f>
        <v>1924764.8696372386</v>
      </c>
      <c r="E85" s="283">
        <f>[1]avgfiinc!AN78</f>
        <v>2693408.9616869674</v>
      </c>
      <c r="F85" s="283">
        <f>[1]avgfiinc!AO78</f>
        <v>1460499.9225634041</v>
      </c>
      <c r="G85" s="260">
        <f>[1]avgfiinc!AP78</f>
        <v>3185207.7850601831</v>
      </c>
      <c r="H85" s="349">
        <f>B85*0.001/'TD5'!B85</f>
        <v>5.7298861443996436E-2</v>
      </c>
      <c r="I85" s="347">
        <f>C85*0.001/'TD5'!B85</f>
        <v>6.1787687242031097E-2</v>
      </c>
      <c r="J85" s="347">
        <f>D85*0.001/'TD5'!C85</f>
        <v>5.1320433616638191E-2</v>
      </c>
      <c r="K85" s="347">
        <f>E85*0.001/'TD5'!D85</f>
        <v>5.884947627782821E-2</v>
      </c>
      <c r="L85" s="347">
        <f>F85*0.001/'TD5'!E85</f>
        <v>5.9844836592674262E-2</v>
      </c>
      <c r="M85" s="348">
        <f>G85*0.001/'TD5'!F85</f>
        <v>6.0944493860006332E-2</v>
      </c>
    </row>
    <row r="86" spans="1:13">
      <c r="A86" s="249">
        <v>1990</v>
      </c>
      <c r="B86" s="303">
        <f>[1]avgfiinc!AK79</f>
        <v>1918825.7568604113</v>
      </c>
      <c r="C86" s="257">
        <f>[1]avgfiinc!AL79</f>
        <v>2089391.923533872</v>
      </c>
      <c r="D86" s="282">
        <f>[1]avgfiinc!AM79</f>
        <v>1879267.0608702749</v>
      </c>
      <c r="E86" s="282">
        <f>[1]avgfiinc!AN79</f>
        <v>2646798.2540175756</v>
      </c>
      <c r="F86" s="282">
        <f>[1]avgfiinc!AO79</f>
        <v>1358817.9444914341</v>
      </c>
      <c r="G86" s="257">
        <f>[1]avgfiinc!AP79</f>
        <v>3052726.2569566607</v>
      </c>
      <c r="H86" s="340">
        <f>B86*0.001/'TD5'!B86</f>
        <v>5.5473610758781433E-2</v>
      </c>
      <c r="I86" s="341">
        <f>C86*0.001/'TD5'!B86</f>
        <v>6.0404710471630103E-2</v>
      </c>
      <c r="J86" s="341">
        <f>D86*0.001/'TD5'!C86</f>
        <v>5.0283879041671753E-2</v>
      </c>
      <c r="K86" s="341">
        <f>E86*0.001/'TD5'!D86</f>
        <v>5.8548498898744569E-2</v>
      </c>
      <c r="L86" s="341">
        <f>F86*0.001/'TD5'!E86</f>
        <v>5.5469635874032981E-2</v>
      </c>
      <c r="M86" s="342">
        <f>G86*0.001/'TD5'!F86</f>
        <v>5.9148270636796951E-2</v>
      </c>
    </row>
    <row r="87" spans="1:13">
      <c r="A87" s="249">
        <v>1991</v>
      </c>
      <c r="B87" s="303">
        <f>[1]avgfiinc!AK80</f>
        <v>1625459.0934961543</v>
      </c>
      <c r="C87" s="257">
        <f>[1]avgfiinc!AL80</f>
        <v>1788044.9430903255</v>
      </c>
      <c r="D87" s="282">
        <f>[1]avgfiinc!AM80</f>
        <v>1598445.5322822731</v>
      </c>
      <c r="E87" s="282">
        <f>[1]avgfiinc!AN80</f>
        <v>2276179.0310184108</v>
      </c>
      <c r="F87" s="282">
        <f>[1]avgfiinc!AO80</f>
        <v>1145718.5294092521</v>
      </c>
      <c r="G87" s="257">
        <f>[1]avgfiinc!AP80</f>
        <v>2602585.7723939437</v>
      </c>
      <c r="H87" s="340">
        <f>B87*0.001/'TD5'!B87</f>
        <v>4.8560414463281631E-2</v>
      </c>
      <c r="I87" s="341">
        <f>C87*0.001/'TD5'!B87</f>
        <v>5.3417649120092385E-2</v>
      </c>
      <c r="J87" s="341">
        <f>D87*0.001/'TD5'!C87</f>
        <v>4.4074047356843948E-2</v>
      </c>
      <c r="K87" s="341">
        <f>E87*0.001/'TD5'!D87</f>
        <v>5.2287459373474128E-2</v>
      </c>
      <c r="L87" s="341">
        <f>F87*0.001/'TD5'!E87</f>
        <v>4.7919493168592453E-2</v>
      </c>
      <c r="M87" s="342">
        <f>G87*0.001/'TD5'!F87</f>
        <v>5.1999844610691071E-2</v>
      </c>
    </row>
    <row r="88" spans="1:13">
      <c r="A88" s="249">
        <v>1992</v>
      </c>
      <c r="B88" s="303">
        <f>[1]avgfiinc!AK81</f>
        <v>1940587.8689352877</v>
      </c>
      <c r="C88" s="257">
        <f>[1]avgfiinc!AL81</f>
        <v>2129190.7839764445</v>
      </c>
      <c r="D88" s="282">
        <f>[1]avgfiinc!AM81</f>
        <v>1936915.3229995372</v>
      </c>
      <c r="E88" s="282">
        <f>[1]avgfiinc!AN81</f>
        <v>2814329.6901320689</v>
      </c>
      <c r="F88" s="282">
        <f>[1]avgfiinc!AO81</f>
        <v>1265469.4950649797</v>
      </c>
      <c r="G88" s="257">
        <f>[1]avgfiinc!AP81</f>
        <v>3100173.7613068507</v>
      </c>
      <c r="H88" s="340">
        <f>B88*0.001/'TD5'!B88</f>
        <v>5.744131654500962E-2</v>
      </c>
      <c r="I88" s="341">
        <f>C88*0.001/'TD5'!B88</f>
        <v>6.3023954629898057E-2</v>
      </c>
      <c r="J88" s="341">
        <f>D88*0.001/'TD5'!C88</f>
        <v>5.268996953964232E-2</v>
      </c>
      <c r="K88" s="341">
        <f>E88*0.001/'TD5'!D88</f>
        <v>6.3949160277843475E-2</v>
      </c>
      <c r="L88" s="341">
        <f>F88*0.001/'TD5'!E88</f>
        <v>5.2376419305801378E-2</v>
      </c>
      <c r="M88" s="342">
        <f>G88*0.001/'TD5'!F88</f>
        <v>6.1342716217041023E-2</v>
      </c>
    </row>
    <row r="89" spans="1:13">
      <c r="A89" s="249">
        <v>1993</v>
      </c>
      <c r="B89" s="303">
        <f>[1]avgfiinc!AK82</f>
        <v>1831010.1703272876</v>
      </c>
      <c r="C89" s="257">
        <f>[1]avgfiinc!AL82</f>
        <v>2002694.2840093004</v>
      </c>
      <c r="D89" s="282">
        <f>[1]avgfiinc!AM82</f>
        <v>1815820.7998255687</v>
      </c>
      <c r="E89" s="282">
        <f>[1]avgfiinc!AN82</f>
        <v>2612964.8887977866</v>
      </c>
      <c r="F89" s="282">
        <f>[1]avgfiinc!AO82</f>
        <v>1247555.6843888729</v>
      </c>
      <c r="G89" s="257">
        <f>[1]avgfiinc!AP82</f>
        <v>2925174.84762984</v>
      </c>
      <c r="H89" s="340">
        <f>B89*0.001/'TD5'!B89</f>
        <v>5.4782107472419739E-2</v>
      </c>
      <c r="I89" s="341">
        <f>C89*0.001/'TD5'!B89</f>
        <v>5.9918735176324851E-2</v>
      </c>
      <c r="J89" s="341">
        <f>D89*0.001/'TD5'!C89</f>
        <v>4.9634061753749854E-2</v>
      </c>
      <c r="K89" s="341">
        <f>E89*0.001/'TD5'!D89</f>
        <v>5.9390842914581292E-2</v>
      </c>
      <c r="L89" s="341">
        <f>F89*0.001/'TD5'!E89</f>
        <v>5.2892971783876419E-2</v>
      </c>
      <c r="M89" s="342">
        <f>G89*0.001/'TD5'!F89</f>
        <v>5.8508321642875664E-2</v>
      </c>
    </row>
    <row r="90" spans="1:13">
      <c r="A90" s="249">
        <v>1994</v>
      </c>
      <c r="B90" s="303">
        <f>[1]avgfiinc!AK83</f>
        <v>1861290.2961850755</v>
      </c>
      <c r="C90" s="257">
        <f>[1]avgfiinc!AL83</f>
        <v>2018099.9314917957</v>
      </c>
      <c r="D90" s="282">
        <f>[1]avgfiinc!AM83</f>
        <v>1843060.9061279332</v>
      </c>
      <c r="E90" s="282">
        <f>[1]avgfiinc!AN83</f>
        <v>2558826.7488653092</v>
      </c>
      <c r="F90" s="282">
        <f>[1]avgfiinc!AO83</f>
        <v>1339946.0488434921</v>
      </c>
      <c r="G90" s="257">
        <f>[1]avgfiinc!AP83</f>
        <v>2966793.0241056513</v>
      </c>
      <c r="H90" s="340">
        <f>B90*0.001/'TD5'!B90</f>
        <v>5.4880898445844636E-2</v>
      </c>
      <c r="I90" s="341">
        <f>C90*0.001/'TD5'!B90</f>
        <v>5.9504494071006775E-2</v>
      </c>
      <c r="J90" s="341">
        <f>D90*0.001/'TD5'!C90</f>
        <v>4.9554016441106796E-2</v>
      </c>
      <c r="K90" s="341">
        <f>E90*0.001/'TD5'!D90</f>
        <v>5.7377748191356666E-2</v>
      </c>
      <c r="L90" s="341">
        <f>F90*0.001/'TD5'!E90</f>
        <v>5.5997446179389954E-2</v>
      </c>
      <c r="M90" s="342">
        <f>G90*0.001/'TD5'!F90</f>
        <v>5.8493949472904205E-2</v>
      </c>
    </row>
    <row r="91" spans="1:13">
      <c r="A91" s="249">
        <v>1995</v>
      </c>
      <c r="B91" s="303">
        <f>[1]avgfiinc!AK84</f>
        <v>2075296.8674579202</v>
      </c>
      <c r="C91" s="257">
        <f>[1]avgfiinc!AL84</f>
        <v>2244031.938332614</v>
      </c>
      <c r="D91" s="282">
        <f>[1]avgfiinc!AM84</f>
        <v>2058785.7966684443</v>
      </c>
      <c r="E91" s="282">
        <f>[1]avgfiinc!AN84</f>
        <v>2877392.3429014939</v>
      </c>
      <c r="F91" s="282">
        <f>[1]avgfiinc!AO84</f>
        <v>1471560.4286878805</v>
      </c>
      <c r="G91" s="257">
        <f>[1]avgfiinc!AP84</f>
        <v>3312464.0547247832</v>
      </c>
      <c r="H91" s="340">
        <f>B91*0.001/'TD5'!B91</f>
        <v>5.9086188673973083E-2</v>
      </c>
      <c r="I91" s="341">
        <f>C91*0.001/'TD5'!B91</f>
        <v>6.3890278339386E-2</v>
      </c>
      <c r="J91" s="341">
        <f>D91*0.001/'TD5'!C91</f>
        <v>5.3695052862167345E-2</v>
      </c>
      <c r="K91" s="341">
        <f>E91*0.001/'TD5'!D91</f>
        <v>6.2822252511978149E-2</v>
      </c>
      <c r="L91" s="341">
        <f>F91*0.001/'TD5'!E91</f>
        <v>5.8377154171466827E-2</v>
      </c>
      <c r="M91" s="342">
        <f>G91*0.001/'TD5'!F91</f>
        <v>6.3001818954944597E-2</v>
      </c>
    </row>
    <row r="92" spans="1:13">
      <c r="A92" s="249">
        <v>1996</v>
      </c>
      <c r="B92" s="303">
        <f>[1]avgfiinc!AK85</f>
        <v>2539020.9696243624</v>
      </c>
      <c r="C92" s="257">
        <f>[1]avgfiinc!AL85</f>
        <v>2715058.2927261516</v>
      </c>
      <c r="D92" s="282">
        <f>[1]avgfiinc!AM85</f>
        <v>2509393.2379289074</v>
      </c>
      <c r="E92" s="282">
        <f>[1]avgfiinc!AN85</f>
        <v>3456933.4825714231</v>
      </c>
      <c r="F92" s="282">
        <f>[1]avgfiinc!AO85</f>
        <v>1840931.8112062595</v>
      </c>
      <c r="G92" s="257">
        <f>[1]avgfiinc!AP85</f>
        <v>4038465.3635382135</v>
      </c>
      <c r="H92" s="340">
        <f>B92*0.001/'TD5'!B92</f>
        <v>6.8978048861026778E-2</v>
      </c>
      <c r="I92" s="341">
        <f>C92*0.001/'TD5'!B92</f>
        <v>7.376048713922502E-2</v>
      </c>
      <c r="J92" s="341">
        <f>D92*0.001/'TD5'!C92</f>
        <v>6.2779240310192122E-2</v>
      </c>
      <c r="K92" s="341">
        <f>E92*0.001/'TD5'!D92</f>
        <v>7.226505875587462E-2</v>
      </c>
      <c r="L92" s="341">
        <f>F92*0.001/'TD5'!E92</f>
        <v>6.9243274629116072E-2</v>
      </c>
      <c r="M92" s="342">
        <f>G92*0.001/'TD5'!F92</f>
        <v>7.3432944715023041E-2</v>
      </c>
    </row>
    <row r="93" spans="1:13">
      <c r="A93" s="249">
        <v>1997</v>
      </c>
      <c r="B93" s="303">
        <f>[1]avgfiinc!AK86</f>
        <v>3036178.9639766817</v>
      </c>
      <c r="C93" s="257">
        <f>[1]avgfiinc!AL86</f>
        <v>3223499.0903349994</v>
      </c>
      <c r="D93" s="282">
        <f>[1]avgfiinc!AM86</f>
        <v>3006657.5408308255</v>
      </c>
      <c r="E93" s="282">
        <f>[1]avgfiinc!AN86</f>
        <v>4115271.159738238</v>
      </c>
      <c r="F93" s="282">
        <f>[1]avgfiinc!AO86</f>
        <v>2211536.2010131972</v>
      </c>
      <c r="G93" s="257">
        <f>[1]avgfiinc!AP86</f>
        <v>4817478.8486132221</v>
      </c>
      <c r="H93" s="340">
        <f>B93*0.001/'TD5'!B93</f>
        <v>7.7788367867469788E-2</v>
      </c>
      <c r="I93" s="341">
        <f>C93*0.001/'TD5'!B93</f>
        <v>8.258759975433351E-2</v>
      </c>
      <c r="J93" s="341">
        <f>D93*0.001/'TD5'!C93</f>
        <v>7.1232914924621582E-2</v>
      </c>
      <c r="K93" s="341">
        <f>E93*0.001/'TD5'!D93</f>
        <v>8.1617012619972229E-2</v>
      </c>
      <c r="L93" s="341">
        <f>F93*0.001/'TD5'!E93</f>
        <v>7.7577419579029069E-2</v>
      </c>
      <c r="M93" s="342">
        <f>G93*0.001/'TD5'!F93</f>
        <v>8.2661733031272888E-2</v>
      </c>
    </row>
    <row r="94" spans="1:13">
      <c r="A94" s="249">
        <v>1998</v>
      </c>
      <c r="B94" s="303">
        <f>[1]avgfiinc!AK87</f>
        <v>3552718.2702715495</v>
      </c>
      <c r="C94" s="257">
        <f>[1]avgfiinc!AL87</f>
        <v>3760193.0960822441</v>
      </c>
      <c r="D94" s="282">
        <f>[1]avgfiinc!AM87</f>
        <v>3519657.6150574903</v>
      </c>
      <c r="E94" s="282">
        <f>[1]avgfiinc!AN87</f>
        <v>4795429.5761474362</v>
      </c>
      <c r="F94" s="282">
        <f>[1]avgfiinc!AO87</f>
        <v>2602816.8460852564</v>
      </c>
      <c r="G94" s="257">
        <f>[1]avgfiinc!AP87</f>
        <v>5622004.1790653141</v>
      </c>
      <c r="H94" s="340">
        <f>B94*0.001/'TD5'!B94</f>
        <v>8.5714936256408678E-2</v>
      </c>
      <c r="I94" s="341">
        <f>C94*0.001/'TD5'!B94</f>
        <v>9.0720593929290771E-2</v>
      </c>
      <c r="J94" s="341">
        <f>D94*0.001/'TD5'!C94</f>
        <v>7.8866034746170044E-2</v>
      </c>
      <c r="K94" s="341">
        <f>E94*0.001/'TD5'!D94</f>
        <v>8.983477950096129E-2</v>
      </c>
      <c r="L94" s="341">
        <f>F94*0.001/'TD5'!E94</f>
        <v>8.5584312677383423E-2</v>
      </c>
      <c r="M94" s="342">
        <f>G94*0.001/'TD5'!F94</f>
        <v>9.0913124382495894E-2</v>
      </c>
    </row>
    <row r="95" spans="1:13">
      <c r="A95" s="259">
        <v>1999</v>
      </c>
      <c r="B95" s="308">
        <f>[1]avgfiinc!AK88</f>
        <v>4035084.2862090003</v>
      </c>
      <c r="C95" s="260">
        <f>[1]avgfiinc!AL88</f>
        <v>4273356.9336385448</v>
      </c>
      <c r="D95" s="283">
        <f>[1]avgfiinc!AM88</f>
        <v>4065382.8439805866</v>
      </c>
      <c r="E95" s="283">
        <f>[1]avgfiinc!AN88</f>
        <v>5570145.1235477934</v>
      </c>
      <c r="F95" s="283">
        <f>[1]avgfiinc!AO88</f>
        <v>2854247.0264323228</v>
      </c>
      <c r="G95" s="260">
        <f>[1]avgfiinc!AP88</f>
        <v>6381653.6416847249</v>
      </c>
      <c r="H95" s="349">
        <f>B95*0.001/'TD5'!B95</f>
        <v>9.2785298824310303E-2</v>
      </c>
      <c r="I95" s="347">
        <f>C95*0.001/'TD5'!B95</f>
        <v>9.8264291882514954E-2</v>
      </c>
      <c r="J95" s="347">
        <f>D95*0.001/'TD5'!C95</f>
        <v>8.6822859942913055E-2</v>
      </c>
      <c r="K95" s="347">
        <f>E95*0.001/'TD5'!D95</f>
        <v>9.8685011267662048E-2</v>
      </c>
      <c r="L95" s="347">
        <f>F95*0.001/'TD5'!E95</f>
        <v>9.0393006801605238E-2</v>
      </c>
      <c r="M95" s="348">
        <f>G95*0.001/'TD5'!F95</f>
        <v>9.8192654550075531E-2</v>
      </c>
    </row>
    <row r="96" spans="1:13">
      <c r="A96" s="261">
        <v>2000</v>
      </c>
      <c r="B96" s="313">
        <f>[1]avgfiinc!AK89</f>
        <v>4713821.7267998736</v>
      </c>
      <c r="C96" s="262">
        <f>[1]avgfiinc!AL89</f>
        <v>4988843.9758495567</v>
      </c>
      <c r="D96" s="284">
        <f>[1]avgfiinc!AM89</f>
        <v>4797645.5763788735</v>
      </c>
      <c r="E96" s="284">
        <f>[1]avgfiinc!AN89</f>
        <v>6528907.6762452768</v>
      </c>
      <c r="F96" s="284">
        <f>[1]avgfiinc!AO89</f>
        <v>3318567.2964053713</v>
      </c>
      <c r="G96" s="262">
        <f>[1]avgfiinc!AP89</f>
        <v>7415508.136840879</v>
      </c>
      <c r="H96" s="350">
        <f>B96*0.001/'TD5'!B96</f>
        <v>0.10363870114088057</v>
      </c>
      <c r="I96" s="351">
        <f>C96*0.001/'TD5'!B96</f>
        <v>0.10968537628650664</v>
      </c>
      <c r="J96" s="351">
        <f>D96*0.001/'TD5'!C96</f>
        <v>9.812279045581819E-2</v>
      </c>
      <c r="K96" s="351">
        <f>E96*0.001/'TD5'!D96</f>
        <v>0.11112769693136215</v>
      </c>
      <c r="L96" s="351">
        <f>F96*0.001/'TD5'!E96</f>
        <v>9.9783986806869507E-2</v>
      </c>
      <c r="M96" s="352">
        <f>G96*0.001/'TD5'!F96</f>
        <v>0.10950164496898648</v>
      </c>
    </row>
    <row r="97" spans="1:13">
      <c r="A97" s="249">
        <v>2001</v>
      </c>
      <c r="B97" s="303">
        <f>[1]avgfiinc!AK90</f>
        <v>3400688.7377529708</v>
      </c>
      <c r="C97" s="257">
        <f>[1]avgfiinc!AL90</f>
        <v>3663891.6785967811</v>
      </c>
      <c r="D97" s="282">
        <f>[1]avgfiinc!AM90</f>
        <v>3386145.3874519975</v>
      </c>
      <c r="E97" s="282">
        <f>[1]avgfiinc!AN90</f>
        <v>4821128.1675826842</v>
      </c>
      <c r="F97" s="282">
        <f>[1]avgfiinc!AO90</f>
        <v>2348492.9290427617</v>
      </c>
      <c r="G97" s="257">
        <f>[1]avgfiinc!AP90</f>
        <v>5345623.6923675817</v>
      </c>
      <c r="H97" s="340">
        <f>B97*0.001/'TD5'!B97</f>
        <v>7.9774506390094757E-2</v>
      </c>
      <c r="I97" s="341">
        <f>C97*0.001/'TD5'!B97</f>
        <v>8.594880998134613E-2</v>
      </c>
      <c r="J97" s="341">
        <f>D97*0.001/'TD5'!C97</f>
        <v>7.3452062904834747E-2</v>
      </c>
      <c r="K97" s="341">
        <f>E97*0.001/'TD5'!D97</f>
        <v>8.7825253605842576E-2</v>
      </c>
      <c r="L97" s="341">
        <f>F97*0.001/'TD5'!E97</f>
        <v>7.50075727701187E-2</v>
      </c>
      <c r="M97" s="342">
        <f>G97*0.001/'TD5'!F97</f>
        <v>8.4849238395690904E-2</v>
      </c>
    </row>
    <row r="98" spans="1:13">
      <c r="A98" s="249">
        <v>2002</v>
      </c>
      <c r="B98" s="303">
        <f>[1]avgfiinc!AK91</f>
        <v>2838034.5837417962</v>
      </c>
      <c r="C98" s="257">
        <f>[1]avgfiinc!AL91</f>
        <v>3074318.8165023094</v>
      </c>
      <c r="D98" s="282">
        <f>[1]avgfiinc!AM91</f>
        <v>2799661.7218990098</v>
      </c>
      <c r="E98" s="282">
        <f>[1]avgfiinc!AN91</f>
        <v>4046049.0365964826</v>
      </c>
      <c r="F98" s="282">
        <f>[1]avgfiinc!AO91</f>
        <v>1950388.5888156374</v>
      </c>
      <c r="G98" s="257">
        <f>[1]avgfiinc!AP91</f>
        <v>4449325.3402476003</v>
      </c>
      <c r="H98" s="340">
        <f>B98*0.001/'TD5'!B98</f>
        <v>6.9903358817100525E-2</v>
      </c>
      <c r="I98" s="341">
        <f>C98*0.001/'TD5'!B98</f>
        <v>7.5723253190517426E-2</v>
      </c>
      <c r="J98" s="341">
        <f>D98*0.001/'TD5'!C98</f>
        <v>6.3525721430778503E-2</v>
      </c>
      <c r="K98" s="341">
        <f>E98*0.001/'TD5'!D98</f>
        <v>7.7750362455844893E-2</v>
      </c>
      <c r="L98" s="341">
        <f>F98*0.001/'TD5'!E98</f>
        <v>6.4795367419719696E-2</v>
      </c>
      <c r="M98" s="342">
        <f>G98*0.001/'TD5'!F98</f>
        <v>7.4629232287406894E-2</v>
      </c>
    </row>
    <row r="99" spans="1:13">
      <c r="A99" s="249">
        <v>2003</v>
      </c>
      <c r="B99" s="303">
        <f>[1]avgfiinc!AK92</f>
        <v>3035386.9210220096</v>
      </c>
      <c r="C99" s="257">
        <f>[1]avgfiinc!AL92</f>
        <v>3264112.5229505529</v>
      </c>
      <c r="D99" s="282">
        <f>[1]avgfiinc!AM92</f>
        <v>2984079.4121974325</v>
      </c>
      <c r="E99" s="282">
        <f>[1]avgfiinc!AN92</f>
        <v>4238235.3803563649</v>
      </c>
      <c r="F99" s="282">
        <f>[1]avgfiinc!AO92</f>
        <v>2151385.2227933714</v>
      </c>
      <c r="G99" s="257">
        <f>[1]avgfiinc!AP92</f>
        <v>4740551.3198540537</v>
      </c>
      <c r="H99" s="340">
        <f>B99*0.001/'TD5'!B99</f>
        <v>7.491205632686615E-2</v>
      </c>
      <c r="I99" s="341">
        <f>C99*0.001/'TD5'!B99</f>
        <v>8.0556906759738908E-2</v>
      </c>
      <c r="J99" s="341">
        <f>D99*0.001/'TD5'!C99</f>
        <v>6.7942947149276733E-2</v>
      </c>
      <c r="K99" s="341">
        <f>E99*0.001/'TD5'!D99</f>
        <v>8.2243047654628754E-2</v>
      </c>
      <c r="L99" s="341">
        <f>F99*0.001/'TD5'!E99</f>
        <v>7.0867143571376828E-2</v>
      </c>
      <c r="M99" s="342">
        <f>G99*0.001/'TD5'!F99</f>
        <v>7.9888150095939636E-2</v>
      </c>
    </row>
    <row r="100" spans="1:13">
      <c r="A100" s="249">
        <v>2004</v>
      </c>
      <c r="B100" s="303">
        <f>[1]avgfiinc!AK93</f>
        <v>3846790.63233425</v>
      </c>
      <c r="C100" s="257">
        <f>[1]avgfiinc!AL93</f>
        <v>4086553.627991626</v>
      </c>
      <c r="D100" s="282">
        <f>[1]avgfiinc!AM93</f>
        <v>3753711.3713851608</v>
      </c>
      <c r="E100" s="282">
        <f>[1]avgfiinc!AN93</f>
        <v>5296698.5940433973</v>
      </c>
      <c r="F100" s="282">
        <f>[1]avgfiinc!AO93</f>
        <v>2753274.9910606812</v>
      </c>
      <c r="G100" s="257">
        <f>[1]avgfiinc!AP93</f>
        <v>5974233.5899613537</v>
      </c>
      <c r="H100" s="340">
        <f>B100*0.001/'TD5'!B100</f>
        <v>9.0074382722377791E-2</v>
      </c>
      <c r="I100" s="341">
        <f>C100*0.001/'TD5'!B100</f>
        <v>9.5688544213771834E-2</v>
      </c>
      <c r="J100" s="341">
        <f>D100*0.001/'TD5'!C100</f>
        <v>8.1742376089096083E-2</v>
      </c>
      <c r="K100" s="341">
        <f>E100*0.001/'TD5'!D100</f>
        <v>9.7694560885429382E-2</v>
      </c>
      <c r="L100" s="341">
        <f>F100*0.001/'TD5'!E100</f>
        <v>8.5748203098773956E-2</v>
      </c>
      <c r="M100" s="342">
        <f>G100*0.001/'TD5'!F100</f>
        <v>9.5818877220153795E-2</v>
      </c>
    </row>
    <row r="101" spans="1:13">
      <c r="A101" s="249">
        <v>2005</v>
      </c>
      <c r="B101" s="303">
        <f>[1]avgfiinc!AK94</f>
        <v>4702637.1326150866</v>
      </c>
      <c r="C101" s="257">
        <f>[1]avgfiinc!AL94</f>
        <v>4945359.2084253542</v>
      </c>
      <c r="D101" s="282">
        <f>[1]avgfiinc!AM94</f>
        <v>4559602.7088450389</v>
      </c>
      <c r="E101" s="282">
        <f>[1]avgfiinc!AN94</f>
        <v>6407408.7563198106</v>
      </c>
      <c r="F101" s="282">
        <f>[1]avgfiinc!AO94</f>
        <v>3378963.6158813643</v>
      </c>
      <c r="G101" s="257">
        <f>[1]avgfiinc!AP94</f>
        <v>7269425.149584258</v>
      </c>
      <c r="H101" s="340">
        <f>B101*0.001/'TD5'!B101</f>
        <v>0.10485428571701047</v>
      </c>
      <c r="I101" s="341">
        <f>C101*0.001/'TD5'!B101</f>
        <v>0.110266238451004</v>
      </c>
      <c r="J101" s="341">
        <f>D101*0.001/'TD5'!C101</f>
        <v>9.5302067697048173E-2</v>
      </c>
      <c r="K101" s="341">
        <f>E101*0.001/'TD5'!D101</f>
        <v>0.11272598057985306</v>
      </c>
      <c r="L101" s="341">
        <f>F101*0.001/'TD5'!E101</f>
        <v>9.994040429592134E-2</v>
      </c>
      <c r="M101" s="342">
        <f>G101*0.001/'TD5'!F101</f>
        <v>0.11121349036693574</v>
      </c>
    </row>
    <row r="102" spans="1:13">
      <c r="A102" s="249">
        <v>2006</v>
      </c>
      <c r="B102" s="303">
        <f>[1]avgfiinc!AK95</f>
        <v>5126467.2197026126</v>
      </c>
      <c r="C102" s="257">
        <f>[1]avgfiinc!AL95</f>
        <v>5372365.8185641905</v>
      </c>
      <c r="D102" s="282">
        <f>[1]avgfiinc!AM95</f>
        <v>4913829.6621831385</v>
      </c>
      <c r="E102" s="282">
        <f>[1]avgfiinc!AN95</f>
        <v>6875477.7766182022</v>
      </c>
      <c r="F102" s="282">
        <f>[1]avgfiinc!AO95</f>
        <v>3756931.2320034755</v>
      </c>
      <c r="G102" s="257">
        <f>[1]avgfiinc!AP95</f>
        <v>7881136.848661446</v>
      </c>
      <c r="H102" s="340">
        <f>B102*0.001/'TD5'!B102</f>
        <v>0.1105160415172577</v>
      </c>
      <c r="I102" s="341">
        <f>C102*0.001/'TD5'!B102</f>
        <v>0.1158171072602272</v>
      </c>
      <c r="J102" s="341">
        <f>D102*0.001/'TD5'!C102</f>
        <v>0.10003941506147385</v>
      </c>
      <c r="K102" s="341">
        <f>E102*0.001/'TD5'!D102</f>
        <v>0.1173993647098541</v>
      </c>
      <c r="L102" s="341">
        <f>F102*0.001/'TD5'!E102</f>
        <v>0.1068015620112419</v>
      </c>
      <c r="M102" s="342">
        <f>G102*0.001/'TD5'!F102</f>
        <v>0.11709637194871901</v>
      </c>
    </row>
    <row r="103" spans="1:13">
      <c r="A103" s="249">
        <v>2007</v>
      </c>
      <c r="B103" s="303">
        <f>[1]avgfiinc!AK96</f>
        <v>5633687.5043718833</v>
      </c>
      <c r="C103" s="257">
        <f>[1]avgfiinc!AL96</f>
        <v>5895461.1037435373</v>
      </c>
      <c r="D103" s="282">
        <f>[1]avgfiinc!AM96</f>
        <v>5340577.3470991198</v>
      </c>
      <c r="E103" s="282">
        <f>[1]avgfiinc!AN96</f>
        <v>7542603.7276575929</v>
      </c>
      <c r="F103" s="282">
        <f>[1]avgfiinc!AO96</f>
        <v>4136394.8004820291</v>
      </c>
      <c r="G103" s="257">
        <f>[1]avgfiinc!AP96</f>
        <v>8657023.3876773212</v>
      </c>
      <c r="H103" s="340">
        <f>B103*0.001/'TD5'!B103</f>
        <v>0.11761605739593509</v>
      </c>
      <c r="I103" s="341">
        <f>C103*0.001/'TD5'!B103</f>
        <v>0.12308117747306822</v>
      </c>
      <c r="J103" s="341">
        <f>D103*0.001/'TD5'!C103</f>
        <v>0.10641483217477797</v>
      </c>
      <c r="K103" s="341">
        <f>E103*0.001/'TD5'!D103</f>
        <v>0.12548714876174924</v>
      </c>
      <c r="L103" s="341">
        <f>F103*0.001/'TD5'!E103</f>
        <v>0.1130206137895584</v>
      </c>
      <c r="M103" s="342">
        <f>G103*0.001/'TD5'!F103</f>
        <v>0.1243305951356888</v>
      </c>
    </row>
    <row r="104" spans="1:13">
      <c r="A104" s="249">
        <v>2008</v>
      </c>
      <c r="B104" s="303">
        <f>[1]avgfiinc!AK97</f>
        <v>4417563.0472505149</v>
      </c>
      <c r="C104" s="257">
        <f>[1]avgfiinc!AL97</f>
        <v>4690341.4941203902</v>
      </c>
      <c r="D104" s="282">
        <f>[1]avgfiinc!AM97</f>
        <v>4256030.7476427732</v>
      </c>
      <c r="E104" s="282">
        <f>[1]avgfiinc!AN97</f>
        <v>6154324.0278798863</v>
      </c>
      <c r="F104" s="282">
        <f>[1]avgfiinc!AO97</f>
        <v>3077066.1823505005</v>
      </c>
      <c r="G104" s="257">
        <f>[1]avgfiinc!AP97</f>
        <v>6766263.8589297114</v>
      </c>
      <c r="H104" s="340">
        <f>B104*0.001/'TD5'!B104</f>
        <v>9.9381856620311723E-2</v>
      </c>
      <c r="I104" s="341">
        <f>C104*0.001/'TD5'!B104</f>
        <v>0.10551854968070982</v>
      </c>
      <c r="J104" s="341">
        <f>D104*0.001/'TD5'!C104</f>
        <v>8.9960008859634399E-2</v>
      </c>
      <c r="K104" s="341">
        <f>E104*0.001/'TD5'!D104</f>
        <v>0.10948111861944197</v>
      </c>
      <c r="L104" s="341">
        <f>F104*0.001/'TD5'!E104</f>
        <v>9.1753020882606506E-2</v>
      </c>
      <c r="M104" s="342">
        <f>G104*0.001/'TD5'!F104</f>
        <v>0.1054021492600441</v>
      </c>
    </row>
    <row r="105" spans="1:13">
      <c r="A105" s="259">
        <v>2009</v>
      </c>
      <c r="B105" s="317">
        <f>[1]avgfiinc!AK98</f>
        <v>3170601.1444979063</v>
      </c>
      <c r="C105" s="264">
        <f>[1]avgfiinc!AL98</f>
        <v>3409262.9224965735</v>
      </c>
      <c r="D105" s="283">
        <f>[1]avgfiinc!AM98</f>
        <v>3068234.02329086</v>
      </c>
      <c r="E105" s="283">
        <f>[1]avgfiinc!AN98</f>
        <v>4500201.863511052</v>
      </c>
      <c r="F105" s="283">
        <f>[1]avgfiinc!AO98</f>
        <v>2165224.6385912248</v>
      </c>
      <c r="G105" s="260">
        <f>[1]avgfiinc!AP98</f>
        <v>4890138.0312695689</v>
      </c>
      <c r="H105" s="349">
        <f>B105*0.001/'TD5'!B105</f>
        <v>7.9417355358600616E-2</v>
      </c>
      <c r="I105" s="347">
        <f>C105*0.001/'TD5'!B105</f>
        <v>8.5395365953445435E-2</v>
      </c>
      <c r="J105" s="353">
        <f>D105*0.001/'TD5'!C105</f>
        <v>7.1408584713935866E-2</v>
      </c>
      <c r="K105" s="354">
        <f>E105*0.001/'TD5'!D105</f>
        <v>9.0327687561511993E-2</v>
      </c>
      <c r="L105" s="347">
        <f>F105*0.001/'TD5'!E105</f>
        <v>7.0452369749546051E-2</v>
      </c>
      <c r="M105" s="348">
        <f>G105*0.001/'TD5'!F105</f>
        <v>8.4530353546142578E-2</v>
      </c>
    </row>
    <row r="106" spans="1:13">
      <c r="A106" s="249">
        <v>2010</v>
      </c>
      <c r="B106" s="320">
        <f>[1]avgfiinc!AK99</f>
        <v>3801937.9801211841</v>
      </c>
      <c r="C106" s="266">
        <f>[1]avgfiinc!AL99</f>
        <v>4053019.0967590665</v>
      </c>
      <c r="D106" s="282">
        <f>[1]avgfiinc!AM99</f>
        <v>3690218.6398073034</v>
      </c>
      <c r="E106" s="282">
        <f>[1]avgfiinc!AN99</f>
        <v>5269301.5963261202</v>
      </c>
      <c r="F106" s="282">
        <f>[1]avgfiinc!AO99</f>
        <v>2680129.3253466808</v>
      </c>
      <c r="G106" s="257">
        <f>[1]avgfiinc!AP99</f>
        <v>5812167.8261969909</v>
      </c>
      <c r="H106" s="340">
        <f>B106*0.001/'TD5'!B106</f>
        <v>9.2592902481555953E-2</v>
      </c>
      <c r="I106" s="341">
        <f>C106*0.001/'TD5'!B106</f>
        <v>9.8707765340805054E-2</v>
      </c>
      <c r="J106" s="355">
        <f>D106*0.001/'TD5'!C106</f>
        <v>8.4214299917221069E-2</v>
      </c>
      <c r="K106" s="197">
        <f>E106*0.001/'TD5'!D106</f>
        <v>0.10326094180345535</v>
      </c>
      <c r="L106" s="341">
        <f>F106*0.001/'TD5'!E106</f>
        <v>8.4453485906124143E-2</v>
      </c>
      <c r="M106" s="342">
        <f>G106*0.001/'TD5'!F106</f>
        <v>9.8245419561862932E-2</v>
      </c>
    </row>
    <row r="107" spans="1:13">
      <c r="A107" s="249">
        <v>2011</v>
      </c>
      <c r="B107" s="320">
        <f>[1]avgfiinc!AK100</f>
        <v>3650802.0362547687</v>
      </c>
      <c r="C107" s="266">
        <f>[1]avgfiinc!AL100</f>
        <v>3906282.1090145791</v>
      </c>
      <c r="D107" s="282">
        <f>[1]avgfiinc!AM100</f>
        <v>3508440.2640393348</v>
      </c>
      <c r="E107" s="282">
        <f>[1]avgfiinc!AN100</f>
        <v>5064887.7951813452</v>
      </c>
      <c r="F107" s="282">
        <f>[1]avgfiinc!AO100</f>
        <v>2595981.3452874967</v>
      </c>
      <c r="G107" s="257">
        <f>[1]avgfiinc!AP100</f>
        <v>5585556.887091402</v>
      </c>
      <c r="H107" s="340">
        <f>B107*0.001/'TD5'!B107</f>
        <v>8.8463872671127333E-2</v>
      </c>
      <c r="I107" s="341">
        <f>C107*0.001/'TD5'!B107</f>
        <v>9.4654500484466553E-2</v>
      </c>
      <c r="J107" s="355">
        <f>D107*0.001/'TD5'!C107</f>
        <v>7.9915881156921387E-2</v>
      </c>
      <c r="K107" s="197">
        <f>E107*0.001/'TD5'!D107</f>
        <v>9.7999379038810744E-2</v>
      </c>
      <c r="L107" s="341">
        <f>F107*0.001/'TD5'!E107</f>
        <v>8.214743435382843E-2</v>
      </c>
      <c r="M107" s="342">
        <f>G107*0.001/'TD5'!F107</f>
        <v>9.4331130385398865E-2</v>
      </c>
    </row>
    <row r="108" spans="1:13">
      <c r="A108" s="249">
        <v>2012</v>
      </c>
      <c r="B108" s="320">
        <f>[1]avgfiinc!AK101</f>
        <v>4904637.7445444688</v>
      </c>
      <c r="C108" s="266">
        <f>[1]avgfiinc!AL101</f>
        <v>5158276.4035901465</v>
      </c>
      <c r="D108" s="282">
        <f>[1]avgfiinc!AM101</f>
        <v>4603905.6651060572</v>
      </c>
      <c r="E108" s="282">
        <f>[1]avgfiinc!AN101</f>
        <v>6643984.2629191242</v>
      </c>
      <c r="F108" s="282">
        <f>[1]avgfiinc!AO101</f>
        <v>3558929.405790139</v>
      </c>
      <c r="G108" s="257">
        <f>[1]avgfiinc!AP101</f>
        <v>7432723.7436177107</v>
      </c>
      <c r="H108" s="340">
        <f>B108*0.001/'TD5'!B108</f>
        <v>0.11229974776506423</v>
      </c>
      <c r="I108" s="341">
        <f>C108*0.001/'TD5'!B108</f>
        <v>0.11810722202062604</v>
      </c>
      <c r="J108" s="355">
        <f>D108*0.001/'TD5'!C108</f>
        <v>9.9912896752357497E-2</v>
      </c>
      <c r="K108" s="197">
        <f>E108*0.001/'TD5'!D108</f>
        <v>0.12122752517461775</v>
      </c>
      <c r="L108" s="341">
        <f>F108*0.001/'TD5'!E108</f>
        <v>0.10663098096847531</v>
      </c>
      <c r="M108" s="342">
        <f>G108*0.001/'TD5'!F108</f>
        <v>0.11914839595556261</v>
      </c>
    </row>
    <row r="109" spans="1:13">
      <c r="A109" s="249">
        <v>2013</v>
      </c>
      <c r="B109" s="320">
        <f>[1]avgfiinc!AK102</f>
        <v>3804599.3191218609</v>
      </c>
      <c r="C109" s="266">
        <f>[1]avgfiinc!AL102</f>
        <v>4059745.9739865819</v>
      </c>
      <c r="D109" s="282">
        <f>[1]avgfiinc!AM102</f>
        <v>3623615.3783901627</v>
      </c>
      <c r="E109" s="282">
        <f>[1]avgfiinc!AN102</f>
        <v>5261945.8255388942</v>
      </c>
      <c r="F109" s="282">
        <f>[1]avgfiinc!AO102</f>
        <v>2719898.4396464117</v>
      </c>
      <c r="G109" s="257">
        <f>[1]avgfiinc!AP102</f>
        <v>5779428.9271508669</v>
      </c>
      <c r="H109" s="340">
        <f>B109*0.001/'TD5'!B109</f>
        <v>8.9757233858108521E-2</v>
      </c>
      <c r="I109" s="341">
        <f>C109*0.001/'TD5'!B109</f>
        <v>9.577659517526628E-2</v>
      </c>
      <c r="J109" s="355">
        <f>D109*0.001/'TD5'!C109</f>
        <v>8.0535918474197402E-2</v>
      </c>
      <c r="K109" s="197">
        <f>E109*0.001/'TD5'!D109</f>
        <v>9.9034875631332411E-2</v>
      </c>
      <c r="L109" s="341">
        <f>F109*0.001/'TD5'!E109</f>
        <v>8.3818554878234849E-2</v>
      </c>
      <c r="M109" s="342">
        <f>G109*0.001/'TD5'!F109</f>
        <v>9.5951944589614868E-2</v>
      </c>
    </row>
    <row r="110" spans="1:13">
      <c r="A110" s="249">
        <v>2014</v>
      </c>
      <c r="B110" s="320">
        <f>[1]avgfiinc!AK103</f>
        <v>4465975.2938201278</v>
      </c>
      <c r="C110" s="266">
        <f>[1]avgfiinc!AL103</f>
        <v>4728883.7128694244</v>
      </c>
      <c r="D110" s="282">
        <f>[1]avgfiinc!AM103</f>
        <v>4251309.7847412173</v>
      </c>
      <c r="E110" s="282">
        <f>[1]avgfiinc!AN103</f>
        <v>6110994.3701874688</v>
      </c>
      <c r="F110" s="282">
        <f>[1]avgfiinc!AO103</f>
        <v>3222283.2754745395</v>
      </c>
      <c r="G110" s="257">
        <f>[1]avgfiinc!AP103</f>
        <v>6749347.1788822282</v>
      </c>
      <c r="H110" s="340">
        <f>B110*0.001/'TD5'!B110</f>
        <v>0.10059482604265214</v>
      </c>
      <c r="I110" s="341">
        <f>C110*0.001/'TD5'!B110</f>
        <v>0.10651676356792451</v>
      </c>
      <c r="J110" s="355">
        <f>D110*0.001/'TD5'!C110</f>
        <v>9.0379111468791948E-2</v>
      </c>
      <c r="K110" s="197">
        <f>E110*0.001/'TD5'!D110</f>
        <v>0.10980408638715744</v>
      </c>
      <c r="L110" s="341">
        <f>F110*0.001/'TD5'!E110</f>
        <v>9.4736255705356598E-2</v>
      </c>
      <c r="M110" s="342">
        <f>G110*0.001/'TD5'!F110</f>
        <v>0.10730064660310742</v>
      </c>
    </row>
    <row r="111" spans="1:13" ht="15.75">
      <c r="A111" s="249">
        <v>2015</v>
      </c>
      <c r="B111" s="323"/>
      <c r="C111" s="267"/>
      <c r="D111" s="282"/>
      <c r="E111" s="282"/>
      <c r="F111" s="282"/>
      <c r="G111" s="257"/>
      <c r="H111" s="324"/>
      <c r="I111" s="258"/>
      <c r="J111" s="265"/>
      <c r="K111" s="267"/>
      <c r="L111" s="257"/>
      <c r="M111" s="325"/>
    </row>
    <row r="112" spans="1:13" ht="15.75">
      <c r="A112" s="249">
        <v>2016</v>
      </c>
      <c r="B112" s="323"/>
      <c r="C112" s="267"/>
      <c r="D112" s="282"/>
      <c r="E112" s="282"/>
      <c r="F112" s="282"/>
      <c r="G112" s="257"/>
      <c r="H112" s="324"/>
      <c r="I112" s="258"/>
      <c r="J112" s="265"/>
      <c r="K112" s="267"/>
      <c r="L112" s="257"/>
      <c r="M112" s="325"/>
    </row>
    <row r="113" spans="1:13" ht="15.75">
      <c r="A113" s="249">
        <v>2017</v>
      </c>
      <c r="B113" s="323"/>
      <c r="C113" s="267"/>
      <c r="D113" s="282"/>
      <c r="E113" s="282"/>
      <c r="F113" s="282"/>
      <c r="G113" s="257"/>
      <c r="H113" s="324"/>
      <c r="I113" s="258"/>
      <c r="J113" s="265"/>
      <c r="K113" s="267"/>
      <c r="L113" s="257"/>
      <c r="M113" s="325"/>
    </row>
    <row r="114" spans="1:13" ht="15.75">
      <c r="A114" s="249">
        <v>2018</v>
      </c>
      <c r="B114" s="323"/>
      <c r="C114" s="267"/>
      <c r="D114" s="282"/>
      <c r="E114" s="282"/>
      <c r="F114" s="282"/>
      <c r="G114" s="257"/>
      <c r="H114" s="324"/>
      <c r="I114" s="258"/>
      <c r="J114" s="265"/>
      <c r="K114" s="267"/>
      <c r="L114" s="257"/>
      <c r="M114" s="325"/>
    </row>
    <row r="115" spans="1:13" ht="15.75">
      <c r="A115" s="249">
        <v>2019</v>
      </c>
      <c r="B115" s="323"/>
      <c r="C115" s="267"/>
      <c r="D115" s="282"/>
      <c r="E115" s="282"/>
      <c r="F115" s="282"/>
      <c r="G115" s="257"/>
      <c r="H115" s="324"/>
      <c r="I115" s="258"/>
      <c r="J115" s="265"/>
      <c r="K115" s="267"/>
      <c r="L115" s="257"/>
      <c r="M115" s="325"/>
    </row>
    <row r="116" spans="1:13" ht="16.5" thickBot="1">
      <c r="A116" s="268">
        <v>2020</v>
      </c>
      <c r="B116" s="326"/>
      <c r="C116" s="273"/>
      <c r="D116" s="327"/>
      <c r="E116" s="327"/>
      <c r="F116" s="327"/>
      <c r="G116" s="269"/>
      <c r="H116" s="328"/>
      <c r="I116" s="271"/>
      <c r="J116" s="272"/>
      <c r="K116" s="273"/>
      <c r="L116" s="269"/>
      <c r="M116" s="329"/>
    </row>
    <row r="117" spans="1:13" ht="16.5" thickTop="1">
      <c r="A117" s="274"/>
      <c r="B117" s="275"/>
      <c r="C117" s="275"/>
      <c r="D117" s="275"/>
      <c r="E117" s="275"/>
      <c r="F117" s="275"/>
      <c r="G117" s="225"/>
      <c r="H117" s="275"/>
      <c r="I117" s="275"/>
      <c r="J117" s="275"/>
      <c r="K117" s="275"/>
      <c r="L117" s="275"/>
      <c r="M117" s="225"/>
    </row>
    <row r="118" spans="1:13" ht="15.75">
      <c r="D118" s="277"/>
      <c r="E118" s="277"/>
      <c r="F118" s="277"/>
      <c r="H118" s="277"/>
      <c r="I118" s="277"/>
      <c r="J118" s="277"/>
      <c r="K118" s="277"/>
      <c r="L118" s="277"/>
    </row>
  </sheetData>
  <mergeCells count="3">
    <mergeCell ref="A4:M4"/>
    <mergeCell ref="B7:G7"/>
    <mergeCell ref="H7:M7"/>
  </mergeCells>
  <hyperlinks>
    <hyperlink ref="A1" location="Index!A1" display="Back to index" xr:uid="{B4545588-0C61-4227-9AD2-4E415544C252}"/>
  </hyperlinks>
  <pageMargins left="0.75" right="0.75" top="1" bottom="1" header="0.5" footer="0.5"/>
  <pageSetup paperSize="9" orientation="portrait" horizontalDpi="4294967292" verticalDpi="429496729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4F3E7-B58D-43C7-9E72-0092C293B72B}">
  <sheetPr>
    <tabColor theme="0" tint="-4.9989318521683403E-2"/>
  </sheetPr>
  <dimension ref="A1:P118"/>
  <sheetViews>
    <sheetView workbookViewId="0">
      <pane xSplit="1" ySplit="8" topLeftCell="B83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0.875" style="220"/>
    <col min="2" max="13" width="12" style="220" customWidth="1"/>
    <col min="14" max="16384" width="10.875" style="220"/>
  </cols>
  <sheetData>
    <row r="1" spans="1:16">
      <c r="A1" s="1" t="s">
        <v>0</v>
      </c>
      <c r="B1" s="1"/>
      <c r="C1" s="1"/>
      <c r="G1" s="221"/>
      <c r="H1" s="221"/>
      <c r="I1" s="221"/>
      <c r="J1" s="221"/>
      <c r="K1" s="221"/>
      <c r="L1" s="221"/>
      <c r="M1" s="221"/>
    </row>
    <row r="2" spans="1:16">
      <c r="H2" s="279"/>
      <c r="I2" s="279"/>
    </row>
    <row r="3" spans="1:16" ht="15.75" thickBot="1"/>
    <row r="4" spans="1:16" ht="24.95" customHeight="1" thickTop="1">
      <c r="A4" s="493" t="s">
        <v>186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5"/>
    </row>
    <row r="5" spans="1:16" ht="15.75">
      <c r="A5" s="223"/>
      <c r="B5" s="224"/>
      <c r="C5" s="224"/>
      <c r="D5" s="225"/>
      <c r="E5" s="225"/>
      <c r="F5" s="225"/>
      <c r="G5" s="225"/>
      <c r="H5" s="225"/>
      <c r="I5" s="225"/>
      <c r="J5" s="225"/>
      <c r="K5" s="225"/>
      <c r="L5" s="225"/>
      <c r="M5" s="226"/>
    </row>
    <row r="6" spans="1:16" ht="15.75">
      <c r="A6" s="223"/>
      <c r="B6" s="9" t="s">
        <v>2</v>
      </c>
      <c r="C6" s="9" t="s">
        <v>3</v>
      </c>
      <c r="D6" s="9" t="s">
        <v>4</v>
      </c>
      <c r="E6" s="9" t="s">
        <v>5</v>
      </c>
      <c r="F6" s="9" t="s">
        <v>6</v>
      </c>
      <c r="G6" s="9" t="s">
        <v>7</v>
      </c>
      <c r="H6" s="10" t="s">
        <v>8</v>
      </c>
      <c r="I6" s="227" t="s">
        <v>9</v>
      </c>
      <c r="J6" s="227" t="s">
        <v>10</v>
      </c>
      <c r="K6" s="227" t="s">
        <v>11</v>
      </c>
      <c r="L6" s="227" t="s">
        <v>12</v>
      </c>
      <c r="M6" s="286" t="s">
        <v>13</v>
      </c>
    </row>
    <row r="7" spans="1:16" ht="20.100000000000001" customHeight="1">
      <c r="A7" s="223"/>
      <c r="B7" s="486" t="s">
        <v>116</v>
      </c>
      <c r="C7" s="487"/>
      <c r="D7" s="487"/>
      <c r="E7" s="487"/>
      <c r="F7" s="487"/>
      <c r="G7" s="487"/>
      <c r="H7" s="487" t="s">
        <v>117</v>
      </c>
      <c r="I7" s="487"/>
      <c r="J7" s="487"/>
      <c r="K7" s="487"/>
      <c r="L7" s="487"/>
      <c r="M7" s="488"/>
    </row>
    <row r="8" spans="1:16" s="235" customFormat="1" ht="51.95" customHeight="1">
      <c r="A8" s="229"/>
      <c r="B8" s="287" t="s">
        <v>118</v>
      </c>
      <c r="C8" s="233" t="s">
        <v>119</v>
      </c>
      <c r="D8" s="233" t="s">
        <v>110</v>
      </c>
      <c r="E8" s="233" t="s">
        <v>111</v>
      </c>
      <c r="F8" s="233" t="s">
        <v>112</v>
      </c>
      <c r="G8" s="233" t="s">
        <v>113</v>
      </c>
      <c r="H8" s="287" t="s">
        <v>118</v>
      </c>
      <c r="I8" s="233" t="s">
        <v>119</v>
      </c>
      <c r="J8" s="233" t="s">
        <v>110</v>
      </c>
      <c r="K8" s="233" t="s">
        <v>111</v>
      </c>
      <c r="L8" s="233" t="s">
        <v>112</v>
      </c>
      <c r="M8" s="234" t="s">
        <v>113</v>
      </c>
      <c r="P8" s="280"/>
    </row>
    <row r="9" spans="1:16" s="235" customFormat="1" ht="15" customHeight="1">
      <c r="A9" s="236">
        <v>1913</v>
      </c>
      <c r="B9" s="288"/>
      <c r="C9" s="238"/>
      <c r="D9" s="238"/>
      <c r="E9" s="240"/>
      <c r="F9" s="240"/>
      <c r="G9" s="238">
        <f>[1]avgfiinc!AV2</f>
        <v>4221770.9922984205</v>
      </c>
      <c r="H9" s="330"/>
      <c r="I9" s="331"/>
      <c r="J9" s="331"/>
      <c r="K9" s="331"/>
      <c r="L9" s="331"/>
      <c r="M9" s="332">
        <f>G9*0.0001/'TD5'!F9</f>
        <v>2.75501620545077E-2</v>
      </c>
      <c r="P9" s="392"/>
    </row>
    <row r="10" spans="1:16" s="235" customFormat="1" ht="15" customHeight="1">
      <c r="A10" s="242">
        <v>1914</v>
      </c>
      <c r="B10" s="288"/>
      <c r="C10" s="238"/>
      <c r="D10" s="238"/>
      <c r="E10" s="240"/>
      <c r="F10" s="240"/>
      <c r="G10" s="238">
        <f>[1]avgfiinc!AV3</f>
        <v>4087467.6141851917</v>
      </c>
      <c r="H10" s="330"/>
      <c r="I10" s="331"/>
      <c r="J10" s="331"/>
      <c r="K10" s="331"/>
      <c r="L10" s="331"/>
      <c r="M10" s="332">
        <f>G10*0.0001/'TD5'!F10</f>
        <v>2.7292084736544601E-2</v>
      </c>
      <c r="P10" s="392"/>
    </row>
    <row r="11" spans="1:16" s="235" customFormat="1" ht="15" customHeight="1">
      <c r="A11" s="242">
        <v>1915</v>
      </c>
      <c r="B11" s="288"/>
      <c r="C11" s="238"/>
      <c r="D11" s="238"/>
      <c r="E11" s="240"/>
      <c r="F11" s="240"/>
      <c r="G11" s="238">
        <f>[1]avgfiinc!AV4</f>
        <v>6505850.1748242574</v>
      </c>
      <c r="H11" s="330"/>
      <c r="I11" s="331"/>
      <c r="J11" s="331"/>
      <c r="K11" s="331"/>
      <c r="L11" s="331"/>
      <c r="M11" s="332">
        <f>G11*0.0001/'TD5'!F11</f>
        <v>4.3600513902654153E-2</v>
      </c>
      <c r="P11" s="392"/>
    </row>
    <row r="12" spans="1:16" s="235" customFormat="1" ht="15" customHeight="1">
      <c r="A12" s="242">
        <v>1916</v>
      </c>
      <c r="B12" s="288"/>
      <c r="C12" s="238"/>
      <c r="D12" s="238"/>
      <c r="E12" s="240"/>
      <c r="F12" s="240"/>
      <c r="G12" s="238">
        <f>[1]avgfiinc!AV5</f>
        <v>7785130.6844162866</v>
      </c>
      <c r="H12" s="330"/>
      <c r="I12" s="331"/>
      <c r="J12" s="331"/>
      <c r="K12" s="331"/>
      <c r="L12" s="331"/>
      <c r="M12" s="332">
        <f>G12*0.0001/'TD5'!F12</f>
        <v>4.7812342033102105E-2</v>
      </c>
      <c r="P12" s="392"/>
    </row>
    <row r="13" spans="1:16" s="235" customFormat="1" ht="15" customHeight="1">
      <c r="A13" s="242">
        <v>1917</v>
      </c>
      <c r="B13" s="288"/>
      <c r="C13" s="238"/>
      <c r="D13" s="238"/>
      <c r="E13" s="240"/>
      <c r="F13" s="240"/>
      <c r="G13" s="238">
        <f>[1]avgfiinc!AV6</f>
        <v>5435497.7640243033</v>
      </c>
      <c r="H13" s="330"/>
      <c r="I13" s="331"/>
      <c r="J13" s="331"/>
      <c r="K13" s="331"/>
      <c r="L13" s="331"/>
      <c r="M13" s="332">
        <f>G13*0.0001/'TD5'!F13</f>
        <v>3.3652030168037188E-2</v>
      </c>
      <c r="P13" s="392"/>
    </row>
    <row r="14" spans="1:16" s="235" customFormat="1" ht="15" customHeight="1">
      <c r="A14" s="242">
        <v>1918</v>
      </c>
      <c r="B14" s="288"/>
      <c r="C14" s="238"/>
      <c r="D14" s="282"/>
      <c r="E14" s="292"/>
      <c r="F14" s="292"/>
      <c r="G14" s="238">
        <f>[1]avgfiinc!AV7</f>
        <v>3744506.5747661521</v>
      </c>
      <c r="H14" s="330"/>
      <c r="I14" s="331"/>
      <c r="J14" s="331"/>
      <c r="K14" s="331"/>
      <c r="L14" s="331"/>
      <c r="M14" s="332">
        <f>G14*0.0001/'TD5'!F14</f>
        <v>2.4542270776995525E-2</v>
      </c>
      <c r="P14" s="392"/>
    </row>
    <row r="15" spans="1:16" s="235" customFormat="1" ht="15" customHeight="1">
      <c r="A15" s="244">
        <v>1919</v>
      </c>
      <c r="B15" s="293"/>
      <c r="C15" s="246"/>
      <c r="D15" s="283"/>
      <c r="E15" s="294"/>
      <c r="F15" s="294"/>
      <c r="G15" s="246">
        <f>[1]avgfiinc!AV8</f>
        <v>3483739.9405991193</v>
      </c>
      <c r="H15" s="334"/>
      <c r="I15" s="335"/>
      <c r="J15" s="335"/>
      <c r="K15" s="335"/>
      <c r="L15" s="335"/>
      <c r="M15" s="336">
        <f>G15*0.0001/'TD5'!F15</f>
        <v>2.2865297104244196E-2</v>
      </c>
      <c r="P15" s="392"/>
    </row>
    <row r="16" spans="1:16" s="235" customFormat="1" ht="15" customHeight="1">
      <c r="A16" s="242">
        <v>1920</v>
      </c>
      <c r="B16" s="288"/>
      <c r="C16" s="238"/>
      <c r="D16" s="282"/>
      <c r="E16" s="292"/>
      <c r="F16" s="292"/>
      <c r="G16" s="238">
        <f>[1]avgfiinc!AV9</f>
        <v>2267454.6132322405</v>
      </c>
      <c r="H16" s="330"/>
      <c r="I16" s="331"/>
      <c r="J16" s="331"/>
      <c r="K16" s="331"/>
      <c r="L16" s="331"/>
      <c r="M16" s="332">
        <f>G16*0.0001/'TD5'!F16</f>
        <v>1.6628981564311762E-2</v>
      </c>
      <c r="P16" s="392"/>
    </row>
    <row r="17" spans="1:16" s="235" customFormat="1" ht="15" customHeight="1">
      <c r="A17" s="242">
        <v>1921</v>
      </c>
      <c r="B17" s="288"/>
      <c r="C17" s="238"/>
      <c r="D17" s="282"/>
      <c r="E17" s="292"/>
      <c r="F17" s="292"/>
      <c r="G17" s="238">
        <f>[1]avgfiinc!AV10</f>
        <v>2063958.2904213869</v>
      </c>
      <c r="H17" s="330"/>
      <c r="I17" s="331"/>
      <c r="J17" s="331"/>
      <c r="K17" s="331"/>
      <c r="L17" s="331"/>
      <c r="M17" s="332">
        <f>G17*0.0001/'TD5'!F17</f>
        <v>1.6883974290585056E-2</v>
      </c>
      <c r="P17" s="392"/>
    </row>
    <row r="18" spans="1:16" s="235" customFormat="1" ht="15" customHeight="1">
      <c r="A18" s="242">
        <v>1922</v>
      </c>
      <c r="B18" s="288"/>
      <c r="C18" s="238"/>
      <c r="D18" s="282"/>
      <c r="E18" s="292"/>
      <c r="F18" s="292"/>
      <c r="G18" s="238">
        <f>[1]avgfiinc!AV11</f>
        <v>3199553.1969898534</v>
      </c>
      <c r="H18" s="330"/>
      <c r="I18" s="331"/>
      <c r="J18" s="331"/>
      <c r="K18" s="331"/>
      <c r="L18" s="331"/>
      <c r="M18" s="332">
        <f>G18*0.0001/'TD5'!F18</f>
        <v>2.2741607402143219E-2</v>
      </c>
      <c r="P18" s="392"/>
    </row>
    <row r="19" spans="1:16" s="235" customFormat="1" ht="15" customHeight="1">
      <c r="A19" s="242">
        <v>1923</v>
      </c>
      <c r="B19" s="288"/>
      <c r="C19" s="238"/>
      <c r="D19" s="282"/>
      <c r="E19" s="292"/>
      <c r="F19" s="292"/>
      <c r="G19" s="238">
        <f>[1]avgfiinc!AV12</f>
        <v>3095644.9692128869</v>
      </c>
      <c r="H19" s="330"/>
      <c r="I19" s="331"/>
      <c r="J19" s="331"/>
      <c r="K19" s="331"/>
      <c r="L19" s="331"/>
      <c r="M19" s="332">
        <f>G19*0.0001/'TD5'!F19</f>
        <v>1.9979667226142903E-2</v>
      </c>
      <c r="P19" s="392"/>
    </row>
    <row r="20" spans="1:16" s="235" customFormat="1" ht="15" customHeight="1">
      <c r="A20" s="242">
        <v>1924</v>
      </c>
      <c r="B20" s="288"/>
      <c r="C20" s="238"/>
      <c r="D20" s="282"/>
      <c r="E20" s="292"/>
      <c r="F20" s="292"/>
      <c r="G20" s="238">
        <f>[1]avgfiinc!AV13</f>
        <v>3589916.2670954256</v>
      </c>
      <c r="H20" s="330"/>
      <c r="I20" s="331"/>
      <c r="J20" s="331"/>
      <c r="K20" s="331"/>
      <c r="L20" s="331"/>
      <c r="M20" s="332">
        <f>G20*0.0001/'TD5'!F20</f>
        <v>2.3249502043152428E-2</v>
      </c>
      <c r="P20" s="392"/>
    </row>
    <row r="21" spans="1:16" s="235" customFormat="1" ht="15" customHeight="1">
      <c r="A21" s="242">
        <v>1925</v>
      </c>
      <c r="B21" s="288"/>
      <c r="C21" s="238"/>
      <c r="D21" s="282"/>
      <c r="E21" s="292"/>
      <c r="F21" s="292"/>
      <c r="G21" s="238">
        <f>[1]avgfiinc!AV14</f>
        <v>5347588.3131811349</v>
      </c>
      <c r="H21" s="330"/>
      <c r="I21" s="331"/>
      <c r="J21" s="331"/>
      <c r="K21" s="331"/>
      <c r="L21" s="331"/>
      <c r="M21" s="332">
        <f>G21*0.0001/'TD5'!F21</f>
        <v>3.3108484827819584E-2</v>
      </c>
      <c r="P21" s="392"/>
    </row>
    <row r="22" spans="1:16" s="235" customFormat="1" ht="15" customHeight="1">
      <c r="A22" s="242">
        <v>1926</v>
      </c>
      <c r="B22" s="288"/>
      <c r="C22" s="238"/>
      <c r="D22" s="282"/>
      <c r="E22" s="292"/>
      <c r="F22" s="292"/>
      <c r="G22" s="238">
        <f>[1]avgfiinc!AV15</f>
        <v>5452758.0048001241</v>
      </c>
      <c r="H22" s="330"/>
      <c r="I22" s="331"/>
      <c r="J22" s="331"/>
      <c r="K22" s="331"/>
      <c r="L22" s="331"/>
      <c r="M22" s="332">
        <f>G22*0.0001/'TD5'!F22</f>
        <v>3.3640176310679927E-2</v>
      </c>
      <c r="P22" s="392"/>
    </row>
    <row r="23" spans="1:16" s="235" customFormat="1" ht="15" customHeight="1">
      <c r="A23" s="242">
        <v>1927</v>
      </c>
      <c r="B23" s="288"/>
      <c r="C23" s="238"/>
      <c r="D23" s="282"/>
      <c r="E23" s="292"/>
      <c r="F23" s="292"/>
      <c r="G23" s="238">
        <f>[1]avgfiinc!AV16</f>
        <v>6177411.4599834392</v>
      </c>
      <c r="H23" s="330"/>
      <c r="I23" s="331"/>
      <c r="J23" s="331"/>
      <c r="K23" s="331"/>
      <c r="L23" s="331"/>
      <c r="M23" s="332">
        <f>G23*0.0001/'TD5'!F23</f>
        <v>3.7542140165501316E-2</v>
      </c>
      <c r="P23" s="392"/>
    </row>
    <row r="24" spans="1:16" s="235" customFormat="1" ht="15" customHeight="1">
      <c r="A24" s="242">
        <v>1928</v>
      </c>
      <c r="B24" s="288"/>
      <c r="C24" s="238"/>
      <c r="D24" s="282"/>
      <c r="E24" s="292"/>
      <c r="F24" s="292"/>
      <c r="G24" s="238">
        <f>[1]avgfiinc!AV17</f>
        <v>8656752.675081864</v>
      </c>
      <c r="H24" s="330"/>
      <c r="I24" s="331"/>
      <c r="J24" s="331"/>
      <c r="K24" s="331"/>
      <c r="L24" s="331"/>
      <c r="M24" s="332">
        <f>G24*0.0001/'TD5'!F24</f>
        <v>5.024515310777343E-2</v>
      </c>
      <c r="P24" s="392"/>
    </row>
    <row r="25" spans="1:16" s="235" customFormat="1" ht="15" customHeight="1">
      <c r="A25" s="244">
        <v>1929</v>
      </c>
      <c r="B25" s="293"/>
      <c r="C25" s="246"/>
      <c r="D25" s="283"/>
      <c r="E25" s="294"/>
      <c r="F25" s="294"/>
      <c r="G25" s="246">
        <f>[1]avgfiinc!AV18</f>
        <v>8841227.5241258591</v>
      </c>
      <c r="H25" s="334"/>
      <c r="I25" s="335"/>
      <c r="J25" s="335"/>
      <c r="K25" s="335"/>
      <c r="L25" s="335"/>
      <c r="M25" s="336">
        <f>G25*0.0001/'TD5'!F25</f>
        <v>4.9902636063775888E-2</v>
      </c>
      <c r="P25" s="392"/>
    </row>
    <row r="26" spans="1:16" s="235" customFormat="1" ht="15" customHeight="1">
      <c r="A26" s="242">
        <v>1930</v>
      </c>
      <c r="B26" s="288"/>
      <c r="C26" s="238"/>
      <c r="D26" s="282"/>
      <c r="E26" s="292"/>
      <c r="F26" s="292"/>
      <c r="G26" s="238">
        <f>[1]avgfiinc!AV19</f>
        <v>4408769.2842004476</v>
      </c>
      <c r="H26" s="330"/>
      <c r="I26" s="331"/>
      <c r="J26" s="331"/>
      <c r="K26" s="331"/>
      <c r="L26" s="331"/>
      <c r="M26" s="332">
        <f>G26*0.0001/'TD5'!F26</f>
        <v>2.844552268674104E-2</v>
      </c>
      <c r="P26" s="392"/>
    </row>
    <row r="27" spans="1:16" s="235" customFormat="1" ht="15" customHeight="1">
      <c r="A27" s="242">
        <v>1931</v>
      </c>
      <c r="B27" s="288"/>
      <c r="C27" s="238"/>
      <c r="D27" s="282"/>
      <c r="E27" s="292"/>
      <c r="F27" s="292"/>
      <c r="G27" s="238">
        <f>[1]avgfiinc!AV20</f>
        <v>3167748.1035988424</v>
      </c>
      <c r="H27" s="330"/>
      <c r="I27" s="331"/>
      <c r="J27" s="331"/>
      <c r="K27" s="331"/>
      <c r="L27" s="331"/>
      <c r="M27" s="332">
        <f>G27*0.0001/'TD5'!F27</f>
        <v>2.2499013882845174E-2</v>
      </c>
      <c r="P27" s="392"/>
    </row>
    <row r="28" spans="1:16" s="235" customFormat="1" ht="15" customHeight="1">
      <c r="A28" s="242">
        <v>1932</v>
      </c>
      <c r="B28" s="288"/>
      <c r="C28" s="238"/>
      <c r="D28" s="282"/>
      <c r="E28" s="292"/>
      <c r="F28" s="292"/>
      <c r="G28" s="238">
        <f>[1]avgfiinc!AV21</f>
        <v>2371573.8412849293</v>
      </c>
      <c r="H28" s="330"/>
      <c r="I28" s="331"/>
      <c r="J28" s="331"/>
      <c r="K28" s="331"/>
      <c r="L28" s="331"/>
      <c r="M28" s="332">
        <f>G28*0.0001/'TD5'!F28</f>
        <v>1.9894684756199467E-2</v>
      </c>
      <c r="P28" s="392"/>
    </row>
    <row r="29" spans="1:16" s="235" customFormat="1" ht="15" customHeight="1">
      <c r="A29" s="242">
        <v>1933</v>
      </c>
      <c r="B29" s="288"/>
      <c r="C29" s="238"/>
      <c r="D29" s="282"/>
      <c r="E29" s="292"/>
      <c r="F29" s="292"/>
      <c r="G29" s="238">
        <f>[1]avgfiinc!AV22</f>
        <v>2694343.0047689304</v>
      </c>
      <c r="H29" s="330"/>
      <c r="I29" s="331"/>
      <c r="J29" s="331"/>
      <c r="K29" s="331"/>
      <c r="L29" s="331"/>
      <c r="M29" s="332">
        <f>G29*0.0001/'TD5'!F29</f>
        <v>2.3442619303236288E-2</v>
      </c>
      <c r="P29" s="392"/>
    </row>
    <row r="30" spans="1:16" s="235" customFormat="1" ht="15" customHeight="1">
      <c r="A30" s="242">
        <v>1934</v>
      </c>
      <c r="B30" s="288"/>
      <c r="C30" s="238"/>
      <c r="D30" s="282"/>
      <c r="E30" s="292"/>
      <c r="F30" s="292"/>
      <c r="G30" s="238">
        <f>[1]avgfiinc!AV23</f>
        <v>2571144.8178498643</v>
      </c>
      <c r="H30" s="330"/>
      <c r="I30" s="331"/>
      <c r="J30" s="331"/>
      <c r="K30" s="331"/>
      <c r="L30" s="331"/>
      <c r="M30" s="332">
        <f>G30*0.0001/'TD5'!F30</f>
        <v>2.0732433519932793E-2</v>
      </c>
      <c r="P30" s="392"/>
    </row>
    <row r="31" spans="1:16" s="235" customFormat="1" ht="15" customHeight="1">
      <c r="A31" s="242">
        <v>1935</v>
      </c>
      <c r="B31" s="288"/>
      <c r="C31" s="238"/>
      <c r="D31" s="282"/>
      <c r="E31" s="292"/>
      <c r="F31" s="292"/>
      <c r="G31" s="238">
        <f>[1]avgfiinc!AV24</f>
        <v>2974426.9236339959</v>
      </c>
      <c r="H31" s="330"/>
      <c r="I31" s="331"/>
      <c r="J31" s="331"/>
      <c r="K31" s="331"/>
      <c r="L31" s="331"/>
      <c r="M31" s="332">
        <f>G31*0.0001/'TD5'!F31</f>
        <v>2.1879479269571983E-2</v>
      </c>
      <c r="P31" s="392"/>
    </row>
    <row r="32" spans="1:16" s="235" customFormat="1" ht="15" customHeight="1">
      <c r="A32" s="242">
        <v>1936</v>
      </c>
      <c r="B32" s="288"/>
      <c r="C32" s="238"/>
      <c r="D32" s="282"/>
      <c r="E32" s="292"/>
      <c r="F32" s="292"/>
      <c r="G32" s="238">
        <f>[1]avgfiinc!AV25</f>
        <v>3839730.9604049521</v>
      </c>
      <c r="H32" s="330"/>
      <c r="I32" s="331"/>
      <c r="J32" s="331"/>
      <c r="K32" s="331"/>
      <c r="L32" s="331"/>
      <c r="M32" s="332">
        <f>G32*0.0001/'TD5'!F32</f>
        <v>2.5369178210276941E-2</v>
      </c>
      <c r="P32" s="392"/>
    </row>
    <row r="33" spans="1:16" s="235" customFormat="1" ht="15" customHeight="1">
      <c r="A33" s="242">
        <v>1937</v>
      </c>
      <c r="B33" s="288"/>
      <c r="C33" s="238"/>
      <c r="D33" s="282"/>
      <c r="E33" s="292"/>
      <c r="F33" s="292"/>
      <c r="G33" s="238">
        <f>[1]avgfiinc!AV26</f>
        <v>3383774.5936376206</v>
      </c>
      <c r="H33" s="330"/>
      <c r="I33" s="331"/>
      <c r="J33" s="331"/>
      <c r="K33" s="331"/>
      <c r="L33" s="331"/>
      <c r="M33" s="332">
        <f>G33*0.0001/'TD5'!F33</f>
        <v>2.174382143155763E-2</v>
      </c>
      <c r="P33" s="392"/>
    </row>
    <row r="34" spans="1:16" s="235" customFormat="1" ht="15" customHeight="1">
      <c r="A34" s="242">
        <v>1938</v>
      </c>
      <c r="B34" s="288"/>
      <c r="C34" s="238"/>
      <c r="D34" s="282"/>
      <c r="E34" s="292"/>
      <c r="F34" s="292"/>
      <c r="G34" s="238">
        <f>[1]avgfiinc!AV27</f>
        <v>3166560.3343775668</v>
      </c>
      <c r="H34" s="330"/>
      <c r="I34" s="331"/>
      <c r="J34" s="331"/>
      <c r="K34" s="331"/>
      <c r="L34" s="331"/>
      <c r="M34" s="332">
        <f>G34*0.0001/'TD5'!F34</f>
        <v>2.1945121575450068E-2</v>
      </c>
      <c r="P34" s="392"/>
    </row>
    <row r="35" spans="1:16" s="235" customFormat="1" ht="15" customHeight="1">
      <c r="A35" s="244">
        <v>1939</v>
      </c>
      <c r="B35" s="293"/>
      <c r="C35" s="246"/>
      <c r="D35" s="283"/>
      <c r="E35" s="294"/>
      <c r="F35" s="294"/>
      <c r="G35" s="246">
        <f>[1]avgfiinc!AV28</f>
        <v>3007354.2334830123</v>
      </c>
      <c r="H35" s="334"/>
      <c r="I35" s="335"/>
      <c r="J35" s="335"/>
      <c r="K35" s="335"/>
      <c r="L35" s="335"/>
      <c r="M35" s="336">
        <f>G35*0.0001/'TD5'!F35</f>
        <v>1.9634411446568058E-2</v>
      </c>
      <c r="P35" s="392"/>
    </row>
    <row r="36" spans="1:16" s="235" customFormat="1" ht="15" customHeight="1">
      <c r="A36" s="242">
        <v>1940</v>
      </c>
      <c r="B36" s="288"/>
      <c r="C36" s="238"/>
      <c r="D36" s="282"/>
      <c r="E36" s="292"/>
      <c r="F36" s="292"/>
      <c r="G36" s="238">
        <f>[1]avgfiinc!AV29</f>
        <v>3280106.2858043397</v>
      </c>
      <c r="H36" s="330"/>
      <c r="I36" s="331"/>
      <c r="J36" s="331"/>
      <c r="K36" s="331"/>
      <c r="L36" s="331"/>
      <c r="M36" s="332">
        <f>G36*0.0001/'TD5'!F36</f>
        <v>2.0436137401820018E-2</v>
      </c>
      <c r="P36" s="392"/>
    </row>
    <row r="37" spans="1:16" s="235" customFormat="1" ht="15" customHeight="1">
      <c r="A37" s="242">
        <v>1941</v>
      </c>
      <c r="B37" s="288"/>
      <c r="C37" s="238"/>
      <c r="D37" s="282"/>
      <c r="E37" s="292"/>
      <c r="F37" s="292"/>
      <c r="G37" s="238">
        <f>[1]avgfiinc!AV30</f>
        <v>3659852.6089171744</v>
      </c>
      <c r="H37" s="330"/>
      <c r="I37" s="331"/>
      <c r="J37" s="331"/>
      <c r="K37" s="331"/>
      <c r="L37" s="331"/>
      <c r="M37" s="332">
        <f>G37*0.0001/'TD5'!F37</f>
        <v>1.9771783137308985E-2</v>
      </c>
      <c r="P37" s="392"/>
    </row>
    <row r="38" spans="1:16" s="235" customFormat="1" ht="15" customHeight="1">
      <c r="A38" s="242">
        <v>1942</v>
      </c>
      <c r="B38" s="288"/>
      <c r="C38" s="238"/>
      <c r="D38" s="282"/>
      <c r="E38" s="292"/>
      <c r="F38" s="292"/>
      <c r="G38" s="238">
        <f>[1]avgfiinc!AV31</f>
        <v>3387062.4271398401</v>
      </c>
      <c r="H38" s="330"/>
      <c r="I38" s="331"/>
      <c r="J38" s="331"/>
      <c r="K38" s="331"/>
      <c r="L38" s="331"/>
      <c r="M38" s="332">
        <f>G38*0.0001/'TD5'!F38</f>
        <v>1.5457714345564248E-2</v>
      </c>
      <c r="P38" s="392"/>
    </row>
    <row r="39" spans="1:16" s="235" customFormat="1" ht="15" customHeight="1">
      <c r="A39" s="242">
        <v>1943</v>
      </c>
      <c r="B39" s="288"/>
      <c r="C39" s="238"/>
      <c r="D39" s="282"/>
      <c r="E39" s="292"/>
      <c r="F39" s="292"/>
      <c r="G39" s="238">
        <f>[1]avgfiinc!AV32</f>
        <v>3188364.6351952883</v>
      </c>
      <c r="H39" s="330"/>
      <c r="I39" s="331"/>
      <c r="J39" s="331"/>
      <c r="K39" s="331"/>
      <c r="L39" s="331"/>
      <c r="M39" s="332">
        <f>G39*0.0001/'TD5'!F39</f>
        <v>1.2351248134373322E-2</v>
      </c>
      <c r="P39" s="392"/>
    </row>
    <row r="40" spans="1:16" s="235" customFormat="1" ht="15" customHeight="1">
      <c r="A40" s="242">
        <v>1944</v>
      </c>
      <c r="B40" s="288"/>
      <c r="C40" s="238"/>
      <c r="D40" s="282"/>
      <c r="E40" s="292"/>
      <c r="F40" s="292"/>
      <c r="G40" s="238">
        <f>[1]avgfiinc!AV33</f>
        <v>2950402.3595147952</v>
      </c>
      <c r="H40" s="330"/>
      <c r="I40" s="331"/>
      <c r="J40" s="331"/>
      <c r="K40" s="331"/>
      <c r="L40" s="331"/>
      <c r="M40" s="332">
        <f>G40*0.0001/'TD5'!F40</f>
        <v>1.1642370843730742E-2</v>
      </c>
      <c r="P40" s="392"/>
    </row>
    <row r="41" spans="1:16" s="235" customFormat="1" ht="15" customHeight="1">
      <c r="A41" s="242">
        <v>1945</v>
      </c>
      <c r="B41" s="288"/>
      <c r="C41" s="238"/>
      <c r="D41" s="282"/>
      <c r="E41" s="292"/>
      <c r="F41" s="292"/>
      <c r="G41" s="238">
        <f>[1]avgfiinc!AV34</f>
        <v>3176115.7251939462</v>
      </c>
      <c r="H41" s="330"/>
      <c r="I41" s="331"/>
      <c r="J41" s="331"/>
      <c r="K41" s="331"/>
      <c r="L41" s="331"/>
      <c r="M41" s="332">
        <f>G41*0.0001/'TD5'!F41</f>
        <v>1.2633914667333802E-2</v>
      </c>
      <c r="P41" s="392"/>
    </row>
    <row r="42" spans="1:16" s="235" customFormat="1" ht="15" customHeight="1">
      <c r="A42" s="242">
        <v>1946</v>
      </c>
      <c r="B42" s="288"/>
      <c r="C42" s="238"/>
      <c r="D42" s="282"/>
      <c r="E42" s="292"/>
      <c r="F42" s="292"/>
      <c r="G42" s="238">
        <f>[1]avgfiinc!AV35</f>
        <v>3621853.2893334306</v>
      </c>
      <c r="H42" s="330"/>
      <c r="I42" s="331"/>
      <c r="J42" s="331"/>
      <c r="K42" s="331"/>
      <c r="L42" s="331"/>
      <c r="M42" s="332">
        <f>G42*0.0001/'TD5'!F42</f>
        <v>1.4728374229718505E-2</v>
      </c>
      <c r="P42" s="392"/>
    </row>
    <row r="43" spans="1:16" s="235" customFormat="1" ht="15" customHeight="1">
      <c r="A43" s="242">
        <v>1947</v>
      </c>
      <c r="B43" s="288"/>
      <c r="C43" s="238"/>
      <c r="D43" s="282"/>
      <c r="E43" s="292"/>
      <c r="F43" s="292"/>
      <c r="G43" s="238">
        <f>[1]avgfiinc!AV36</f>
        <v>3143660.9503200212</v>
      </c>
      <c r="H43" s="330"/>
      <c r="I43" s="331"/>
      <c r="J43" s="331"/>
      <c r="K43" s="331"/>
      <c r="L43" s="331"/>
      <c r="M43" s="332">
        <f>G43*0.0001/'TD5'!F43</f>
        <v>1.3035162087810489E-2</v>
      </c>
      <c r="P43" s="392"/>
    </row>
    <row r="44" spans="1:16" s="235" customFormat="1" ht="15" customHeight="1">
      <c r="A44" s="242">
        <v>1948</v>
      </c>
      <c r="B44" s="288"/>
      <c r="C44" s="238"/>
      <c r="D44" s="282"/>
      <c r="E44" s="292"/>
      <c r="F44" s="292"/>
      <c r="G44" s="238">
        <f>[1]avgfiinc!AV37</f>
        <v>3268244.6754223504</v>
      </c>
      <c r="H44" s="330"/>
      <c r="I44" s="331"/>
      <c r="J44" s="331"/>
      <c r="K44" s="331"/>
      <c r="L44" s="331"/>
      <c r="M44" s="332">
        <f>G44*0.0001/'TD5'!F44</f>
        <v>1.305499232691632E-2</v>
      </c>
      <c r="P44" s="392"/>
    </row>
    <row r="45" spans="1:16" s="235" customFormat="1" ht="15" customHeight="1">
      <c r="A45" s="244">
        <v>1949</v>
      </c>
      <c r="B45" s="293"/>
      <c r="C45" s="246"/>
      <c r="D45" s="283"/>
      <c r="E45" s="294"/>
      <c r="F45" s="294"/>
      <c r="G45" s="246">
        <f>[1]avgfiinc!AV38</f>
        <v>3030761.2002354534</v>
      </c>
      <c r="H45" s="334"/>
      <c r="I45" s="335"/>
      <c r="J45" s="335"/>
      <c r="K45" s="335"/>
      <c r="L45" s="335"/>
      <c r="M45" s="336">
        <f>G45*0.0001/'TD5'!F45</f>
        <v>1.2425001396918824E-2</v>
      </c>
      <c r="P45" s="392"/>
    </row>
    <row r="46" spans="1:16" s="235" customFormat="1" ht="15" customHeight="1">
      <c r="A46" s="242">
        <v>1950</v>
      </c>
      <c r="B46" s="288"/>
      <c r="C46" s="238"/>
      <c r="D46" s="282"/>
      <c r="E46" s="292"/>
      <c r="F46" s="292"/>
      <c r="G46" s="238">
        <f>[1]avgfiinc!AV39</f>
        <v>3255844.2123529688</v>
      </c>
      <c r="H46" s="330"/>
      <c r="I46" s="331"/>
      <c r="J46" s="331"/>
      <c r="K46" s="331"/>
      <c r="L46" s="331"/>
      <c r="M46" s="332">
        <f>G46*0.0001/'TD5'!F46</f>
        <v>1.219786156644893E-2</v>
      </c>
      <c r="P46" s="392"/>
    </row>
    <row r="47" spans="1:16" s="235" customFormat="1" ht="15" customHeight="1">
      <c r="A47" s="242">
        <v>1951</v>
      </c>
      <c r="B47" s="288"/>
      <c r="C47" s="238"/>
      <c r="D47" s="282"/>
      <c r="E47" s="292"/>
      <c r="F47" s="292"/>
      <c r="G47" s="238">
        <f>[1]avgfiinc!AV40</f>
        <v>3559235.0792605989</v>
      </c>
      <c r="H47" s="330"/>
      <c r="I47" s="331"/>
      <c r="J47" s="331"/>
      <c r="K47" s="331"/>
      <c r="L47" s="331"/>
      <c r="M47" s="332">
        <f>G47*0.0001/'TD5'!F47</f>
        <v>1.2810697611210972E-2</v>
      </c>
      <c r="P47" s="392"/>
    </row>
    <row r="48" spans="1:16" s="235" customFormat="1" ht="15" customHeight="1">
      <c r="A48" s="242">
        <v>1952</v>
      </c>
      <c r="B48" s="288"/>
      <c r="C48" s="238"/>
      <c r="D48" s="282"/>
      <c r="E48" s="292"/>
      <c r="F48" s="292"/>
      <c r="G48" s="238">
        <f>[1]avgfiinc!AV41</f>
        <v>3102615.862488606</v>
      </c>
      <c r="H48" s="330"/>
      <c r="I48" s="331"/>
      <c r="J48" s="331"/>
      <c r="K48" s="331"/>
      <c r="L48" s="331"/>
      <c r="M48" s="332">
        <f>G48*0.0001/'TD5'!F48</f>
        <v>1.0884692794265908E-2</v>
      </c>
      <c r="P48" s="392"/>
    </row>
    <row r="49" spans="1:16" s="235" customFormat="1" ht="15" customHeight="1">
      <c r="A49" s="242">
        <v>1953</v>
      </c>
      <c r="B49" s="288"/>
      <c r="C49" s="238"/>
      <c r="D49" s="282"/>
      <c r="E49" s="292"/>
      <c r="F49" s="292"/>
      <c r="G49" s="238">
        <f>[1]avgfiinc!AV42</f>
        <v>2848303.6015752875</v>
      </c>
      <c r="H49" s="330"/>
      <c r="I49" s="331"/>
      <c r="J49" s="331"/>
      <c r="K49" s="331"/>
      <c r="L49" s="331"/>
      <c r="M49" s="332">
        <f>G49*0.0001/'TD5'!F49</f>
        <v>9.6675602974227413E-3</v>
      </c>
      <c r="P49" s="392"/>
    </row>
    <row r="50" spans="1:16" s="235" customFormat="1" ht="15" customHeight="1">
      <c r="A50" s="242">
        <v>1954</v>
      </c>
      <c r="B50" s="288"/>
      <c r="C50" s="238"/>
      <c r="D50" s="282"/>
      <c r="E50" s="292"/>
      <c r="F50" s="292"/>
      <c r="G50" s="238">
        <f>[1]avgfiinc!AV43</f>
        <v>3418340.4343277793</v>
      </c>
      <c r="H50" s="330"/>
      <c r="I50" s="331"/>
      <c r="J50" s="331"/>
      <c r="K50" s="331"/>
      <c r="L50" s="331"/>
      <c r="M50" s="332">
        <f>G50*0.0001/'TD5'!F50</f>
        <v>1.1687484341437251E-2</v>
      </c>
      <c r="P50" s="392"/>
    </row>
    <row r="51" spans="1:16" s="235" customFormat="1" ht="15" customHeight="1">
      <c r="A51" s="242">
        <v>1955</v>
      </c>
      <c r="B51" s="288"/>
      <c r="C51" s="238"/>
      <c r="D51" s="282"/>
      <c r="E51" s="292"/>
      <c r="F51" s="292"/>
      <c r="G51" s="238">
        <f>[1]avgfiinc!AV44</f>
        <v>4078932.714432172</v>
      </c>
      <c r="H51" s="330"/>
      <c r="I51" s="331"/>
      <c r="J51" s="331"/>
      <c r="K51" s="331"/>
      <c r="L51" s="331"/>
      <c r="M51" s="332">
        <f>G51*0.0001/'TD5'!F51</f>
        <v>1.3165387245087342E-2</v>
      </c>
      <c r="P51" s="392"/>
    </row>
    <row r="52" spans="1:16" s="235" customFormat="1" ht="15" customHeight="1">
      <c r="A52" s="242">
        <v>1956</v>
      </c>
      <c r="B52" s="288"/>
      <c r="C52" s="238"/>
      <c r="D52" s="282"/>
      <c r="E52" s="292"/>
      <c r="F52" s="292"/>
      <c r="G52" s="238">
        <f>[1]avgfiinc!AV45</f>
        <v>3825622.7138117142</v>
      </c>
      <c r="H52" s="330"/>
      <c r="I52" s="331"/>
      <c r="J52" s="331"/>
      <c r="K52" s="331"/>
      <c r="L52" s="331"/>
      <c r="M52" s="332">
        <f>G52*0.0001/'TD5'!F52</f>
        <v>1.1976060987726259E-2</v>
      </c>
      <c r="P52" s="392"/>
    </row>
    <row r="53" spans="1:16" s="235" customFormat="1" ht="15" customHeight="1">
      <c r="A53" s="242">
        <v>1957</v>
      </c>
      <c r="B53" s="288"/>
      <c r="C53" s="238"/>
      <c r="D53" s="282"/>
      <c r="E53" s="292"/>
      <c r="F53" s="292"/>
      <c r="G53" s="238">
        <f>[1]avgfiinc!AV46</f>
        <v>3356224.0412713303</v>
      </c>
      <c r="H53" s="330"/>
      <c r="I53" s="331"/>
      <c r="J53" s="331"/>
      <c r="K53" s="331"/>
      <c r="L53" s="331"/>
      <c r="M53" s="332">
        <f>G53*0.0001/'TD5'!F53</f>
        <v>1.0528673149594426E-2</v>
      </c>
      <c r="P53" s="392"/>
    </row>
    <row r="54" spans="1:16" s="235" customFormat="1" ht="15" customHeight="1">
      <c r="A54" s="242">
        <v>1958</v>
      </c>
      <c r="B54" s="288"/>
      <c r="C54" s="238"/>
      <c r="D54" s="282"/>
      <c r="E54" s="292"/>
      <c r="F54" s="292"/>
      <c r="G54" s="238">
        <f>[1]avgfiinc!AV47</f>
        <v>3368204.7543852669</v>
      </c>
      <c r="H54" s="330"/>
      <c r="I54" s="331"/>
      <c r="J54" s="331"/>
      <c r="K54" s="331"/>
      <c r="L54" s="331"/>
      <c r="M54" s="332">
        <f>G54*0.0001/'TD5'!F54</f>
        <v>1.081463754501717E-2</v>
      </c>
      <c r="P54" s="392"/>
    </row>
    <row r="55" spans="1:16" s="235" customFormat="1" ht="15" customHeight="1">
      <c r="A55" s="244">
        <v>1959</v>
      </c>
      <c r="B55" s="293"/>
      <c r="C55" s="246"/>
      <c r="D55" s="283"/>
      <c r="E55" s="294"/>
      <c r="F55" s="294"/>
      <c r="G55" s="246">
        <f>[1]avgfiinc!AV48</f>
        <v>3958335.9627979174</v>
      </c>
      <c r="H55" s="334"/>
      <c r="I55" s="335"/>
      <c r="J55" s="335"/>
      <c r="K55" s="335"/>
      <c r="L55" s="335"/>
      <c r="M55" s="336">
        <f>G55*0.0001/'TD5'!F55</f>
        <v>1.1941249375109259E-2</v>
      </c>
      <c r="P55" s="392"/>
    </row>
    <row r="56" spans="1:16" ht="15.75">
      <c r="A56" s="249">
        <v>1960</v>
      </c>
      <c r="B56" s="288"/>
      <c r="C56" s="238"/>
      <c r="D56" s="282"/>
      <c r="E56" s="292"/>
      <c r="F56" s="292"/>
      <c r="G56" s="238">
        <f>[1]avgfiinc!AV49</f>
        <v>3919508.010030908</v>
      </c>
      <c r="H56" s="330"/>
      <c r="I56" s="331"/>
      <c r="J56" s="331"/>
      <c r="K56" s="331"/>
      <c r="L56" s="331"/>
      <c r="M56" s="332">
        <f>G56*0.0001/'TD5'!F56</f>
        <v>1.17492396990333E-2</v>
      </c>
      <c r="P56" s="392"/>
    </row>
    <row r="57" spans="1:16" ht="15.75">
      <c r="A57" s="249">
        <v>1961</v>
      </c>
      <c r="B57" s="288"/>
      <c r="C57" s="238"/>
      <c r="D57" s="282"/>
      <c r="E57" s="292"/>
      <c r="F57" s="292"/>
      <c r="G57" s="238">
        <f>[1]avgfiinc!AV50</f>
        <v>4712973.1182886595</v>
      </c>
      <c r="H57" s="330"/>
      <c r="I57" s="331"/>
      <c r="J57" s="331"/>
      <c r="K57" s="331"/>
      <c r="L57" s="331"/>
      <c r="M57" s="332">
        <f>G57*0.0001/'TD5'!F57</f>
        <v>1.3822929216111449E-2</v>
      </c>
      <c r="P57" s="392"/>
    </row>
    <row r="58" spans="1:16">
      <c r="A58" s="249">
        <v>1962</v>
      </c>
      <c r="B58" s="298">
        <f>[1]avgfiinc!AQ51</f>
        <v>2447175.3994299429</v>
      </c>
      <c r="C58" s="250">
        <f>[1]avgfiinc!AR51</f>
        <v>2498295.9371813694</v>
      </c>
      <c r="D58" s="250">
        <f>[1]avgfiinc!AS51</f>
        <v>2136231.9637678545</v>
      </c>
      <c r="E58" s="250">
        <f>[1]avgfiinc!AT51</f>
        <v>2591016.1461202255</v>
      </c>
      <c r="F58" s="250">
        <f>[1]avgfiinc!AU51</f>
        <v>2388849.9016385782</v>
      </c>
      <c r="G58" s="250">
        <f>[1]avgfiinc!AV51</f>
        <v>4044601.6194817484</v>
      </c>
      <c r="H58" s="337">
        <f>B58*0.0001/'TD5'!B58</f>
        <v>1.1384149082005026E-2</v>
      </c>
      <c r="I58" s="338">
        <f>C58*0.0001/'TD5'!B58</f>
        <v>1.1621959507465361E-2</v>
      </c>
      <c r="J58" s="338">
        <f>D58*0.0001/'TD5'!C58</f>
        <v>9.0829180553555523E-3</v>
      </c>
      <c r="K58" s="338">
        <f>E58*0.0001/'TD5'!D58</f>
        <v>7.9214544966816902E-3</v>
      </c>
      <c r="L58" s="338">
        <f>F58*0.0001/'TD5'!E58</f>
        <v>2.1887483075261119E-2</v>
      </c>
      <c r="M58" s="339">
        <f>G58*0.0001/'TD5'!F58</f>
        <v>1.1805510148406032E-2</v>
      </c>
      <c r="P58" s="392"/>
    </row>
    <row r="59" spans="1:16">
      <c r="A59" s="249">
        <v>1963</v>
      </c>
      <c r="B59" s="303">
        <f>[1]avgfiinc!AQ52</f>
        <v>2631164.3771457551</v>
      </c>
      <c r="C59" s="257">
        <f>[1]avgfiinc!AR52</f>
        <v>2680231.6249628337</v>
      </c>
      <c r="D59" s="282">
        <f>[1]avgfiinc!AS52</f>
        <v>2288292.4920783802</v>
      </c>
      <c r="E59" s="282">
        <f>[1]avgfiinc!AT52</f>
        <v>2777995.3463433981</v>
      </c>
      <c r="F59" s="282">
        <f>[1]avgfiinc!AU52</f>
        <v>2566859.4140109615</v>
      </c>
      <c r="G59" s="257">
        <f>[1]avgfiinc!AV52</f>
        <v>4098440.0334524019</v>
      </c>
      <c r="H59" s="340">
        <f>B59*0.0001/'TD5'!B59</f>
        <v>1.1728701285279848E-2</v>
      </c>
      <c r="I59" s="341">
        <f>C59*0.0001/'TD5'!B59</f>
        <v>1.1947423877276021E-2</v>
      </c>
      <c r="J59" s="341">
        <f>D59*0.0001/'TD5'!C59</f>
        <v>9.3253261013207262E-3</v>
      </c>
      <c r="K59" s="341">
        <f>E59*0.0001/'TD5'!D59</f>
        <v>8.1504526352135405E-3</v>
      </c>
      <c r="L59" s="341">
        <f>F59*0.0001/'TD5'!E59</f>
        <v>2.2515602380500332E-2</v>
      </c>
      <c r="M59" s="342">
        <f>G59*0.0001/'TD5'!F59</f>
        <v>1.1462998441377135E-2</v>
      </c>
      <c r="P59" s="392"/>
    </row>
    <row r="60" spans="1:16">
      <c r="A60" s="249">
        <v>1964</v>
      </c>
      <c r="B60" s="303">
        <f>[1]avgfiinc!AQ53</f>
        <v>2815153.3548615668</v>
      </c>
      <c r="C60" s="257">
        <f>[1]avgfiinc!AR53</f>
        <v>2862167.3127442985</v>
      </c>
      <c r="D60" s="282">
        <f>[1]avgfiinc!AS53</f>
        <v>2440353.0203889059</v>
      </c>
      <c r="E60" s="282">
        <f>[1]avgfiinc!AT53</f>
        <v>2964974.5465665711</v>
      </c>
      <c r="F60" s="282">
        <f>[1]avgfiinc!AU53</f>
        <v>2744868.9263833454</v>
      </c>
      <c r="G60" s="257">
        <f>[1]avgfiinc!AV53</f>
        <v>4629195.735952463</v>
      </c>
      <c r="H60" s="340">
        <f>B60*0.0001/'TD5'!B60</f>
        <v>1.2045619077980518E-2</v>
      </c>
      <c r="I60" s="341">
        <f>C60*0.0001/'TD5'!B60</f>
        <v>1.2246784754097462E-2</v>
      </c>
      <c r="J60" s="341">
        <f>D60*0.0001/'TD5'!C60</f>
        <v>9.5483995974063873E-3</v>
      </c>
      <c r="K60" s="341">
        <f>E60*0.0001/'TD5'!D60</f>
        <v>8.3616897463798506E-3</v>
      </c>
      <c r="L60" s="341">
        <f>F60*0.0001/'TD5'!E60</f>
        <v>2.309234440326691E-2</v>
      </c>
      <c r="M60" s="342">
        <f>G60*0.0001/'TD5'!F60</f>
        <v>1.2501731514930723E-2</v>
      </c>
      <c r="P60" s="392"/>
    </row>
    <row r="61" spans="1:16">
      <c r="A61" s="249">
        <v>1965</v>
      </c>
      <c r="B61" s="303">
        <f>[1]avgfiinc!AQ54</f>
        <v>3000440.0046391804</v>
      </c>
      <c r="C61" s="257">
        <f>[1]avgfiinc!AR54</f>
        <v>3053504.9315629532</v>
      </c>
      <c r="D61" s="282">
        <f>[1]avgfiinc!AS54</f>
        <v>2616733.7414187398</v>
      </c>
      <c r="E61" s="282">
        <f>[1]avgfiinc!AT54</f>
        <v>3132503.7104839357</v>
      </c>
      <c r="F61" s="282">
        <f>[1]avgfiinc!AU54</f>
        <v>2955654.3383658607</v>
      </c>
      <c r="G61" s="257">
        <f>[1]avgfiinc!AV54</f>
        <v>5847772.9618641483</v>
      </c>
      <c r="H61" s="340">
        <f>B61*0.0001/'TD5'!B61</f>
        <v>1.2265207226116107E-2</v>
      </c>
      <c r="I61" s="341">
        <f>C61*0.0001/'TD5'!B61</f>
        <v>1.2482126186052801E-2</v>
      </c>
      <c r="J61" s="341">
        <f>D61*0.0001/'TD5'!C61</f>
        <v>9.7789784694352691E-3</v>
      </c>
      <c r="K61" s="341">
        <f>E61*0.0001/'TD5'!D61</f>
        <v>8.4390683488363444E-3</v>
      </c>
      <c r="L61" s="341">
        <f>F61*0.0001/'TD5'!E61</f>
        <v>2.375929823215444E-2</v>
      </c>
      <c r="M61" s="342">
        <f>G61*0.0001/'TD5'!F61</f>
        <v>1.4893514616821981E-2</v>
      </c>
      <c r="P61" s="392"/>
    </row>
    <row r="62" spans="1:16">
      <c r="A62" s="249">
        <v>1966</v>
      </c>
      <c r="B62" s="303">
        <f>[1]avgfiinc!AQ55</f>
        <v>3185726.6544167935</v>
      </c>
      <c r="C62" s="257">
        <f>[1]avgfiinc!AR55</f>
        <v>3244842.5503816078</v>
      </c>
      <c r="D62" s="282">
        <f>[1]avgfiinc!AS55</f>
        <v>2793114.4624485737</v>
      </c>
      <c r="E62" s="282">
        <f>[1]avgfiinc!AT55</f>
        <v>3300032.8744012997</v>
      </c>
      <c r="F62" s="282">
        <f>[1]avgfiinc!AU55</f>
        <v>3166439.7503483761</v>
      </c>
      <c r="G62" s="257">
        <f>[1]avgfiinc!AV55</f>
        <v>5240204.397723495</v>
      </c>
      <c r="H62" s="340">
        <f>B62*0.0001/'TD5'!B62</f>
        <v>1.2466024607419966E-2</v>
      </c>
      <c r="I62" s="341">
        <f>C62*0.0001/'TD5'!B62</f>
        <v>1.2697350233793259E-2</v>
      </c>
      <c r="J62" s="341">
        <f>D62*0.0001/'TD5'!C62</f>
        <v>9.9897477775812166E-3</v>
      </c>
      <c r="K62" s="341">
        <f>E62*0.0001/'TD5'!D62</f>
        <v>8.5098221898078918E-3</v>
      </c>
      <c r="L62" s="341">
        <f>F62*0.0001/'TD5'!E62</f>
        <v>2.4369429796934124E-2</v>
      </c>
      <c r="M62" s="342">
        <f>G62*0.0001/'TD5'!F62</f>
        <v>1.3003580272197723E-2</v>
      </c>
      <c r="P62" s="392"/>
    </row>
    <row r="63" spans="1:16">
      <c r="A63" s="249">
        <v>1967</v>
      </c>
      <c r="B63" s="303">
        <f>[1]avgfiinc!AQ56</f>
        <v>3657898.9065869697</v>
      </c>
      <c r="C63" s="257">
        <f>[1]avgfiinc!AR56</f>
        <v>3714152.8486732705</v>
      </c>
      <c r="D63" s="282">
        <f>[1]avgfiinc!AS56</f>
        <v>3356216.4937896985</v>
      </c>
      <c r="E63" s="282">
        <f>[1]avgfiinc!AT56</f>
        <v>3859183.3576194528</v>
      </c>
      <c r="F63" s="282">
        <f>[1]avgfiinc!AU56</f>
        <v>3576870.453370885</v>
      </c>
      <c r="G63" s="257">
        <f>[1]avgfiinc!AV56</f>
        <v>6042674.7100089528</v>
      </c>
      <c r="H63" s="343">
        <f>B63*0.0001/'TD5'!B63</f>
        <v>1.3708231505006553E-2</v>
      </c>
      <c r="I63" s="344">
        <f>C63*0.0001/'TD5'!B63</f>
        <v>1.3919047079980373E-2</v>
      </c>
      <c r="J63" s="341">
        <f>D63*0.0001/'TD5'!C63</f>
        <v>1.1485764058306812E-2</v>
      </c>
      <c r="K63" s="341">
        <f>E63*0.0001/'TD5'!D63</f>
        <v>9.7568170167505741E-3</v>
      </c>
      <c r="L63" s="341">
        <f>F63*0.0001/'TD5'!E63</f>
        <v>2.4826613720506433E-2</v>
      </c>
      <c r="M63" s="342">
        <f>G63*0.0001/'TD5'!F63</f>
        <v>1.4369238168001177E-2</v>
      </c>
      <c r="P63" s="392"/>
    </row>
    <row r="64" spans="1:16">
      <c r="A64" s="249">
        <v>1968</v>
      </c>
      <c r="B64" s="303">
        <f>[1]avgfiinc!AQ57</f>
        <v>4097721.155595372</v>
      </c>
      <c r="C64" s="257">
        <f>[1]avgfiinc!AR57</f>
        <v>4153121.2602585857</v>
      </c>
      <c r="D64" s="282">
        <f>[1]avgfiinc!AS57</f>
        <v>3805931.077935921</v>
      </c>
      <c r="E64" s="282">
        <f>[1]avgfiinc!AT57</f>
        <v>4315912.0736804232</v>
      </c>
      <c r="F64" s="282">
        <f>[1]avgfiinc!AU57</f>
        <v>3981504.5963347023</v>
      </c>
      <c r="G64" s="257">
        <f>[1]avgfiinc!AV57</f>
        <v>6805660.5113637606</v>
      </c>
      <c r="H64" s="343">
        <f>B64*0.0001/'TD5'!B64</f>
        <v>1.4770646928809581E-2</v>
      </c>
      <c r="I64" s="344">
        <f>C64*0.0001/'TD5'!B64</f>
        <v>1.4970342162996529E-2</v>
      </c>
      <c r="J64" s="341">
        <f>D64*0.0001/'TD5'!C64</f>
        <v>1.2583021365571769E-2</v>
      </c>
      <c r="K64" s="341">
        <f>E64*0.0001/'TD5'!D64</f>
        <v>1.058574893977493E-2</v>
      </c>
      <c r="L64" s="341">
        <f>F64*0.0001/'TD5'!E64</f>
        <v>2.6285972795449197E-2</v>
      </c>
      <c r="M64" s="342">
        <f>G64*0.0001/'TD5'!F64</f>
        <v>1.5474857995286587E-2</v>
      </c>
      <c r="P64" s="392"/>
    </row>
    <row r="65" spans="1:16">
      <c r="A65" s="259">
        <v>1969</v>
      </c>
      <c r="B65" s="308">
        <f>[1]avgfiinc!AQ58</f>
        <v>3764439.667426418</v>
      </c>
      <c r="C65" s="260">
        <f>[1]avgfiinc!AR58</f>
        <v>3823967.7904782756</v>
      </c>
      <c r="D65" s="283">
        <f>[1]avgfiinc!AS58</f>
        <v>3473734.4280535164</v>
      </c>
      <c r="E65" s="283">
        <f>[1]avgfiinc!AT58</f>
        <v>3996479.5524460729</v>
      </c>
      <c r="F65" s="283">
        <f>[1]avgfiinc!AU58</f>
        <v>3645118.3804619731</v>
      </c>
      <c r="G65" s="260">
        <f>[1]avgfiinc!AV58</f>
        <v>6258168.5117969066</v>
      </c>
      <c r="H65" s="345">
        <f>B65*0.0001/'TD5'!B65</f>
        <v>1.3424288103124127E-2</v>
      </c>
      <c r="I65" s="346">
        <f>C65*0.0001/'TD5'!B65</f>
        <v>1.3636570074595511E-2</v>
      </c>
      <c r="J65" s="347">
        <f>D65*0.0001/'TD5'!C65</f>
        <v>1.1337243558955381E-2</v>
      </c>
      <c r="K65" s="347">
        <f>E65*0.0001/'TD5'!D65</f>
        <v>9.6458253392484039E-3</v>
      </c>
      <c r="L65" s="347">
        <f>F65*0.0001/'TD5'!E65</f>
        <v>2.3949201771756641E-2</v>
      </c>
      <c r="M65" s="348">
        <f>G65*0.0001/'TD5'!F65</f>
        <v>1.4027128985617312E-2</v>
      </c>
      <c r="P65" s="392"/>
    </row>
    <row r="66" spans="1:16">
      <c r="A66" s="249">
        <v>1970</v>
      </c>
      <c r="B66" s="303">
        <f>[1]avgfiinc!AQ59</f>
        <v>2945815.3334803418</v>
      </c>
      <c r="C66" s="257">
        <f>[1]avgfiinc!AR59</f>
        <v>3009211.2758729872</v>
      </c>
      <c r="D66" s="282">
        <f>[1]avgfiinc!AS59</f>
        <v>2695061.3250829005</v>
      </c>
      <c r="E66" s="282">
        <f>[1]avgfiinc!AT59</f>
        <v>3180302.4068067344</v>
      </c>
      <c r="F66" s="282">
        <f>[1]avgfiinc!AU59</f>
        <v>2799554.135140819</v>
      </c>
      <c r="G66" s="257">
        <f>[1]avgfiinc!AV59</f>
        <v>4902682.8682432538</v>
      </c>
      <c r="H66" s="343">
        <f>B66*0.0001/'TD5'!B66</f>
        <v>1.080305608775234E-2</v>
      </c>
      <c r="I66" s="344">
        <f>C66*0.0001/'TD5'!B66</f>
        <v>1.1035545176127924E-2</v>
      </c>
      <c r="J66" s="341">
        <f>D66*0.0001/'TD5'!C66</f>
        <v>9.010355821374107E-3</v>
      </c>
      <c r="K66" s="341">
        <f>E66*0.0001/'TD5'!D66</f>
        <v>7.8697565695620142E-3</v>
      </c>
      <c r="L66" s="341">
        <f>F66*0.0001/'TD5'!E66</f>
        <v>1.9291690921818372E-2</v>
      </c>
      <c r="M66" s="342">
        <f>G66*0.0001/'TD5'!F66</f>
        <v>1.1273780386545697E-2</v>
      </c>
      <c r="P66" s="392"/>
    </row>
    <row r="67" spans="1:16">
      <c r="A67" s="249">
        <v>1971</v>
      </c>
      <c r="B67" s="303">
        <f>[1]avgfiinc!AQ60</f>
        <v>2943164.2389630093</v>
      </c>
      <c r="C67" s="257">
        <f>[1]avgfiinc!AR60</f>
        <v>3009503.7367850719</v>
      </c>
      <c r="D67" s="282">
        <f>[1]avgfiinc!AS60</f>
        <v>2693493.6750788167</v>
      </c>
      <c r="E67" s="282">
        <f>[1]avgfiinc!AT60</f>
        <v>3186271.4209081396</v>
      </c>
      <c r="F67" s="282">
        <f>[1]avgfiinc!AU60</f>
        <v>2792088.3492647666</v>
      </c>
      <c r="G67" s="257">
        <f>[1]avgfiinc!AV60</f>
        <v>4904344.6482955804</v>
      </c>
      <c r="H67" s="343">
        <f>B67*0.0001/'TD5'!B67</f>
        <v>1.0832597070475458E-2</v>
      </c>
      <c r="I67" s="344">
        <f>C67*0.0001/'TD5'!B67</f>
        <v>1.1076765928009992E-2</v>
      </c>
      <c r="J67" s="341">
        <f>D67*0.0001/'TD5'!C67</f>
        <v>9.0384771801836905E-3</v>
      </c>
      <c r="K67" s="341">
        <f>E67*0.0001/'TD5'!D67</f>
        <v>7.9326466129714373E-3</v>
      </c>
      <c r="L67" s="341">
        <f>F67*0.0001/'TD5'!E67</f>
        <v>1.9181261164703752E-2</v>
      </c>
      <c r="M67" s="342">
        <f>G67*0.0001/'TD5'!F67</f>
        <v>1.1316080464894187E-2</v>
      </c>
      <c r="P67" s="392"/>
    </row>
    <row r="68" spans="1:16">
      <c r="A68" s="249">
        <v>1972</v>
      </c>
      <c r="B68" s="303">
        <f>[1]avgfiinc!AQ61</f>
        <v>2980610.2274592211</v>
      </c>
      <c r="C68" s="257">
        <f>[1]avgfiinc!AR61</f>
        <v>3059716.0588767314</v>
      </c>
      <c r="D68" s="282">
        <f>[1]avgfiinc!AS61</f>
        <v>2700587.2265141481</v>
      </c>
      <c r="E68" s="282">
        <f>[1]avgfiinc!AT61</f>
        <v>3253413.4801569725</v>
      </c>
      <c r="F68" s="282">
        <f>[1]avgfiinc!AU61</f>
        <v>2844270.3140106918</v>
      </c>
      <c r="G68" s="257">
        <f>[1]avgfiinc!AV61</f>
        <v>4962359.6115207756</v>
      </c>
      <c r="H68" s="343">
        <f>B68*0.0001/'TD5'!B68</f>
        <v>1.0515046896671263E-2</v>
      </c>
      <c r="I68" s="344">
        <f>C68*0.0001/'TD5'!B68</f>
        <v>1.0794117779369115E-2</v>
      </c>
      <c r="J68" s="341">
        <f>D68*0.0001/'TD5'!C68</f>
        <v>8.7074616396876081E-3</v>
      </c>
      <c r="K68" s="341">
        <f>E68*0.0001/'TD5'!D68</f>
        <v>7.8126748426257126E-3</v>
      </c>
      <c r="L68" s="341">
        <f>F68*0.0001/'TD5'!E68</f>
        <v>1.8236237659493785E-2</v>
      </c>
      <c r="M68" s="342">
        <f>G68*0.0001/'TD5'!F68</f>
        <v>1.1002163607372497E-2</v>
      </c>
      <c r="P68" s="392"/>
    </row>
    <row r="69" spans="1:16">
      <c r="A69" s="249">
        <v>1973</v>
      </c>
      <c r="B69" s="303">
        <f>[1]avgfiinc!AQ62</f>
        <v>2679393.9598997277</v>
      </c>
      <c r="C69" s="257">
        <f>[1]avgfiinc!AR62</f>
        <v>2779454.7903665071</v>
      </c>
      <c r="D69" s="282">
        <f>[1]avgfiinc!AS62</f>
        <v>2405524.2084903992</v>
      </c>
      <c r="E69" s="282">
        <f>[1]avgfiinc!AT62</f>
        <v>3006693.2316610869</v>
      </c>
      <c r="F69" s="282">
        <f>[1]avgfiinc!AU62</f>
        <v>2507086.3658772968</v>
      </c>
      <c r="G69" s="257">
        <f>[1]avgfiinc!AV62</f>
        <v>4443590.9692670917</v>
      </c>
      <c r="H69" s="343">
        <f>B69*0.0001/'TD5'!B69</f>
        <v>9.2034150460449399E-3</v>
      </c>
      <c r="I69" s="344">
        <f>C69*0.0001/'TD5'!B69</f>
        <v>9.5471126755910518E-3</v>
      </c>
      <c r="J69" s="341">
        <f>D69*0.0001/'TD5'!C69</f>
        <v>7.5308161888756322E-3</v>
      </c>
      <c r="K69" s="341">
        <f>E69*0.0001/'TD5'!D69</f>
        <v>6.986086660958791E-3</v>
      </c>
      <c r="L69" s="341">
        <f>F69*0.0001/'TD5'!E69</f>
        <v>1.5784342793608633E-2</v>
      </c>
      <c r="M69" s="342">
        <f>G69*0.0001/'TD5'!F69</f>
        <v>9.6186951780055097E-3</v>
      </c>
      <c r="P69" s="392"/>
    </row>
    <row r="70" spans="1:16">
      <c r="A70" s="249">
        <v>1974</v>
      </c>
      <c r="B70" s="303">
        <f>[1]avgfiinc!AQ63</f>
        <v>2442712.7163834921</v>
      </c>
      <c r="C70" s="257">
        <f>[1]avgfiinc!AR63</f>
        <v>2571010.4026863598</v>
      </c>
      <c r="D70" s="282">
        <f>[1]avgfiinc!AS63</f>
        <v>2180697.6391133447</v>
      </c>
      <c r="E70" s="282">
        <f>[1]avgfiinc!AT63</f>
        <v>2839607.2085768976</v>
      </c>
      <c r="F70" s="282">
        <f>[1]avgfiinc!AU63</f>
        <v>2229819.0071723936</v>
      </c>
      <c r="G70" s="257">
        <f>[1]avgfiinc!AV63</f>
        <v>4032597.0332968133</v>
      </c>
      <c r="H70" s="343">
        <f>B70*0.0001/'TD5'!B70</f>
        <v>8.4954932468406259E-3</v>
      </c>
      <c r="I70" s="344">
        <f>C70*0.0001/'TD5'!B70</f>
        <v>8.9416988608945758E-3</v>
      </c>
      <c r="J70" s="341">
        <f>D70*0.0001/'TD5'!C70</f>
        <v>6.8947762043336525E-3</v>
      </c>
      <c r="K70" s="341">
        <f>E70*0.0001/'TD5'!D70</f>
        <v>6.6879055076185514E-3</v>
      </c>
      <c r="L70" s="341">
        <f>F70*0.0001/'TD5'!E70</f>
        <v>1.4161856617278087E-2</v>
      </c>
      <c r="M70" s="342">
        <f>G70*0.0001/'TD5'!F70</f>
        <v>8.870108356916262E-3</v>
      </c>
      <c r="P70" s="392"/>
    </row>
    <row r="71" spans="1:16">
      <c r="A71" s="249">
        <v>1975</v>
      </c>
      <c r="B71" s="303">
        <f>[1]avgfiinc!AQ64</f>
        <v>2249367.0705890493</v>
      </c>
      <c r="C71" s="257">
        <f>[1]avgfiinc!AR64</f>
        <v>2387913.6402965304</v>
      </c>
      <c r="D71" s="282">
        <f>[1]avgfiinc!AS64</f>
        <v>1989976.8835147554</v>
      </c>
      <c r="E71" s="282">
        <f>[1]avgfiinc!AT64</f>
        <v>2653235.3205864956</v>
      </c>
      <c r="F71" s="282">
        <f>[1]avgfiinc!AU64</f>
        <v>2037188.5256100981</v>
      </c>
      <c r="G71" s="257">
        <f>[1]avgfiinc!AV64</f>
        <v>3714301.971630225</v>
      </c>
      <c r="H71" s="343">
        <f>B71*0.0001/'TD5'!B71</f>
        <v>8.2236592226294664E-3</v>
      </c>
      <c r="I71" s="344">
        <f>C71*0.0001/'TD5'!B71</f>
        <v>8.7301838315454478E-3</v>
      </c>
      <c r="J71" s="341">
        <f>D71*0.0001/'TD5'!C71</f>
        <v>6.666669174496322E-3</v>
      </c>
      <c r="K71" s="341">
        <f>E71*0.0001/'TD5'!D71</f>
        <v>6.6899815244809676E-3</v>
      </c>
      <c r="L71" s="341">
        <f>F71*0.0001/'TD5'!E71</f>
        <v>1.3125751343430636E-2</v>
      </c>
      <c r="M71" s="342">
        <f>G71*0.0001/'TD5'!F71</f>
        <v>8.6054469752667728E-3</v>
      </c>
      <c r="P71" s="392"/>
    </row>
    <row r="72" spans="1:16">
      <c r="A72" s="249">
        <v>1976</v>
      </c>
      <c r="B72" s="303">
        <f>[1]avgfiinc!AQ65</f>
        <v>2359983.8800980579</v>
      </c>
      <c r="C72" s="257">
        <f>[1]avgfiinc!AR65</f>
        <v>2502376.5955847162</v>
      </c>
      <c r="D72" s="282">
        <f>[1]avgfiinc!AS65</f>
        <v>2089707.7125176841</v>
      </c>
      <c r="E72" s="282">
        <f>[1]avgfiinc!AT65</f>
        <v>2772781.8121155845</v>
      </c>
      <c r="F72" s="282">
        <f>[1]avgfiinc!AU65</f>
        <v>2143470.8143135109</v>
      </c>
      <c r="G72" s="257">
        <f>[1]avgfiinc!AV65</f>
        <v>3892277.5569652631</v>
      </c>
      <c r="H72" s="343">
        <f>B72*0.0001/'TD5'!B72</f>
        <v>8.3178362934059891E-3</v>
      </c>
      <c r="I72" s="344">
        <f>C72*0.0001/'TD5'!B72</f>
        <v>8.8197038302055813E-3</v>
      </c>
      <c r="J72" s="341">
        <f>D72*0.0001/'TD5'!C72</f>
        <v>6.7455546277175324E-3</v>
      </c>
      <c r="K72" s="341">
        <f>E72*0.0001/'TD5'!D72</f>
        <v>6.7820855101157224E-3</v>
      </c>
      <c r="L72" s="341">
        <f>F72*0.0001/'TD5'!E72</f>
        <v>1.3029587731898218E-2</v>
      </c>
      <c r="M72" s="342">
        <f>G72*0.0001/'TD5'!F72</f>
        <v>8.7260278713792161E-3</v>
      </c>
      <c r="P72" s="392"/>
    </row>
    <row r="73" spans="1:16">
      <c r="A73" s="249">
        <v>1977</v>
      </c>
      <c r="B73" s="303">
        <f>[1]avgfiinc!AQ66</f>
        <v>2443989.8619823647</v>
      </c>
      <c r="C73" s="257">
        <f>[1]avgfiinc!AR66</f>
        <v>2592818.9297195366</v>
      </c>
      <c r="D73" s="282">
        <f>[1]avgfiinc!AS66</f>
        <v>2170852.4355362756</v>
      </c>
      <c r="E73" s="282">
        <f>[1]avgfiinc!AT66</f>
        <v>2890864.5622816947</v>
      </c>
      <c r="F73" s="282">
        <f>[1]avgfiinc!AU66</f>
        <v>2204741.9585221945</v>
      </c>
      <c r="G73" s="257">
        <f>[1]avgfiinc!AV66</f>
        <v>4021497.2902047606</v>
      </c>
      <c r="H73" s="343">
        <f>B73*0.0001/'TD5'!B73</f>
        <v>8.4253609444515654E-3</v>
      </c>
      <c r="I73" s="344">
        <f>C73*0.0001/'TD5'!B73</f>
        <v>8.9384312456903814E-3</v>
      </c>
      <c r="J73" s="341">
        <f>D73*0.0001/'TD5'!C73</f>
        <v>6.8650753539654117E-3</v>
      </c>
      <c r="K73" s="341">
        <f>E73*0.0001/'TD5'!D73</f>
        <v>6.9589888132539635E-3</v>
      </c>
      <c r="L73" s="341">
        <f>F73*0.0001/'TD5'!E73</f>
        <v>1.2910603149145937E-2</v>
      </c>
      <c r="M73" s="342">
        <f>G73*0.0001/'TD5'!F73</f>
        <v>8.8572935394219971E-3</v>
      </c>
      <c r="P73" s="392"/>
    </row>
    <row r="74" spans="1:16">
      <c r="A74" s="249">
        <v>1978</v>
      </c>
      <c r="B74" s="303">
        <f>[1]avgfiinc!AQ67</f>
        <v>2818923.7085554833</v>
      </c>
      <c r="C74" s="257">
        <f>[1]avgfiinc!AR67</f>
        <v>2978080.5153858545</v>
      </c>
      <c r="D74" s="282">
        <f>[1]avgfiinc!AS67</f>
        <v>2478489.5620907708</v>
      </c>
      <c r="E74" s="282">
        <f>[1]avgfiinc!AT67</f>
        <v>3340422.4144388656</v>
      </c>
      <c r="F74" s="282">
        <f>[1]avgfiinc!AU67</f>
        <v>2516286.3299322785</v>
      </c>
      <c r="G74" s="257">
        <f>[1]avgfiinc!AV67</f>
        <v>4617823.6681869403</v>
      </c>
      <c r="H74" s="343">
        <f>B74*0.0001/'TD5'!B74</f>
        <v>9.4526422741715299E-3</v>
      </c>
      <c r="I74" s="344">
        <f>C74*0.0001/'TD5'!B74</f>
        <v>9.9863397119208663E-3</v>
      </c>
      <c r="J74" s="341">
        <f>D74*0.0001/'TD5'!C74</f>
        <v>7.5893554679267719E-3</v>
      </c>
      <c r="K74" s="341">
        <f>E74*0.0001/'TD5'!D74</f>
        <v>7.8647766126177521E-3</v>
      </c>
      <c r="L74" s="341">
        <f>F74*0.0001/'TD5'!E74</f>
        <v>1.4167679141812051E-2</v>
      </c>
      <c r="M74" s="342">
        <f>G74*0.0001/'TD5'!F74</f>
        <v>9.933053637091625E-3</v>
      </c>
      <c r="P74" s="392"/>
    </row>
    <row r="75" spans="1:16">
      <c r="A75" s="259">
        <v>1979</v>
      </c>
      <c r="B75" s="308">
        <f>[1]avgfiinc!AQ68</f>
        <v>4010573.5478096432</v>
      </c>
      <c r="C75" s="260">
        <f>[1]avgfiinc!AR68</f>
        <v>4169021.3692877735</v>
      </c>
      <c r="D75" s="283">
        <f>[1]avgfiinc!AS68</f>
        <v>3389219.9646471357</v>
      </c>
      <c r="E75" s="283">
        <f>[1]avgfiinc!AT68</f>
        <v>4506508.250610644</v>
      </c>
      <c r="F75" s="283">
        <f>[1]avgfiinc!AU68</f>
        <v>3726548.7349274182</v>
      </c>
      <c r="G75" s="260">
        <f>[1]avgfiinc!AV68</f>
        <v>6508980.7368711196</v>
      </c>
      <c r="H75" s="349">
        <f>B75*0.0001/'TD5'!B75</f>
        <v>1.3072525151073933E-2</v>
      </c>
      <c r="I75" s="347">
        <f>C75*0.0001/'TD5'!B75</f>
        <v>1.3588988222181799E-2</v>
      </c>
      <c r="J75" s="347">
        <f>D75*0.0001/'TD5'!C75</f>
        <v>1.0152830742299557E-2</v>
      </c>
      <c r="K75" s="347">
        <f>E75*0.0001/'TD5'!D75</f>
        <v>1.0539727285504339E-2</v>
      </c>
      <c r="L75" s="347">
        <f>F75*0.0001/'TD5'!E75</f>
        <v>1.9799152389168739E-2</v>
      </c>
      <c r="M75" s="348">
        <f>G75*0.0001/'TD5'!F75</f>
        <v>1.3662930577993393E-2</v>
      </c>
      <c r="P75" s="392"/>
    </row>
    <row r="76" spans="1:16">
      <c r="A76" s="249">
        <v>1980</v>
      </c>
      <c r="B76" s="303">
        <f>[1]avgfiinc!AQ69</f>
        <v>3665187.2535045743</v>
      </c>
      <c r="C76" s="257">
        <f>[1]avgfiinc!AR69</f>
        <v>3832946.7008896582</v>
      </c>
      <c r="D76" s="282">
        <f>[1]avgfiinc!AS69</f>
        <v>3308347.3267114041</v>
      </c>
      <c r="E76" s="282">
        <f>[1]avgfiinc!AT69</f>
        <v>4392223.5192018505</v>
      </c>
      <c r="F76" s="282">
        <f>[1]avgfiinc!AU69</f>
        <v>3159250.9783283104</v>
      </c>
      <c r="G76" s="257">
        <f>[1]avgfiinc!AV69</f>
        <v>5988430.547609034</v>
      </c>
      <c r="H76" s="340">
        <f>B76*0.0001/'TD5'!B76</f>
        <v>1.2061501853168009E-2</v>
      </c>
      <c r="I76" s="341">
        <f>C76*0.0001/'TD5'!B76</f>
        <v>1.2613569386303423E-2</v>
      </c>
      <c r="J76" s="341">
        <f>D76*0.0001/'TD5'!C76</f>
        <v>1.0044978000223637E-2</v>
      </c>
      <c r="K76" s="341">
        <f>E76*0.0001/'TD5'!D76</f>
        <v>1.0398869402706623E-2</v>
      </c>
      <c r="L76" s="341">
        <f>F76*0.0001/'TD5'!E76</f>
        <v>1.6662240028381351E-2</v>
      </c>
      <c r="M76" s="342">
        <f>G76*0.0001/'TD5'!F76</f>
        <v>1.2712987139821056E-2</v>
      </c>
      <c r="P76" s="392"/>
    </row>
    <row r="77" spans="1:16">
      <c r="A77" s="249">
        <v>1981</v>
      </c>
      <c r="B77" s="303">
        <f>[1]avgfiinc!AQ70</f>
        <v>3783751.2013831227</v>
      </c>
      <c r="C77" s="257">
        <f>[1]avgfiinc!AR70</f>
        <v>3950312.2949591414</v>
      </c>
      <c r="D77" s="282">
        <f>[1]avgfiinc!AS70</f>
        <v>3430519.7573123653</v>
      </c>
      <c r="E77" s="282">
        <f>[1]avgfiinc!AT70</f>
        <v>4504830.0828581396</v>
      </c>
      <c r="F77" s="282">
        <f>[1]avgfiinc!AU70</f>
        <v>3292985.6399026369</v>
      </c>
      <c r="G77" s="257">
        <f>[1]avgfiinc!AV70</f>
        <v>6180657.594889448</v>
      </c>
      <c r="H77" s="340">
        <f>B77*0.0001/'TD5'!B77</f>
        <v>1.2578010559082031E-2</v>
      </c>
      <c r="I77" s="341">
        <f>C77*0.0001/'TD5'!B77</f>
        <v>1.3131695799529552E-2</v>
      </c>
      <c r="J77" s="341">
        <f>D77*0.0001/'TD5'!C77</f>
        <v>1.0586689226329327E-2</v>
      </c>
      <c r="K77" s="341">
        <f>E77*0.0001/'TD5'!D77</f>
        <v>1.0853264480829241E-2</v>
      </c>
      <c r="L77" s="341">
        <f>F77*0.0001/'TD5'!E77</f>
        <v>1.7262674868106839E-2</v>
      </c>
      <c r="M77" s="342">
        <f>G77*0.0001/'TD5'!F77</f>
        <v>1.3267201371490957E-2</v>
      </c>
      <c r="P77" s="392"/>
    </row>
    <row r="78" spans="1:16">
      <c r="A78" s="249">
        <v>1982</v>
      </c>
      <c r="B78" s="303">
        <f>[1]avgfiinc!AQ71</f>
        <v>4818643.9387168754</v>
      </c>
      <c r="C78" s="257">
        <f>[1]avgfiinc!AR71</f>
        <v>4967593.3645929936</v>
      </c>
      <c r="D78" s="282">
        <f>[1]avgfiinc!AS71</f>
        <v>4420973.1509756492</v>
      </c>
      <c r="E78" s="282">
        <f>[1]avgfiinc!AT71</f>
        <v>5707042.7895750394</v>
      </c>
      <c r="F78" s="282">
        <f>[1]avgfiinc!AU71</f>
        <v>4144008.7609588089</v>
      </c>
      <c r="G78" s="257">
        <f>[1]avgfiinc!AV71</f>
        <v>7843942.9708865294</v>
      </c>
      <c r="H78" s="340">
        <f>B78*0.0001/'TD5'!B78</f>
        <v>1.6337262466549877E-2</v>
      </c>
      <c r="I78" s="341">
        <f>C78*0.0001/'TD5'!B78</f>
        <v>1.6842264682054523E-2</v>
      </c>
      <c r="J78" s="341">
        <f>D78*0.0001/'TD5'!C78</f>
        <v>1.398228295147419E-2</v>
      </c>
      <c r="K78" s="341">
        <f>E78*0.0001/'TD5'!D78</f>
        <v>1.4119290746748451E-2</v>
      </c>
      <c r="L78" s="341">
        <f>F78*0.0001/'TD5'!E78</f>
        <v>2.1594904363155365E-2</v>
      </c>
      <c r="M78" s="342">
        <f>G78*0.0001/'TD5'!F78</f>
        <v>1.7189061269164085E-2</v>
      </c>
      <c r="P78" s="392"/>
    </row>
    <row r="79" spans="1:16">
      <c r="A79" s="249">
        <v>1983</v>
      </c>
      <c r="B79" s="303">
        <f>[1]avgfiinc!AQ72</f>
        <v>5225166.8096699817</v>
      </c>
      <c r="C79" s="257">
        <f>[1]avgfiinc!AR72</f>
        <v>5377449.7627137136</v>
      </c>
      <c r="D79" s="282">
        <f>[1]avgfiinc!AS72</f>
        <v>4890294.4404338822</v>
      </c>
      <c r="E79" s="282">
        <f>[1]avgfiinc!AT72</f>
        <v>6336307.6195017658</v>
      </c>
      <c r="F79" s="282">
        <f>[1]avgfiinc!AU72</f>
        <v>4333917.9307330856</v>
      </c>
      <c r="G79" s="257">
        <f>[1]avgfiinc!AV72</f>
        <v>8520963.9631303586</v>
      </c>
      <c r="H79" s="340">
        <f>B79*0.0001/'TD5'!B79</f>
        <v>1.761892996728421E-2</v>
      </c>
      <c r="I79" s="341">
        <f>C79*0.0001/'TD5'!B79</f>
        <v>1.8132418394088745E-2</v>
      </c>
      <c r="J79" s="341">
        <f>D79*0.0001/'TD5'!C79</f>
        <v>1.5403310768306254E-2</v>
      </c>
      <c r="K79" s="341">
        <f>E79*0.0001/'TD5'!D79</f>
        <v>1.5785759314894676E-2</v>
      </c>
      <c r="L79" s="341">
        <f>F79*0.0001/'TD5'!E79</f>
        <v>2.1956801414489746E-2</v>
      </c>
      <c r="M79" s="342">
        <f>G79*0.0001/'TD5'!F79</f>
        <v>1.8609886988997459E-2</v>
      </c>
      <c r="P79" s="392"/>
    </row>
    <row r="80" spans="1:16">
      <c r="A80" s="249">
        <v>1984</v>
      </c>
      <c r="B80" s="303">
        <f>[1]avgfiinc!AQ73</f>
        <v>6247422.1367765125</v>
      </c>
      <c r="C80" s="257">
        <f>[1]avgfiinc!AR73</f>
        <v>6434295.9404763402</v>
      </c>
      <c r="D80" s="282">
        <f>[1]avgfiinc!AS73</f>
        <v>5828284.7872987837</v>
      </c>
      <c r="E80" s="282">
        <f>[1]avgfiinc!AT73</f>
        <v>7435094.6106141759</v>
      </c>
      <c r="F80" s="282">
        <f>[1]avgfiinc!AU73</f>
        <v>5309707.8220697874</v>
      </c>
      <c r="G80" s="257">
        <f>[1]avgfiinc!AV73</f>
        <v>10171316.059951713</v>
      </c>
      <c r="H80" s="340">
        <f>B80*0.0001/'TD5'!B80</f>
        <v>2.029228396713734E-2</v>
      </c>
      <c r="I80" s="341">
        <f>C80*0.0001/'TD5'!B80</f>
        <v>2.089926972985268E-2</v>
      </c>
      <c r="J80" s="341">
        <f>D80*0.0001/'TD5'!C80</f>
        <v>1.7717299982905388E-2</v>
      </c>
      <c r="K80" s="341">
        <f>E80*0.0001/'TD5'!D80</f>
        <v>1.796998456120491E-2</v>
      </c>
      <c r="L80" s="341">
        <f>F80*0.0001/'TD5'!E80</f>
        <v>2.5661859661340717E-2</v>
      </c>
      <c r="M80" s="342">
        <f>G80*0.0001/'TD5'!F80</f>
        <v>2.1432001143693924E-2</v>
      </c>
      <c r="P80" s="392"/>
    </row>
    <row r="81" spans="1:16">
      <c r="A81" s="249">
        <v>1985</v>
      </c>
      <c r="B81" s="303">
        <f>[1]avgfiinc!AQ74</f>
        <v>6671508.2152460823</v>
      </c>
      <c r="C81" s="257">
        <f>[1]avgfiinc!AR74</f>
        <v>6853580.6269668397</v>
      </c>
      <c r="D81" s="282">
        <f>[1]avgfiinc!AS74</f>
        <v>6202117.6319317995</v>
      </c>
      <c r="E81" s="282">
        <f>[1]avgfiinc!AT74</f>
        <v>7809504.4171843985</v>
      </c>
      <c r="F81" s="282">
        <f>[1]avgfiinc!AU74</f>
        <v>5796897.4905472919</v>
      </c>
      <c r="G81" s="257">
        <f>[1]avgfiinc!AV74</f>
        <v>10825500.403000642</v>
      </c>
      <c r="H81" s="340">
        <f>B81*0.0001/'TD5'!B81</f>
        <v>2.1029068157076836E-2</v>
      </c>
      <c r="I81" s="341">
        <f>C81*0.0001/'TD5'!B81</f>
        <v>2.1602973341941837E-2</v>
      </c>
      <c r="J81" s="341">
        <f>D81*0.0001/'TD5'!C81</f>
        <v>1.8350368365645405E-2</v>
      </c>
      <c r="K81" s="341">
        <f>E81*0.0001/'TD5'!D81</f>
        <v>1.8327377736568451E-2</v>
      </c>
      <c r="L81" s="341">
        <f>F81*0.0001/'TD5'!E81</f>
        <v>2.7154497802257534E-2</v>
      </c>
      <c r="M81" s="342">
        <f>G81*0.0001/'TD5'!F81</f>
        <v>2.219073474407196E-2</v>
      </c>
      <c r="P81" s="392"/>
    </row>
    <row r="82" spans="1:16">
      <c r="A82" s="249">
        <v>1986</v>
      </c>
      <c r="B82" s="303">
        <f>[1]avgfiinc!AQ75</f>
        <v>10524741.958874255</v>
      </c>
      <c r="C82" s="257">
        <f>[1]avgfiinc!AR75</f>
        <v>10676458.097928701</v>
      </c>
      <c r="D82" s="282">
        <f>[1]avgfiinc!AS75</f>
        <v>10030189.798999008</v>
      </c>
      <c r="E82" s="282">
        <f>[1]avgfiinc!AT75</f>
        <v>12200117.815438708</v>
      </c>
      <c r="F82" s="282">
        <f>[1]avgfiinc!AU75</f>
        <v>9082440.7112050876</v>
      </c>
      <c r="G82" s="257">
        <f>[1]avgfiinc!AV75</f>
        <v>17097028.667833287</v>
      </c>
      <c r="H82" s="340">
        <f>B82*0.0001/'TD5'!B82</f>
        <v>3.1190983951091759E-2</v>
      </c>
      <c r="I82" s="341">
        <f>C82*0.0001/'TD5'!B82</f>
        <v>3.164060786366462E-2</v>
      </c>
      <c r="J82" s="341">
        <f>D82*0.0001/'TD5'!C82</f>
        <v>2.7930095791816715E-2</v>
      </c>
      <c r="K82" s="341">
        <f>E82*0.0001/'TD5'!D82</f>
        <v>2.7292599901556969E-2</v>
      </c>
      <c r="L82" s="341">
        <f>F82*0.0001/'TD5'!E82</f>
        <v>3.8798630237579353E-2</v>
      </c>
      <c r="M82" s="342">
        <f>G82*0.0001/'TD5'!F82</f>
        <v>3.3081684261560433E-2</v>
      </c>
      <c r="P82" s="392"/>
    </row>
    <row r="83" spans="1:16">
      <c r="A83" s="249">
        <v>1987</v>
      </c>
      <c r="B83" s="303">
        <f>[1]avgfiinc!AQ76</f>
        <v>5985618.2447141614</v>
      </c>
      <c r="C83" s="257">
        <f>[1]avgfiinc!AR76</f>
        <v>6351528.9014662951</v>
      </c>
      <c r="D83" s="282">
        <f>[1]avgfiinc!AS76</f>
        <v>5758146.5630074097</v>
      </c>
      <c r="E83" s="282">
        <f>[1]avgfiinc!AT76</f>
        <v>7769631.3608389879</v>
      </c>
      <c r="F83" s="282">
        <f>[1]avgfiinc!AU76</f>
        <v>4649211.70757866</v>
      </c>
      <c r="G83" s="257">
        <f>[1]avgfiinc!AV76</f>
        <v>9665858.3365098927</v>
      </c>
      <c r="H83" s="340">
        <f>B83*0.0001/'TD5'!B83</f>
        <v>1.8189355731010437E-2</v>
      </c>
      <c r="I83" s="341">
        <f>C83*0.0001/'TD5'!B83</f>
        <v>1.9301300868391991E-2</v>
      </c>
      <c r="J83" s="341">
        <f>D83*0.0001/'TD5'!C83</f>
        <v>1.6227360814809803E-2</v>
      </c>
      <c r="K83" s="341">
        <f>E83*0.0001/'TD5'!D83</f>
        <v>1.7641345039010048E-2</v>
      </c>
      <c r="L83" s="341">
        <f>F83*0.0001/'TD5'!E83</f>
        <v>2.0742988213896755E-2</v>
      </c>
      <c r="M83" s="342">
        <f>G83*0.0001/'TD5'!F83</f>
        <v>1.9288046285510067E-2</v>
      </c>
      <c r="P83" s="392"/>
    </row>
    <row r="84" spans="1:16">
      <c r="A84" s="249">
        <v>1988</v>
      </c>
      <c r="B84" s="303">
        <f>[1]avgfiinc!AQ77</f>
        <v>9455355.4178652707</v>
      </c>
      <c r="C84" s="257">
        <f>[1]avgfiinc!AR77</f>
        <v>9966356.6739399433</v>
      </c>
      <c r="D84" s="282">
        <f>[1]avgfiinc!AS77</f>
        <v>9089730.0846624132</v>
      </c>
      <c r="E84" s="282">
        <f>[1]avgfiinc!AT77</f>
        <v>12141562.333886003</v>
      </c>
      <c r="F84" s="282">
        <f>[1]avgfiinc!AU77</f>
        <v>7392325.3402711982</v>
      </c>
      <c r="G84" s="257">
        <f>[1]avgfiinc!AV77</f>
        <v>15178239.659476977</v>
      </c>
      <c r="H84" s="340">
        <f>B84*0.0001/'TD5'!B84</f>
        <v>2.7198780328035358E-2</v>
      </c>
      <c r="I84" s="341">
        <f>C84*0.0001/'TD5'!B84</f>
        <v>2.8668699786067009E-2</v>
      </c>
      <c r="J84" s="341">
        <f>D84*0.0001/'TD5'!C84</f>
        <v>2.4254273623228077E-2</v>
      </c>
      <c r="K84" s="341">
        <f>E84*0.0001/'TD5'!D84</f>
        <v>2.622495032846928E-2</v>
      </c>
      <c r="L84" s="341">
        <f>F84*0.0001/'TD5'!E84</f>
        <v>3.098525665700436E-2</v>
      </c>
      <c r="M84" s="342">
        <f>G84*0.0001/'TD5'!F84</f>
        <v>2.8852986171841628E-2</v>
      </c>
      <c r="P84" s="392"/>
    </row>
    <row r="85" spans="1:16">
      <c r="A85" s="259">
        <v>1989</v>
      </c>
      <c r="B85" s="308">
        <f>[1]avgfiinc!AQ78</f>
        <v>8201783.1647732249</v>
      </c>
      <c r="C85" s="260">
        <f>[1]avgfiinc!AR78</f>
        <v>8589269.376748357</v>
      </c>
      <c r="D85" s="283">
        <f>[1]avgfiinc!AS78</f>
        <v>7794012.0234763073</v>
      </c>
      <c r="E85" s="283">
        <f>[1]avgfiinc!AT78</f>
        <v>10392737.904578019</v>
      </c>
      <c r="F85" s="283">
        <f>[1]avgfiinc!AU78</f>
        <v>6441928.4428012688</v>
      </c>
      <c r="G85" s="260">
        <f>[1]avgfiinc!AV78</f>
        <v>13051712.266350944</v>
      </c>
      <c r="H85" s="349">
        <f>B85*0.0001/'TD5'!B85</f>
        <v>2.3558542132377628E-2</v>
      </c>
      <c r="I85" s="347">
        <f>C85*0.0001/'TD5'!B85</f>
        <v>2.4671545252203945E-2</v>
      </c>
      <c r="J85" s="347">
        <f>D85*0.0001/'TD5'!C85</f>
        <v>2.078134752810001E-2</v>
      </c>
      <c r="K85" s="347">
        <f>E85*0.0001/'TD5'!D85</f>
        <v>2.2707549855113026E-2</v>
      </c>
      <c r="L85" s="347">
        <f>F85*0.0001/'TD5'!E85</f>
        <v>2.6396177709102631E-2</v>
      </c>
      <c r="M85" s="348">
        <f>G85*0.0001/'TD5'!F85</f>
        <v>2.4972625076770782E-2</v>
      </c>
      <c r="P85" s="392"/>
    </row>
    <row r="86" spans="1:16">
      <c r="A86" s="249">
        <v>1990</v>
      </c>
      <c r="B86" s="303">
        <f>[1]avgfiinc!AQ79</f>
        <v>7719901.7191071538</v>
      </c>
      <c r="C86" s="257">
        <f>[1]avgfiinc!AR79</f>
        <v>8162683.9532439625</v>
      </c>
      <c r="D86" s="282">
        <f>[1]avgfiinc!AS79</f>
        <v>7456783.5935387835</v>
      </c>
      <c r="E86" s="282">
        <f>[1]avgfiinc!AT79</f>
        <v>10028175.974674206</v>
      </c>
      <c r="F86" s="282">
        <f>[1]avgfiinc!AU79</f>
        <v>5903019.1800009981</v>
      </c>
      <c r="G86" s="257">
        <f>[1]avgfiinc!AV79</f>
        <v>12246618.33576368</v>
      </c>
      <c r="H86" s="340">
        <f>B86*0.0001/'TD5'!B86</f>
        <v>2.2318379953503605E-2</v>
      </c>
      <c r="I86" s="341">
        <f>C86*0.0001/'TD5'!B86</f>
        <v>2.3598471656441685E-2</v>
      </c>
      <c r="J86" s="341">
        <f>D86*0.0001/'TD5'!C86</f>
        <v>1.9952246919274327E-2</v>
      </c>
      <c r="K86" s="341">
        <f>E86*0.0001/'TD5'!D86</f>
        <v>2.2182825952768319E-2</v>
      </c>
      <c r="L86" s="341">
        <f>F86*0.0001/'TD5'!E86</f>
        <v>2.409729175269603E-2</v>
      </c>
      <c r="M86" s="342">
        <f>G86*0.0001/'TD5'!F86</f>
        <v>2.3728504776954651E-2</v>
      </c>
      <c r="P86" s="392"/>
    </row>
    <row r="87" spans="1:16">
      <c r="A87" s="249">
        <v>1991</v>
      </c>
      <c r="B87" s="303">
        <f>[1]avgfiinc!AQ80</f>
        <v>6302200.2427064385</v>
      </c>
      <c r="C87" s="257">
        <f>[1]avgfiinc!AR80</f>
        <v>6707668.5427642977</v>
      </c>
      <c r="D87" s="282">
        <f>[1]avgfiinc!AS80</f>
        <v>6148840.403791287</v>
      </c>
      <c r="E87" s="282">
        <f>[1]avgfiinc!AT80</f>
        <v>8333116.878888539</v>
      </c>
      <c r="F87" s="282">
        <f>[1]avgfiinc!AU80</f>
        <v>4723939.6690753065</v>
      </c>
      <c r="G87" s="257">
        <f>[1]avgfiinc!AV80</f>
        <v>10026624.980403336</v>
      </c>
      <c r="H87" s="340">
        <f>B87*0.0001/'TD5'!B87</f>
        <v>1.8827755004167553E-2</v>
      </c>
      <c r="I87" s="341">
        <f>C87*0.0001/'TD5'!B87</f>
        <v>2.0039087161421776E-2</v>
      </c>
      <c r="J87" s="341">
        <f>D87*0.0001/'TD5'!C87</f>
        <v>1.6954239457845688E-2</v>
      </c>
      <c r="K87" s="341">
        <f>E87*0.0001/'TD5'!D87</f>
        <v>1.9142497330904007E-2</v>
      </c>
      <c r="L87" s="341">
        <f>F87*0.0001/'TD5'!E87</f>
        <v>1.9757801666855809E-2</v>
      </c>
      <c r="M87" s="342">
        <f>G87*0.0001/'TD5'!F87</f>
        <v>2.0033266395330429E-2</v>
      </c>
      <c r="P87" s="392"/>
    </row>
    <row r="88" spans="1:16">
      <c r="A88" s="249">
        <v>1992</v>
      </c>
      <c r="B88" s="303">
        <f>[1]avgfiinc!AQ81</f>
        <v>7949924.0192798292</v>
      </c>
      <c r="C88" s="257">
        <f>[1]avgfiinc!AR81</f>
        <v>8552311.8966507055</v>
      </c>
      <c r="D88" s="282">
        <f>[1]avgfiinc!AS81</f>
        <v>7862402.6453177081</v>
      </c>
      <c r="E88" s="282">
        <f>[1]avgfiinc!AT81</f>
        <v>11144123.542952515</v>
      </c>
      <c r="F88" s="282">
        <f>[1]avgfiinc!AU81</f>
        <v>5416209.9213153115</v>
      </c>
      <c r="G88" s="257">
        <f>[1]avgfiinc!AV81</f>
        <v>12640602.039642245</v>
      </c>
      <c r="H88" s="340">
        <f>B88*0.0001/'TD5'!B88</f>
        <v>2.3531740531325344E-2</v>
      </c>
      <c r="I88" s="341">
        <f>C88*0.0001/'TD5'!B88</f>
        <v>2.5314806029200554E-2</v>
      </c>
      <c r="J88" s="341">
        <f>D88*0.0001/'TD5'!C88</f>
        <v>2.1388119086623192E-2</v>
      </c>
      <c r="K88" s="341">
        <f>E88*0.0001/'TD5'!D88</f>
        <v>2.5322454050183303E-2</v>
      </c>
      <c r="L88" s="341">
        <f>F88*0.0001/'TD5'!E88</f>
        <v>2.2417109459638589E-2</v>
      </c>
      <c r="M88" s="342">
        <f>G88*0.0001/'TD5'!F88</f>
        <v>2.5011787191033363E-2</v>
      </c>
      <c r="P88" s="392"/>
    </row>
    <row r="89" spans="1:16">
      <c r="A89" s="249">
        <v>1993</v>
      </c>
      <c r="B89" s="303">
        <f>[1]avgfiinc!AQ82</f>
        <v>7458491.5180815337</v>
      </c>
      <c r="C89" s="257">
        <f>[1]avgfiinc!AR82</f>
        <v>7947171.6628062055</v>
      </c>
      <c r="D89" s="282">
        <f>[1]avgfiinc!AS82</f>
        <v>7304839.9947793642</v>
      </c>
      <c r="E89" s="282">
        <f>[1]avgfiinc!AT82</f>
        <v>10186260.541662401</v>
      </c>
      <c r="F89" s="282">
        <f>[1]avgfiinc!AU82</f>
        <v>5290585.5177291641</v>
      </c>
      <c r="G89" s="257">
        <f>[1]avgfiinc!AV82</f>
        <v>11848842.527354026</v>
      </c>
      <c r="H89" s="340">
        <f>B89*0.0001/'TD5'!B89</f>
        <v>2.231510728597641E-2</v>
      </c>
      <c r="I89" s="341">
        <f>C89*0.0001/'TD5'!B89</f>
        <v>2.3777192458510402E-2</v>
      </c>
      <c r="J89" s="341">
        <f>D89*0.0001/'TD5'!C89</f>
        <v>1.9967216998338703E-2</v>
      </c>
      <c r="K89" s="341">
        <f>E89*0.0001/'TD5'!D89</f>
        <v>2.3152649402618405E-2</v>
      </c>
      <c r="L89" s="341">
        <f>F89*0.0001/'TD5'!E89</f>
        <v>2.2430645301938053E-2</v>
      </c>
      <c r="M89" s="342">
        <f>G89*0.0001/'TD5'!F89</f>
        <v>2.3699639365077019E-2</v>
      </c>
      <c r="P89" s="392"/>
    </row>
    <row r="90" spans="1:16">
      <c r="A90" s="249">
        <v>1994</v>
      </c>
      <c r="B90" s="303">
        <f>[1]avgfiinc!AQ83</f>
        <v>7570718.1043368503</v>
      </c>
      <c r="C90" s="257">
        <f>[1]avgfiinc!AR83</f>
        <v>7970269.4245268675</v>
      </c>
      <c r="D90" s="282">
        <f>[1]avgfiinc!AS83</f>
        <v>7421170.7175418269</v>
      </c>
      <c r="E90" s="282">
        <f>[1]avgfiinc!AT83</f>
        <v>9858139.1760717388</v>
      </c>
      <c r="F90" s="282">
        <f>[1]avgfiinc!AU83</f>
        <v>5763493.3408795036</v>
      </c>
      <c r="G90" s="257">
        <f>[1]avgfiinc!AV83</f>
        <v>12013244.874660263</v>
      </c>
      <c r="H90" s="340">
        <f>B90*0.0001/'TD5'!B90</f>
        <v>2.2322569042444229E-2</v>
      </c>
      <c r="I90" s="341">
        <f>C90*0.0001/'TD5'!B90</f>
        <v>2.3500662297010418E-2</v>
      </c>
      <c r="J90" s="341">
        <f>D90*0.0001/'TD5'!C90</f>
        <v>1.9953155890107155E-2</v>
      </c>
      <c r="K90" s="341">
        <f>E90*0.0001/'TD5'!D90</f>
        <v>2.2105358541011814E-2</v>
      </c>
      <c r="L90" s="341">
        <f>F90*0.0001/'TD5'!E90</f>
        <v>2.4086112156510346E-2</v>
      </c>
      <c r="M90" s="342">
        <f>G90*0.0001/'TD5'!F90</f>
        <v>2.3685580119490623E-2</v>
      </c>
      <c r="P90" s="392"/>
    </row>
    <row r="91" spans="1:16">
      <c r="A91" s="249">
        <v>1995</v>
      </c>
      <c r="B91" s="303">
        <f>[1]avgfiinc!AQ84</f>
        <v>8351668.1971833808</v>
      </c>
      <c r="C91" s="257">
        <f>[1]avgfiinc!AR84</f>
        <v>8845139.131853722</v>
      </c>
      <c r="D91" s="282">
        <f>[1]avgfiinc!AS84</f>
        <v>8158890.4483840847</v>
      </c>
      <c r="E91" s="282">
        <f>[1]avgfiinc!AT84</f>
        <v>11019665.740090381</v>
      </c>
      <c r="F91" s="282">
        <f>[1]avgfiinc!AU84</f>
        <v>6261482.2063985029</v>
      </c>
      <c r="G91" s="257">
        <f>[1]avgfiinc!AV84</f>
        <v>13301913.774592262</v>
      </c>
      <c r="H91" s="340">
        <f>B91*0.0001/'TD5'!B91</f>
        <v>2.3778200149536136E-2</v>
      </c>
      <c r="I91" s="341">
        <f>C91*0.0001/'TD5'!B91</f>
        <v>2.5183171033859256E-2</v>
      </c>
      <c r="J91" s="341">
        <f>D91*0.0001/'TD5'!C91</f>
        <v>2.127914689481258E-2</v>
      </c>
      <c r="K91" s="341">
        <f>E91*0.0001/'TD5'!D91</f>
        <v>2.405929192900658E-2</v>
      </c>
      <c r="L91" s="341">
        <f>F91*0.0001/'TD5'!E91</f>
        <v>2.4839449673891068E-2</v>
      </c>
      <c r="M91" s="342">
        <f>G91*0.0001/'TD5'!F91</f>
        <v>2.5299739092588421E-2</v>
      </c>
      <c r="P91" s="392"/>
    </row>
    <row r="92" spans="1:16">
      <c r="A92" s="249">
        <v>1996</v>
      </c>
      <c r="B92" s="303">
        <f>[1]avgfiinc!AQ85</f>
        <v>10892283.998864619</v>
      </c>
      <c r="C92" s="257">
        <f>[1]avgfiinc!AR85</f>
        <v>11426412.586042371</v>
      </c>
      <c r="D92" s="282">
        <f>[1]avgfiinc!AS85</f>
        <v>10572938.996106314</v>
      </c>
      <c r="E92" s="282">
        <f>[1]avgfiinc!AT85</f>
        <v>14110124.626369972</v>
      </c>
      <c r="F92" s="282">
        <f>[1]avgfiinc!AU85</f>
        <v>8335034.9719522456</v>
      </c>
      <c r="G92" s="257">
        <f>[1]avgfiinc!AV85</f>
        <v>17288035.587895449</v>
      </c>
      <c r="H92" s="340">
        <f>B92*0.0001/'TD5'!B92</f>
        <v>2.9591267928481105E-2</v>
      </c>
      <c r="I92" s="341">
        <f>C92*0.0001/'TD5'!B92</f>
        <v>3.1042344868183136E-2</v>
      </c>
      <c r="J92" s="341">
        <f>D92*0.0001/'TD5'!C92</f>
        <v>2.6451058685779575E-2</v>
      </c>
      <c r="K92" s="341">
        <f>E92*0.0001/'TD5'!D92</f>
        <v>2.949634380638599E-2</v>
      </c>
      <c r="L92" s="341">
        <f>F92*0.0001/'TD5'!E92</f>
        <v>3.1350705772638321E-2</v>
      </c>
      <c r="M92" s="342">
        <f>G92*0.0001/'TD5'!F92</f>
        <v>3.1435489654541016E-2</v>
      </c>
      <c r="P92" s="392"/>
    </row>
    <row r="93" spans="1:16">
      <c r="A93" s="249">
        <v>1997</v>
      </c>
      <c r="B93" s="303">
        <f>[1]avgfiinc!AQ86</f>
        <v>13160385.959517531</v>
      </c>
      <c r="C93" s="257">
        <f>[1]avgfiinc!AR86</f>
        <v>13835171.365843836</v>
      </c>
      <c r="D93" s="282">
        <f>[1]avgfiinc!AS86</f>
        <v>12867753.170617256</v>
      </c>
      <c r="E93" s="282">
        <f>[1]avgfiinc!AT86</f>
        <v>17209787.909274992</v>
      </c>
      <c r="F93" s="282">
        <f>[1]avgfiinc!AU86</f>
        <v>10022046.999534408</v>
      </c>
      <c r="G93" s="257">
        <f>[1]avgfiinc!AV86</f>
        <v>20930627.253514703</v>
      </c>
      <c r="H93" s="340">
        <f>B93*0.0001/'TD5'!B93</f>
        <v>3.3717542886734016E-2</v>
      </c>
      <c r="I93" s="341">
        <f>C93*0.0001/'TD5'!B93</f>
        <v>3.5446375608444214E-2</v>
      </c>
      <c r="J93" s="341">
        <f>D93*0.0001/'TD5'!C93</f>
        <v>3.0485931783914566E-2</v>
      </c>
      <c r="K93" s="341">
        <f>E93*0.0001/'TD5'!D93</f>
        <v>3.4131687134504311E-2</v>
      </c>
      <c r="L93" s="341">
        <f>F93*0.0001/'TD5'!E93</f>
        <v>3.5155858844518661E-2</v>
      </c>
      <c r="M93" s="342">
        <f>G93*0.0001/'TD5'!F93</f>
        <v>3.5914260894060135E-2</v>
      </c>
      <c r="P93" s="392"/>
    </row>
    <row r="94" spans="1:16">
      <c r="A94" s="249">
        <v>1998</v>
      </c>
      <c r="B94" s="303">
        <f>[1]avgfiinc!AQ87</f>
        <v>15566408.339870337</v>
      </c>
      <c r="C94" s="257">
        <f>[1]avgfiinc!AR87</f>
        <v>16407790.205311883</v>
      </c>
      <c r="D94" s="282">
        <f>[1]avgfiinc!AS87</f>
        <v>15179442.430600155</v>
      </c>
      <c r="E94" s="282">
        <f>[1]avgfiinc!AT87</f>
        <v>20371688.733265936</v>
      </c>
      <c r="F94" s="282">
        <f>[1]avgfiinc!AU87</f>
        <v>11927567.741036866</v>
      </c>
      <c r="G94" s="257">
        <f>[1]avgfiinc!AV87</f>
        <v>24755211.906345621</v>
      </c>
      <c r="H94" s="340">
        <f>B94*0.0001/'TD5'!B94</f>
        <v>3.7556417286396034E-2</v>
      </c>
      <c r="I94" s="341">
        <f>C94*0.0001/'TD5'!B94</f>
        <v>3.9586383849382414E-2</v>
      </c>
      <c r="J94" s="341">
        <f>D94*0.0001/'TD5'!C94</f>
        <v>3.4013036638498306E-2</v>
      </c>
      <c r="K94" s="341">
        <f>E94*0.0001/'TD5'!D94</f>
        <v>3.8163132965564728E-2</v>
      </c>
      <c r="L94" s="341">
        <f>F94*0.0001/'TD5'!E94</f>
        <v>3.921953588724137E-2</v>
      </c>
      <c r="M94" s="342">
        <f>G94*0.0001/'TD5'!F94</f>
        <v>4.0031518787145615E-2</v>
      </c>
      <c r="P94" s="392"/>
    </row>
    <row r="95" spans="1:16">
      <c r="A95" s="259">
        <v>1999</v>
      </c>
      <c r="B95" s="308">
        <f>[1]avgfiinc!AQ88</f>
        <v>17973907.795440897</v>
      </c>
      <c r="C95" s="260">
        <f>[1]avgfiinc!AR88</f>
        <v>19046912.018068824</v>
      </c>
      <c r="D95" s="283">
        <f>[1]avgfiinc!AS88</f>
        <v>17955985.385395255</v>
      </c>
      <c r="E95" s="283">
        <f>[1]avgfiinc!AT88</f>
        <v>24280648.730862007</v>
      </c>
      <c r="F95" s="283">
        <f>[1]avgfiinc!AU88</f>
        <v>13166883.174369419</v>
      </c>
      <c r="G95" s="260">
        <f>[1]avgfiinc!AV88</f>
        <v>28572899.96709412</v>
      </c>
      <c r="H95" s="349">
        <f>B95*0.0001/'TD5'!B95</f>
        <v>4.1330348700284958E-2</v>
      </c>
      <c r="I95" s="347">
        <f>C95*0.0001/'TD5'!B95</f>
        <v>4.379768297076226E-2</v>
      </c>
      <c r="J95" s="347">
        <f>D95*0.0001/'TD5'!C95</f>
        <v>3.8347925990819938E-2</v>
      </c>
      <c r="K95" s="347">
        <f>E95*0.0001/'TD5'!D95</f>
        <v>4.3017480522394187E-2</v>
      </c>
      <c r="L95" s="347">
        <f>F95*0.0001/'TD5'!E95</f>
        <v>4.1699059307575226E-2</v>
      </c>
      <c r="M95" s="348">
        <f>G95*0.0001/'TD5'!F95</f>
        <v>4.3964292854070663E-2</v>
      </c>
      <c r="P95" s="392"/>
    </row>
    <row r="96" spans="1:16">
      <c r="A96" s="261">
        <v>2000</v>
      </c>
      <c r="B96" s="313">
        <f>[1]avgfiinc!AQ89</f>
        <v>21789567.057927035</v>
      </c>
      <c r="C96" s="262">
        <f>[1]avgfiinc!AR89</f>
        <v>23129258.943106312</v>
      </c>
      <c r="D96" s="284">
        <f>[1]avgfiinc!AS89</f>
        <v>22016978.487660255</v>
      </c>
      <c r="E96" s="284">
        <f>[1]avgfiinc!AT89</f>
        <v>29413141.40974072</v>
      </c>
      <c r="F96" s="284">
        <f>[1]avgfiinc!AU89</f>
        <v>16047707.070987297</v>
      </c>
      <c r="G96" s="262">
        <f>[1]avgfiinc!AV89</f>
        <v>34581478.662030406</v>
      </c>
      <c r="H96" s="350">
        <f>B96*0.0001/'TD5'!B96</f>
        <v>4.7906827181577676E-2</v>
      </c>
      <c r="I96" s="351">
        <f>C96*0.0001/'TD5'!B96</f>
        <v>5.0852291285991676E-2</v>
      </c>
      <c r="J96" s="351">
        <f>D96*0.0001/'TD5'!C96</f>
        <v>4.5029740780591972E-2</v>
      </c>
      <c r="K96" s="351">
        <f>E96*0.0001/'TD5'!D96</f>
        <v>5.0063729286193848E-2</v>
      </c>
      <c r="L96" s="351">
        <f>F96*0.0001/'TD5'!E96</f>
        <v>4.82528768479824E-2</v>
      </c>
      <c r="M96" s="352">
        <f>G96*0.0001/'TD5'!F96</f>
        <v>5.1064994186162949E-2</v>
      </c>
      <c r="P96" s="392"/>
    </row>
    <row r="97" spans="1:16">
      <c r="A97" s="249">
        <v>2001</v>
      </c>
      <c r="B97" s="303">
        <f>[1]avgfiinc!AQ90</f>
        <v>15025288.7446182</v>
      </c>
      <c r="C97" s="257">
        <f>[1]avgfiinc!AR90</f>
        <v>16109236.041187994</v>
      </c>
      <c r="D97" s="282">
        <f>[1]avgfiinc!AS90</f>
        <v>14737960.262886345</v>
      </c>
      <c r="E97" s="282">
        <f>[1]avgfiinc!AT90</f>
        <v>20721805.840181295</v>
      </c>
      <c r="F97" s="282">
        <f>[1]avgfiinc!AU90</f>
        <v>10800646.838433525</v>
      </c>
      <c r="G97" s="257">
        <f>[1]avgfiinc!AV90</f>
        <v>23639747.342276402</v>
      </c>
      <c r="H97" s="340">
        <f>B97*0.0001/'TD5'!B97</f>
        <v>3.5246830433607101E-2</v>
      </c>
      <c r="I97" s="341">
        <f>C97*0.0001/'TD5'!B97</f>
        <v>3.7789590656757355E-2</v>
      </c>
      <c r="J97" s="341">
        <f>D97*0.0001/'TD5'!C97</f>
        <v>3.1969495117664344E-2</v>
      </c>
      <c r="K97" s="341">
        <f>E97*0.0001/'TD5'!D97</f>
        <v>3.7748381495475776E-2</v>
      </c>
      <c r="L97" s="341">
        <f>F97*0.0001/'TD5'!E97</f>
        <v>3.4495752304792404E-2</v>
      </c>
      <c r="M97" s="342">
        <f>G97*0.0001/'TD5'!F97</f>
        <v>3.7522554397583008E-2</v>
      </c>
      <c r="P97" s="392"/>
    </row>
    <row r="98" spans="1:16">
      <c r="A98" s="249">
        <v>2002</v>
      </c>
      <c r="B98" s="303">
        <f>[1]avgfiinc!AQ91</f>
        <v>12173573.248382643</v>
      </c>
      <c r="C98" s="257">
        <f>[1]avgfiinc!AR91</f>
        <v>13064904.322457006</v>
      </c>
      <c r="D98" s="282">
        <f>[1]avgfiinc!AS91</f>
        <v>11764889.39675987</v>
      </c>
      <c r="E98" s="282">
        <f>[1]avgfiinc!AT91</f>
        <v>16875776.031897668</v>
      </c>
      <c r="F98" s="282">
        <f>[1]avgfiinc!AU91</f>
        <v>8664894.0882464442</v>
      </c>
      <c r="G98" s="257">
        <f>[1]avgfiinc!AV91</f>
        <v>19083586.555933863</v>
      </c>
      <c r="H98" s="340">
        <f>B98*0.0001/'TD5'!B98</f>
        <v>2.9984612017869946E-2</v>
      </c>
      <c r="I98" s="341">
        <f>C98*0.0001/'TD5'!B98</f>
        <v>3.2180041074752808E-2</v>
      </c>
      <c r="J98" s="341">
        <f>D98*0.0001/'TD5'!C98</f>
        <v>2.6695121079683304E-2</v>
      </c>
      <c r="K98" s="341">
        <f>E98*0.0001/'TD5'!D98</f>
        <v>3.2429110258817673E-2</v>
      </c>
      <c r="L98" s="341">
        <f>F98*0.0001/'TD5'!E98</f>
        <v>2.8786314651370055E-2</v>
      </c>
      <c r="M98" s="342">
        <f>G98*0.0001/'TD5'!F98</f>
        <v>3.2009199261665337E-2</v>
      </c>
      <c r="P98" s="392"/>
    </row>
    <row r="99" spans="1:16">
      <c r="A99" s="249">
        <v>2003</v>
      </c>
      <c r="B99" s="303">
        <f>[1]avgfiinc!AQ92</f>
        <v>13496757.419113453</v>
      </c>
      <c r="C99" s="257">
        <f>[1]avgfiinc!AR92</f>
        <v>14344325.401092226</v>
      </c>
      <c r="D99" s="282">
        <f>[1]avgfiinc!AS92</f>
        <v>13055517.58913913</v>
      </c>
      <c r="E99" s="282">
        <f>[1]avgfiinc!AT92</f>
        <v>18190775.133493178</v>
      </c>
      <c r="F99" s="282">
        <f>[1]avgfiinc!AU92</f>
        <v>9922767.9691614695</v>
      </c>
      <c r="G99" s="257">
        <f>[1]avgfiinc!AV92</f>
        <v>21054220.848203961</v>
      </c>
      <c r="H99" s="340">
        <f>B99*0.0001/'TD5'!B99</f>
        <v>3.3309422433376305E-2</v>
      </c>
      <c r="I99" s="341">
        <f>C99*0.0001/'TD5'!B99</f>
        <v>3.5401184111833565E-2</v>
      </c>
      <c r="J99" s="341">
        <f>D99*0.0001/'TD5'!C99</f>
        <v>2.9725426807999607E-2</v>
      </c>
      <c r="K99" s="341">
        <f>E99*0.0001/'TD5'!D99</f>
        <v>3.5299237817525871E-2</v>
      </c>
      <c r="L99" s="341">
        <f>F99*0.0001/'TD5'!E99</f>
        <v>3.2685834914445877E-2</v>
      </c>
      <c r="M99" s="342">
        <f>G99*0.0001/'TD5'!F99</f>
        <v>3.5480741411447532E-2</v>
      </c>
      <c r="P99" s="392"/>
    </row>
    <row r="100" spans="1:16">
      <c r="A100" s="249">
        <v>2004</v>
      </c>
      <c r="B100" s="303">
        <f>[1]avgfiinc!AQ93</f>
        <v>17603896.027636062</v>
      </c>
      <c r="C100" s="257">
        <f>[1]avgfiinc!AR93</f>
        <v>18557179.214332789</v>
      </c>
      <c r="D100" s="282">
        <f>[1]avgfiinc!AS93</f>
        <v>16970319.105924774</v>
      </c>
      <c r="E100" s="282">
        <f>[1]avgfiinc!AT93</f>
        <v>23632758.269208036</v>
      </c>
      <c r="F100" s="282">
        <f>[1]avgfiinc!AU93</f>
        <v>12937808.468705142</v>
      </c>
      <c r="G100" s="257">
        <f>[1]avgfiinc!AV93</f>
        <v>27371781.671133097</v>
      </c>
      <c r="H100" s="340">
        <f>B100*0.0001/'TD5'!B100</f>
        <v>4.1220337152481079E-2</v>
      </c>
      <c r="I100" s="341">
        <f>C100*0.0001/'TD5'!B100</f>
        <v>4.3452493846416487E-2</v>
      </c>
      <c r="J100" s="341">
        <f>D100*0.0001/'TD5'!C100</f>
        <v>3.6955270916223526E-2</v>
      </c>
      <c r="K100" s="341">
        <f>E100*0.0001/'TD5'!D100</f>
        <v>4.3589264154434211E-2</v>
      </c>
      <c r="L100" s="341">
        <f>F100*0.0001/'TD5'!E100</f>
        <v>4.0293607860803604E-2</v>
      </c>
      <c r="M100" s="342">
        <f>G100*0.0001/'TD5'!F100</f>
        <v>4.3900750577449792E-2</v>
      </c>
      <c r="P100" s="392"/>
    </row>
    <row r="101" spans="1:16">
      <c r="A101" s="249">
        <v>2005</v>
      </c>
      <c r="B101" s="303">
        <f>[1]avgfiinc!AQ94</f>
        <v>21848460.343640603</v>
      </c>
      <c r="C101" s="257">
        <f>[1]avgfiinc!AR94</f>
        <v>22840918.224779684</v>
      </c>
      <c r="D101" s="282">
        <f>[1]avgfiinc!AS94</f>
        <v>20905815.565310415</v>
      </c>
      <c r="E101" s="282">
        <f>[1]avgfiinc!AT94</f>
        <v>29230701.803895809</v>
      </c>
      <c r="F101" s="282">
        <f>[1]avgfiinc!AU94</f>
        <v>15909869.108547406</v>
      </c>
      <c r="G101" s="257">
        <f>[1]avgfiinc!AV94</f>
        <v>33896715.367021173</v>
      </c>
      <c r="H101" s="340">
        <f>B101*0.0001/'TD5'!B101</f>
        <v>4.8715319484472254E-2</v>
      </c>
      <c r="I101" s="341">
        <f>C101*0.0001/'TD5'!B101</f>
        <v>5.0928194075822823E-2</v>
      </c>
      <c r="J101" s="341">
        <f>D101*0.0001/'TD5'!C101</f>
        <v>4.3696075677871711E-2</v>
      </c>
      <c r="K101" s="341">
        <f>E101*0.0001/'TD5'!D101</f>
        <v>5.1425773650407791E-2</v>
      </c>
      <c r="L101" s="341">
        <f>F101*0.0001/'TD5'!E101</f>
        <v>4.7056995332241058E-2</v>
      </c>
      <c r="M101" s="342">
        <f>G101*0.0001/'TD5'!F101</f>
        <v>5.1857911050319665E-2</v>
      </c>
      <c r="P101" s="392"/>
    </row>
    <row r="102" spans="1:16">
      <c r="A102" s="249">
        <v>2006</v>
      </c>
      <c r="B102" s="303">
        <f>[1]avgfiinc!AQ95</f>
        <v>23967925.619962238</v>
      </c>
      <c r="C102" s="257">
        <f>[1]avgfiinc!AR95</f>
        <v>24924074.298235614</v>
      </c>
      <c r="D102" s="282">
        <f>[1]avgfiinc!AS95</f>
        <v>22555508.643503908</v>
      </c>
      <c r="E102" s="282">
        <f>[1]avgfiinc!AT95</f>
        <v>31341832.306266617</v>
      </c>
      <c r="F102" s="282">
        <f>[1]avgfiinc!AU95</f>
        <v>18002607.70680603</v>
      </c>
      <c r="G102" s="257">
        <f>[1]avgfiinc!AV95</f>
        <v>37033459.097764373</v>
      </c>
      <c r="H102" s="340">
        <f>B102*0.0001/'TD5'!B102</f>
        <v>5.1669895648956299E-2</v>
      </c>
      <c r="I102" s="341">
        <f>C102*0.0001/'TD5'!B102</f>
        <v>5.3731154650449753E-2</v>
      </c>
      <c r="J102" s="341">
        <f>D102*0.0001/'TD5'!C102</f>
        <v>4.5920189470052712E-2</v>
      </c>
      <c r="K102" s="341">
        <f>E102*0.0001/'TD5'!D102</f>
        <v>5.3516443818807609E-2</v>
      </c>
      <c r="L102" s="341">
        <f>F102*0.0001/'TD5'!E102</f>
        <v>5.117758363485337E-2</v>
      </c>
      <c r="M102" s="342">
        <f>G102*0.0001/'TD5'!F102</f>
        <v>5.5023580789566033E-2</v>
      </c>
      <c r="P102" s="392"/>
    </row>
    <row r="103" spans="1:16">
      <c r="A103" s="249">
        <v>2007</v>
      </c>
      <c r="B103" s="303">
        <f>[1]avgfiinc!AQ96</f>
        <v>27461963.995648503</v>
      </c>
      <c r="C103" s="257">
        <f>[1]avgfiinc!AR96</f>
        <v>28517313.271184225</v>
      </c>
      <c r="D103" s="282">
        <f>[1]avgfiinc!AS96</f>
        <v>25591064.535694931</v>
      </c>
      <c r="E103" s="282">
        <f>[1]avgfiinc!AT96</f>
        <v>35988969.019006051</v>
      </c>
      <c r="F103" s="282">
        <f>[1]avgfiinc!AU96</f>
        <v>20560888.76333113</v>
      </c>
      <c r="G103" s="257">
        <f>[1]avgfiinc!AV96</f>
        <v>42403045.629616328</v>
      </c>
      <c r="H103" s="340">
        <f>B103*0.0001/'TD5'!B103</f>
        <v>5.7333104312419891E-2</v>
      </c>
      <c r="I103" s="341">
        <f>C103*0.0001/'TD5'!B103</f>
        <v>5.9536386281251907E-2</v>
      </c>
      <c r="J103" s="341">
        <f>D103*0.0001/'TD5'!C103</f>
        <v>5.0992030650377274E-2</v>
      </c>
      <c r="K103" s="341">
        <f>E103*0.0001/'TD5'!D103</f>
        <v>5.9875253587961197E-2</v>
      </c>
      <c r="L103" s="341">
        <f>F103*0.0001/'TD5'!E103</f>
        <v>5.6179460138082497E-2</v>
      </c>
      <c r="M103" s="342">
        <f>G103*0.0001/'TD5'!F103</f>
        <v>6.0898482799530029E-2</v>
      </c>
      <c r="P103" s="392"/>
    </row>
    <row r="104" spans="1:16">
      <c r="A104" s="249">
        <v>2008</v>
      </c>
      <c r="B104" s="303">
        <f>[1]avgfiinc!AQ97</f>
        <v>21265947.516213365</v>
      </c>
      <c r="C104" s="257">
        <f>[1]avgfiinc!AR97</f>
        <v>22356799.008126747</v>
      </c>
      <c r="D104" s="282">
        <f>[1]avgfiinc!AS97</f>
        <v>20109168.152617283</v>
      </c>
      <c r="E104" s="282">
        <f>[1]avgfiinc!AT97</f>
        <v>28910009.521971744</v>
      </c>
      <c r="F104" s="282">
        <f>[1]avgfiinc!AU97</f>
        <v>15147687.425599666</v>
      </c>
      <c r="G104" s="257">
        <f>[1]avgfiinc!AV97</f>
        <v>32628733.206675727</v>
      </c>
      <c r="H104" s="340">
        <f>B104*0.0001/'TD5'!B104</f>
        <v>4.7841973602771759E-2</v>
      </c>
      <c r="I104" s="341">
        <f>C104*0.0001/'TD5'!B104</f>
        <v>5.0296060740947723E-2</v>
      </c>
      <c r="J104" s="341">
        <f>D104*0.0001/'TD5'!C104</f>
        <v>4.2504884302616126E-2</v>
      </c>
      <c r="K104" s="341">
        <f>E104*0.0001/'TD5'!D104</f>
        <v>5.1428884267807007E-2</v>
      </c>
      <c r="L104" s="341">
        <f>F104*0.0001/'TD5'!E104</f>
        <v>4.516789689660073E-2</v>
      </c>
      <c r="M104" s="342">
        <f>G104*0.0001/'TD5'!F104</f>
        <v>5.0827734172344201E-2</v>
      </c>
      <c r="P104" s="392"/>
    </row>
    <row r="105" spans="1:16">
      <c r="A105" s="259">
        <v>2009</v>
      </c>
      <c r="B105" s="317">
        <f>[1]avgfiinc!AQ98</f>
        <v>14893883.4511826</v>
      </c>
      <c r="C105" s="264">
        <f>[1]avgfiinc!AR98</f>
        <v>15781330.297851497</v>
      </c>
      <c r="D105" s="283">
        <f>[1]avgfiinc!AS98</f>
        <v>13999190.80430807</v>
      </c>
      <c r="E105" s="283">
        <f>[1]avgfiinc!AT98</f>
        <v>20468008.199955977</v>
      </c>
      <c r="F105" s="283">
        <f>[1]avgfiinc!AU98</f>
        <v>10456223.243982559</v>
      </c>
      <c r="G105" s="260">
        <f>[1]avgfiinc!AV98</f>
        <v>22887954.127872977</v>
      </c>
      <c r="H105" s="349">
        <f>B105*0.0001/'TD5'!B105</f>
        <v>3.7306264042854309E-2</v>
      </c>
      <c r="I105" s="347">
        <f>C105*0.0001/'TD5'!B105</f>
        <v>3.9529144763946533E-2</v>
      </c>
      <c r="J105" s="353">
        <f>D105*0.0001/'TD5'!C105</f>
        <v>3.2581035047769547E-2</v>
      </c>
      <c r="K105" s="354">
        <f>E105*0.0001/'TD5'!D105</f>
        <v>4.1083220392465591E-2</v>
      </c>
      <c r="L105" s="347">
        <f>F105*0.0001/'TD5'!E105</f>
        <v>3.4022599458694458E-2</v>
      </c>
      <c r="M105" s="348">
        <f>G105*0.0001/'TD5'!F105</f>
        <v>3.9563849568367004E-2</v>
      </c>
      <c r="P105" s="392"/>
    </row>
    <row r="106" spans="1:16">
      <c r="A106" s="249">
        <v>2010</v>
      </c>
      <c r="B106" s="320">
        <f>[1]avgfiinc!AQ99</f>
        <v>18731838.052218553</v>
      </c>
      <c r="C106" s="266">
        <f>[1]avgfiinc!AR99</f>
        <v>19635923.47900366</v>
      </c>
      <c r="D106" s="282">
        <f>[1]avgfiinc!AS99</f>
        <v>17866380.859825011</v>
      </c>
      <c r="E106" s="282">
        <f>[1]avgfiinc!AT99</f>
        <v>24952754.616511401</v>
      </c>
      <c r="F106" s="282">
        <f>[1]avgfiinc!AU99</f>
        <v>13691101.522774579</v>
      </c>
      <c r="G106" s="257">
        <f>[1]avgfiinc!AV99</f>
        <v>28649784.334356938</v>
      </c>
      <c r="H106" s="340">
        <f>B106*0.0001/'TD5'!B106</f>
        <v>4.5619767159223557E-2</v>
      </c>
      <c r="I106" s="341">
        <f>C106*0.0001/'TD5'!B106</f>
        <v>4.7821588814258575E-2</v>
      </c>
      <c r="J106" s="355">
        <f>D106*0.0001/'TD5'!C106</f>
        <v>4.0772780776023865E-2</v>
      </c>
      <c r="K106" s="197">
        <f>E106*0.0001/'TD5'!D106</f>
        <v>4.8899173736572273E-2</v>
      </c>
      <c r="L106" s="341">
        <f>F106*0.0001/'TD5'!E106</f>
        <v>4.3141994625329971E-2</v>
      </c>
      <c r="M106" s="342">
        <f>G106*0.0001/'TD5'!F106</f>
        <v>4.8427887260913849E-2</v>
      </c>
      <c r="P106" s="392"/>
    </row>
    <row r="107" spans="1:16">
      <c r="A107" s="249">
        <v>2011</v>
      </c>
      <c r="B107" s="320">
        <f>[1]avgfiinc!AQ100</f>
        <v>16931772.00268032</v>
      </c>
      <c r="C107" s="266">
        <f>[1]avgfiinc!AR100</f>
        <v>17828220.821697991</v>
      </c>
      <c r="D107" s="282">
        <f>[1]avgfiinc!AS100</f>
        <v>15944084.309953213</v>
      </c>
      <c r="E107" s="282">
        <f>[1]avgfiinc!AT100</f>
        <v>22507034.506179877</v>
      </c>
      <c r="F107" s="282">
        <f>[1]avgfiinc!AU100</f>
        <v>12562463.092239343</v>
      </c>
      <c r="G107" s="257">
        <f>[1]avgfiinc!AV100</f>
        <v>25929829.637118787</v>
      </c>
      <c r="H107" s="340">
        <f>B107*0.0001/'TD5'!B107</f>
        <v>4.1027974337339394E-2</v>
      </c>
      <c r="I107" s="341">
        <f>C107*0.0001/'TD5'!B107</f>
        <v>4.3200191110372543E-2</v>
      </c>
      <c r="J107" s="355">
        <f>D107*0.0001/'TD5'!C107</f>
        <v>3.6317721009254456E-2</v>
      </c>
      <c r="K107" s="197">
        <f>E107*0.0001/'TD5'!D107</f>
        <v>4.3548356741666801E-2</v>
      </c>
      <c r="L107" s="341">
        <f>F107*0.0001/'TD5'!E107</f>
        <v>3.9752755314111703E-2</v>
      </c>
      <c r="M107" s="342">
        <f>G107*0.0001/'TD5'!F107</f>
        <v>4.3791338801383979E-2</v>
      </c>
      <c r="P107" s="392"/>
    </row>
    <row r="108" spans="1:16">
      <c r="A108" s="249">
        <v>2012</v>
      </c>
      <c r="B108" s="320">
        <f>[1]avgfiinc!AQ101</f>
        <v>24173197.661521774</v>
      </c>
      <c r="C108" s="266">
        <f>[1]avgfiinc!AR101</f>
        <v>25100322.378417403</v>
      </c>
      <c r="D108" s="282">
        <f>[1]avgfiinc!AS101</f>
        <v>22199643.31393902</v>
      </c>
      <c r="E108" s="282">
        <f>[1]avgfiinc!AT101</f>
        <v>31906770.502082799</v>
      </c>
      <c r="F108" s="282">
        <f>[1]avgfiinc!AU101</f>
        <v>17829107.931129549</v>
      </c>
      <c r="G108" s="257">
        <f>[1]avgfiinc!AV101</f>
        <v>36746441.430329137</v>
      </c>
      <c r="H108" s="340">
        <f>B108*0.0001/'TD5'!B108</f>
        <v>5.5348511785268777E-2</v>
      </c>
      <c r="I108" s="341">
        <f>C108*0.0001/'TD5'!B108</f>
        <v>5.747131630778312E-2</v>
      </c>
      <c r="J108" s="355">
        <f>D108*0.0001/'TD5'!C108</f>
        <v>4.8177152872085564E-2</v>
      </c>
      <c r="K108" s="197">
        <f>E108*0.0001/'TD5'!D108</f>
        <v>5.8217760175466537E-2</v>
      </c>
      <c r="L108" s="341">
        <f>F108*0.0001/'TD5'!E108</f>
        <v>5.3418740630149841E-2</v>
      </c>
      <c r="M108" s="342">
        <f>G108*0.0001/'TD5'!F108</f>
        <v>5.8905452489852891E-2</v>
      </c>
      <c r="P108" s="392"/>
    </row>
    <row r="109" spans="1:16">
      <c r="A109" s="249">
        <v>2013</v>
      </c>
      <c r="B109" s="320">
        <f>[1]avgfiinc!AQ102</f>
        <v>17844585.740253758</v>
      </c>
      <c r="C109" s="266">
        <f>[1]avgfiinc!AR102</f>
        <v>18762915.367394667</v>
      </c>
      <c r="D109" s="282">
        <f>[1]avgfiinc!AS102</f>
        <v>16548668.49476371</v>
      </c>
      <c r="E109" s="282">
        <f>[1]avgfiinc!AT102</f>
        <v>23824889.399560474</v>
      </c>
      <c r="F109" s="282">
        <f>[1]avgfiinc!AU102</f>
        <v>13132223.076496199</v>
      </c>
      <c r="G109" s="257">
        <f>[1]avgfiinc!AV102</f>
        <v>27103114.085293993</v>
      </c>
      <c r="H109" s="340">
        <f>B109*0.0001/'TD5'!B109</f>
        <v>4.2098537087440491E-2</v>
      </c>
      <c r="I109" s="341">
        <f>C109*0.0001/'TD5'!B109</f>
        <v>4.4265039265155785E-2</v>
      </c>
      <c r="J109" s="355">
        <f>D109*0.0001/'TD5'!C109</f>
        <v>3.6779902875423431E-2</v>
      </c>
      <c r="K109" s="197">
        <f>E109*0.0001/'TD5'!D109</f>
        <v>4.4840730726718896E-2</v>
      </c>
      <c r="L109" s="341">
        <f>F109*0.0001/'TD5'!E109</f>
        <v>4.0469303727149956E-2</v>
      </c>
      <c r="M109" s="342">
        <f>G109*0.0001/'TD5'!F109</f>
        <v>4.4997464865446098E-2</v>
      </c>
      <c r="P109" s="392"/>
    </row>
    <row r="110" spans="1:16">
      <c r="A110" s="249">
        <v>2014</v>
      </c>
      <c r="B110" s="320">
        <f>[1]avgfiinc!AQ103</f>
        <v>21410122.542614862</v>
      </c>
      <c r="C110" s="266">
        <f>[1]avgfiinc!AR103</f>
        <v>22394276.427641153</v>
      </c>
      <c r="D110" s="282">
        <f>[1]avgfiinc!AS103</f>
        <v>19945758.555506207</v>
      </c>
      <c r="E110" s="282">
        <f>[1]avgfiinc!AT103</f>
        <v>28409287.976358507</v>
      </c>
      <c r="F110" s="282">
        <f>[1]avgfiinc!AU103</f>
        <v>15842429.543927493</v>
      </c>
      <c r="G110" s="257">
        <f>[1]avgfiinc!AV103</f>
        <v>32430426.462882146</v>
      </c>
      <c r="H110" s="340">
        <f>B110*0.0001/'TD5'!B110</f>
        <v>4.822569340467453E-2</v>
      </c>
      <c r="I110" s="341">
        <f>C110*0.0001/'TD5'!B110</f>
        <v>5.0442472100257867E-2</v>
      </c>
      <c r="J110" s="355">
        <f>D110*0.0001/'TD5'!C110</f>
        <v>4.2402930557727821E-2</v>
      </c>
      <c r="K110" s="197">
        <f>E110*0.0001/'TD5'!D110</f>
        <v>5.1046617329120636E-2</v>
      </c>
      <c r="L110" s="341">
        <f>F110*0.0001/'TD5'!E110</f>
        <v>4.6577297151088722E-2</v>
      </c>
      <c r="M110" s="342">
        <f>G110*0.0001/'TD5'!F110</f>
        <v>5.1557663828134523E-2</v>
      </c>
    </row>
    <row r="111" spans="1:16" ht="15.75">
      <c r="A111" s="249">
        <v>2015</v>
      </c>
      <c r="B111" s="323"/>
      <c r="C111" s="267"/>
      <c r="D111" s="282"/>
      <c r="E111" s="282"/>
      <c r="F111" s="282"/>
      <c r="G111" s="257"/>
      <c r="H111" s="324"/>
      <c r="I111" s="258"/>
      <c r="J111" s="265"/>
      <c r="K111" s="267"/>
      <c r="L111" s="257"/>
      <c r="M111" s="325"/>
    </row>
    <row r="112" spans="1:16" ht="15.75">
      <c r="A112" s="249">
        <v>2016</v>
      </c>
      <c r="B112" s="323"/>
      <c r="C112" s="267"/>
      <c r="D112" s="282"/>
      <c r="E112" s="282"/>
      <c r="F112" s="282"/>
      <c r="G112" s="257"/>
      <c r="H112" s="324"/>
      <c r="I112" s="258"/>
      <c r="J112" s="265"/>
      <c r="K112" s="267"/>
      <c r="L112" s="257"/>
      <c r="M112" s="325"/>
    </row>
    <row r="113" spans="1:13" ht="15.75">
      <c r="A113" s="249">
        <v>2017</v>
      </c>
      <c r="B113" s="323"/>
      <c r="C113" s="267"/>
      <c r="D113" s="282"/>
      <c r="E113" s="282"/>
      <c r="F113" s="282"/>
      <c r="G113" s="257"/>
      <c r="H113" s="324"/>
      <c r="I113" s="258"/>
      <c r="J113" s="265"/>
      <c r="K113" s="267"/>
      <c r="L113" s="257"/>
      <c r="M113" s="325"/>
    </row>
    <row r="114" spans="1:13" ht="15.75">
      <c r="A114" s="249">
        <v>2018</v>
      </c>
      <c r="B114" s="323"/>
      <c r="C114" s="267"/>
      <c r="D114" s="282"/>
      <c r="E114" s="282"/>
      <c r="F114" s="282"/>
      <c r="G114" s="257"/>
      <c r="H114" s="324"/>
      <c r="I114" s="258"/>
      <c r="J114" s="265"/>
      <c r="K114" s="267"/>
      <c r="L114" s="257"/>
      <c r="M114" s="325"/>
    </row>
    <row r="115" spans="1:13" ht="15.75">
      <c r="A115" s="249">
        <v>2019</v>
      </c>
      <c r="B115" s="323"/>
      <c r="C115" s="267"/>
      <c r="D115" s="282"/>
      <c r="E115" s="282"/>
      <c r="F115" s="282"/>
      <c r="G115" s="257"/>
      <c r="H115" s="324"/>
      <c r="I115" s="258"/>
      <c r="J115" s="265"/>
      <c r="K115" s="267"/>
      <c r="L115" s="257"/>
      <c r="M115" s="325"/>
    </row>
    <row r="116" spans="1:13" ht="16.5" thickBot="1">
      <c r="A116" s="268">
        <v>2020</v>
      </c>
      <c r="B116" s="326"/>
      <c r="C116" s="273"/>
      <c r="D116" s="327"/>
      <c r="E116" s="327"/>
      <c r="F116" s="327"/>
      <c r="G116" s="269"/>
      <c r="H116" s="328"/>
      <c r="I116" s="271"/>
      <c r="J116" s="272"/>
      <c r="K116" s="273"/>
      <c r="L116" s="269"/>
      <c r="M116" s="329"/>
    </row>
    <row r="117" spans="1:13" ht="16.5" thickTop="1">
      <c r="A117" s="274"/>
      <c r="B117" s="275"/>
      <c r="C117" s="275"/>
      <c r="D117" s="275"/>
      <c r="E117" s="275"/>
      <c r="F117" s="275"/>
      <c r="G117" s="225"/>
      <c r="H117" s="275"/>
      <c r="I117" s="275"/>
      <c r="J117" s="275"/>
      <c r="K117" s="275"/>
      <c r="L117" s="275"/>
      <c r="M117" s="225"/>
    </row>
    <row r="118" spans="1:13" ht="15.75">
      <c r="D118" s="277"/>
      <c r="E118" s="277"/>
      <c r="F118" s="277"/>
      <c r="H118" s="277"/>
      <c r="I118" s="277"/>
      <c r="J118" s="277"/>
      <c r="K118" s="277"/>
      <c r="L118" s="277"/>
    </row>
  </sheetData>
  <mergeCells count="3">
    <mergeCell ref="A4:M4"/>
    <mergeCell ref="B7:G7"/>
    <mergeCell ref="H7:M7"/>
  </mergeCells>
  <hyperlinks>
    <hyperlink ref="A1" location="Index!A1" display="Back to index" xr:uid="{E26D6588-1547-406A-A573-71743C932B52}"/>
  </hyperlinks>
  <pageMargins left="0.75" right="0.75" top="1" bottom="1" header="0.5" footer="0.5"/>
  <pageSetup paperSize="9" orientation="portrait" horizontalDpi="4294967292" verticalDpi="429496729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C7310-2C8F-468D-B39D-375DB110F482}">
  <sheetPr>
    <tabColor theme="0" tint="-4.9989318521683403E-2"/>
  </sheetPr>
  <dimension ref="A1:G74"/>
  <sheetViews>
    <sheetView workbookViewId="0">
      <pane xSplit="1" ySplit="8" topLeftCell="B9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0.875" style="220"/>
    <col min="2" max="7" width="12" style="220" customWidth="1"/>
    <col min="8" max="16384" width="10.875" style="220"/>
  </cols>
  <sheetData>
    <row r="1" spans="1:7">
      <c r="A1" s="1" t="s">
        <v>0</v>
      </c>
      <c r="D1" s="221"/>
      <c r="E1" s="222"/>
      <c r="F1" s="221"/>
      <c r="G1" s="221"/>
    </row>
    <row r="2" spans="1:7">
      <c r="F2" s="279"/>
    </row>
    <row r="3" spans="1:7" ht="15.75" thickBot="1"/>
    <row r="4" spans="1:7" ht="24.95" customHeight="1" thickTop="1">
      <c r="A4" s="493" t="s">
        <v>187</v>
      </c>
      <c r="B4" s="494"/>
      <c r="C4" s="494"/>
      <c r="D4" s="494"/>
      <c r="E4" s="494"/>
      <c r="F4" s="494"/>
      <c r="G4" s="495"/>
    </row>
    <row r="5" spans="1:7" ht="15.75">
      <c r="A5" s="223"/>
      <c r="B5" s="224"/>
      <c r="C5" s="225"/>
      <c r="D5" s="225"/>
      <c r="E5" s="225"/>
      <c r="F5" s="225"/>
      <c r="G5" s="226"/>
    </row>
    <row r="6" spans="1:7" ht="15.75">
      <c r="A6" s="223"/>
      <c r="B6" s="9" t="s">
        <v>2</v>
      </c>
      <c r="C6" s="9" t="s">
        <v>3</v>
      </c>
      <c r="D6" s="9" t="s">
        <v>4</v>
      </c>
      <c r="E6" s="9" t="s">
        <v>5</v>
      </c>
      <c r="F6" s="9" t="s">
        <v>6</v>
      </c>
      <c r="G6" s="228" t="s">
        <v>7</v>
      </c>
    </row>
    <row r="7" spans="1:7" ht="20.100000000000001" customHeight="1">
      <c r="A7" s="223"/>
      <c r="B7" s="487" t="s">
        <v>188</v>
      </c>
      <c r="C7" s="487"/>
      <c r="D7" s="487"/>
      <c r="E7" s="487"/>
      <c r="F7" s="487"/>
      <c r="G7" s="488"/>
    </row>
    <row r="8" spans="1:7" s="235" customFormat="1" ht="44.1" customHeight="1">
      <c r="A8" s="229"/>
      <c r="B8" s="233" t="s">
        <v>118</v>
      </c>
      <c r="C8" s="233" t="s">
        <v>119</v>
      </c>
      <c r="D8" s="233" t="s">
        <v>110</v>
      </c>
      <c r="E8" s="233" t="s">
        <v>111</v>
      </c>
      <c r="F8" s="233" t="s">
        <v>112</v>
      </c>
      <c r="G8" s="234" t="s">
        <v>113</v>
      </c>
    </row>
    <row r="9" spans="1:7" ht="15.75">
      <c r="A9" s="249">
        <v>1960</v>
      </c>
      <c r="B9" s="282"/>
      <c r="C9" s="292"/>
      <c r="D9" s="238"/>
      <c r="E9" s="282"/>
      <c r="F9" s="240"/>
      <c r="G9" s="241"/>
    </row>
    <row r="10" spans="1:7" ht="15.75">
      <c r="A10" s="249">
        <v>1961</v>
      </c>
      <c r="B10" s="282"/>
      <c r="C10" s="292"/>
      <c r="D10" s="238"/>
      <c r="E10" s="282"/>
      <c r="F10" s="240"/>
      <c r="G10" s="241"/>
    </row>
    <row r="11" spans="1:7">
      <c r="A11" s="249">
        <v>1962</v>
      </c>
      <c r="B11" s="299">
        <f>[1]medfiinc!B51</f>
        <v>18361.396484375</v>
      </c>
      <c r="C11" s="299">
        <f>[1]medfiinc!C51</f>
        <v>12240.931640625</v>
      </c>
      <c r="D11" s="250">
        <f>[1]medfiinc!D51</f>
        <v>20401.552734375</v>
      </c>
      <c r="E11" s="299">
        <f>[1]medfiinc!E51</f>
        <v>27882.12109375</v>
      </c>
      <c r="F11" s="250">
        <f>[1]medfiinc!F51</f>
        <v>3876.294921875</v>
      </c>
      <c r="G11" s="252">
        <f>[1]medfiinc!G51</f>
        <v>26522.017578125</v>
      </c>
    </row>
    <row r="12" spans="1:7">
      <c r="A12" s="249">
        <v>1963</v>
      </c>
      <c r="B12" s="282">
        <f>[1]medfiinc!B52</f>
        <v>19094.515625</v>
      </c>
      <c r="C12" s="282">
        <f>[1]medfiinc!C52</f>
        <v>12894.9072265625</v>
      </c>
      <c r="D12" s="257">
        <f>[1]medfiinc!D52</f>
        <v>21271.205078125</v>
      </c>
      <c r="E12" s="282">
        <f>[1]medfiinc!E52</f>
        <v>29142.24609375</v>
      </c>
      <c r="F12" s="257">
        <f>[1]medfiinc!F52</f>
        <v>4218.3251953125</v>
      </c>
      <c r="G12" s="253">
        <f>[1]medfiinc!G52</f>
        <v>27470.8125</v>
      </c>
    </row>
    <row r="13" spans="1:7">
      <c r="A13" s="249">
        <v>1964</v>
      </c>
      <c r="B13" s="282">
        <f>[1]medfiinc!B53</f>
        <v>19827.6328125</v>
      </c>
      <c r="C13" s="282">
        <f>[1]medfiinc!C53</f>
        <v>13548.8828125</v>
      </c>
      <c r="D13" s="257">
        <f>[1]medfiinc!D53</f>
        <v>22140.857421875</v>
      </c>
      <c r="E13" s="282">
        <f>[1]medfiinc!E53</f>
        <v>30402.37109375</v>
      </c>
      <c r="F13" s="257">
        <f>[1]medfiinc!F53</f>
        <v>4560.35546875</v>
      </c>
      <c r="G13" s="253">
        <f>[1]medfiinc!G53</f>
        <v>28419.607421875</v>
      </c>
    </row>
    <row r="14" spans="1:7">
      <c r="A14" s="249">
        <v>1965</v>
      </c>
      <c r="B14" s="282">
        <f>[1]medfiinc!B54</f>
        <v>20786.7421875</v>
      </c>
      <c r="C14" s="282">
        <f>[1]medfiinc!C54</f>
        <v>14495.794921875</v>
      </c>
      <c r="D14" s="257">
        <f>[1]medfiinc!D54</f>
        <v>23203.984375</v>
      </c>
      <c r="E14" s="282">
        <f>[1]medfiinc!E54</f>
        <v>32062.099609375</v>
      </c>
      <c r="F14" s="257">
        <f>[1]medfiinc!F54</f>
        <v>4959.0146484375</v>
      </c>
      <c r="G14" s="253">
        <f>[1]medfiinc!G54</f>
        <v>29810.08984375</v>
      </c>
    </row>
    <row r="15" spans="1:7">
      <c r="A15" s="249">
        <v>1966</v>
      </c>
      <c r="B15" s="282">
        <f>[1]medfiinc!B55</f>
        <v>21745.8515625</v>
      </c>
      <c r="C15" s="282">
        <f>[1]medfiinc!C55</f>
        <v>15442.7060546875</v>
      </c>
      <c r="D15" s="257">
        <f>[1]medfiinc!D55</f>
        <v>24267.109375</v>
      </c>
      <c r="E15" s="282">
        <f>[1]medfiinc!E55</f>
        <v>33721.828125</v>
      </c>
      <c r="F15" s="257">
        <f>[1]medfiinc!F55</f>
        <v>5357.673828125</v>
      </c>
      <c r="G15" s="253">
        <f>[1]medfiinc!G55</f>
        <v>31200.5703125</v>
      </c>
    </row>
    <row r="16" spans="1:7">
      <c r="A16" s="249">
        <v>1967</v>
      </c>
      <c r="B16" s="282">
        <f>[1]medfiinc!B56</f>
        <v>22348.353515625</v>
      </c>
      <c r="C16" s="282">
        <f>[1]medfiinc!C56</f>
        <v>16837.80078125</v>
      </c>
      <c r="D16" s="257">
        <f>[1]medfiinc!D56</f>
        <v>24797.48828125</v>
      </c>
      <c r="E16" s="282">
        <f>[1]medfiinc!E56</f>
        <v>33675.6015625</v>
      </c>
      <c r="F16" s="399">
        <f>[1]medfiinc!F56</f>
        <v>7041.26171875</v>
      </c>
      <c r="G16" s="253">
        <f>[1]medfiinc!G56</f>
        <v>32144.890625</v>
      </c>
    </row>
    <row r="17" spans="1:7">
      <c r="A17" s="249">
        <v>1968</v>
      </c>
      <c r="B17" s="282">
        <f>[1]medfiinc!B57</f>
        <v>23183.3671875</v>
      </c>
      <c r="C17" s="282">
        <f>[1]medfiinc!C57</f>
        <v>17314.16015625</v>
      </c>
      <c r="D17" s="257">
        <f>[1]medfiinc!D57</f>
        <v>25531.048828125</v>
      </c>
      <c r="E17" s="282">
        <f>[1]medfiinc!E57</f>
        <v>34041.3984375</v>
      </c>
      <c r="F17" s="399">
        <f>[1]medfiinc!F57</f>
        <v>7336.50830078125</v>
      </c>
      <c r="G17" s="253">
        <f>[1]medfiinc!G57</f>
        <v>33454.4765625</v>
      </c>
    </row>
    <row r="18" spans="1:7">
      <c r="A18" s="259">
        <v>1969</v>
      </c>
      <c r="B18" s="283">
        <f>[1]medfiinc!B58</f>
        <v>23772.763671875</v>
      </c>
      <c r="C18" s="283">
        <f>[1]medfiinc!C58</f>
        <v>17899.4921875</v>
      </c>
      <c r="D18" s="260">
        <f>[1]medfiinc!D58</f>
        <v>26289.880859375</v>
      </c>
      <c r="E18" s="283">
        <f>[1]medfiinc!E58</f>
        <v>35239.625</v>
      </c>
      <c r="F18" s="400">
        <f>[1]medfiinc!F58</f>
        <v>7831.0283203125</v>
      </c>
      <c r="G18" s="254">
        <f>[1]medfiinc!G58</f>
        <v>34400.58984375</v>
      </c>
    </row>
    <row r="19" spans="1:7">
      <c r="A19" s="249">
        <v>1970</v>
      </c>
      <c r="B19" s="282">
        <f>[1]medfiinc!B59</f>
        <v>23370.2265625</v>
      </c>
      <c r="C19" s="282">
        <f>[1]medfiinc!C59</f>
        <v>17262.099609375</v>
      </c>
      <c r="D19" s="257">
        <f>[1]medfiinc!D59</f>
        <v>26025.93359375</v>
      </c>
      <c r="E19" s="282">
        <f>[1]medfiinc!E59</f>
        <v>34258.62890625</v>
      </c>
      <c r="F19" s="399">
        <f>[1]medfiinc!F59</f>
        <v>7435.98095703125</v>
      </c>
      <c r="G19" s="253">
        <f>[1]medfiinc!G59</f>
        <v>33993.0546875</v>
      </c>
    </row>
    <row r="20" spans="1:7">
      <c r="A20" s="249">
        <v>1971</v>
      </c>
      <c r="B20" s="282">
        <f>[1]medfiinc!B60</f>
        <v>23003.197265625</v>
      </c>
      <c r="C20" s="282">
        <f>[1]medfiinc!C60</f>
        <v>17189.203125</v>
      </c>
      <c r="D20" s="257">
        <f>[1]medfiinc!D60</f>
        <v>25783.8046875</v>
      </c>
      <c r="E20" s="282">
        <f>[1]medfiinc!E60</f>
        <v>33620.05859375</v>
      </c>
      <c r="F20" s="399">
        <f>[1]medfiinc!F60</f>
        <v>7077.9072265625</v>
      </c>
      <c r="G20" s="253">
        <f>[1]medfiinc!G60</f>
        <v>33367.27734375</v>
      </c>
    </row>
    <row r="21" spans="1:7">
      <c r="A21" s="249">
        <v>1972</v>
      </c>
      <c r="B21" s="282">
        <f>[1]medfiinc!B61</f>
        <v>23984.46484375</v>
      </c>
      <c r="C21" s="282">
        <f>[1]medfiinc!C61</f>
        <v>18170.048828125</v>
      </c>
      <c r="D21" s="257">
        <f>[1]medfiinc!D61</f>
        <v>26649.40625</v>
      </c>
      <c r="E21" s="282">
        <f>[1]medfiinc!E61</f>
        <v>34644.2265625</v>
      </c>
      <c r="F21" s="399">
        <f>[1]medfiinc!F61</f>
        <v>7752.55419921875</v>
      </c>
      <c r="G21" s="253">
        <f>[1]medfiinc!G61</f>
        <v>34159.69140625</v>
      </c>
    </row>
    <row r="22" spans="1:7">
      <c r="A22" s="249">
        <v>1973</v>
      </c>
      <c r="B22" s="282">
        <f>[1]medfiinc!B62</f>
        <v>24809.15625</v>
      </c>
      <c r="C22" s="282">
        <f>[1]medfiinc!C62</f>
        <v>18836.580078125</v>
      </c>
      <c r="D22" s="257">
        <f>[1]medfiinc!D62</f>
        <v>27795.443359375</v>
      </c>
      <c r="E22" s="282">
        <f>[1]medfiinc!E62</f>
        <v>35835.4453125</v>
      </c>
      <c r="F22" s="399">
        <f>[1]medfiinc!F62</f>
        <v>8499.4326171875</v>
      </c>
      <c r="G22" s="253">
        <f>[1]medfiinc!G62</f>
        <v>34916.58984375</v>
      </c>
    </row>
    <row r="23" spans="1:7">
      <c r="A23" s="249">
        <v>1974</v>
      </c>
      <c r="B23" s="282">
        <f>[1]medfiinc!B63</f>
        <v>24526.76953125</v>
      </c>
      <c r="C23" s="282">
        <f>[1]medfiinc!C63</f>
        <v>19029.390625</v>
      </c>
      <c r="D23" s="257">
        <f>[1]medfiinc!D63</f>
        <v>27275.4609375</v>
      </c>
      <c r="E23" s="282">
        <f>[1]medfiinc!E63</f>
        <v>35098.65234375</v>
      </c>
      <c r="F23" s="399">
        <f>[1]medfiinc!F63</f>
        <v>8880.3828125</v>
      </c>
      <c r="G23" s="253">
        <f>[1]medfiinc!G63</f>
        <v>34464.33984375</v>
      </c>
    </row>
    <row r="24" spans="1:7">
      <c r="A24" s="249">
        <v>1975</v>
      </c>
      <c r="B24" s="282">
        <f>[1]medfiinc!B64</f>
        <v>22908.15234375</v>
      </c>
      <c r="C24" s="282">
        <f>[1]medfiinc!C64</f>
        <v>17860.59375</v>
      </c>
      <c r="D24" s="257">
        <f>[1]medfiinc!D64</f>
        <v>25820.205078125</v>
      </c>
      <c r="E24" s="282">
        <f>[1]medfiinc!E64</f>
        <v>32032.5859375</v>
      </c>
      <c r="F24" s="399">
        <f>[1]medfiinc!F64</f>
        <v>9124.43359375</v>
      </c>
      <c r="G24" s="253">
        <f>[1]medfiinc!G64</f>
        <v>31838.44921875</v>
      </c>
    </row>
    <row r="25" spans="1:7">
      <c r="A25" s="249">
        <v>1976</v>
      </c>
      <c r="B25" s="282">
        <f>[1]medfiinc!B65</f>
        <v>23747.146484375</v>
      </c>
      <c r="C25" s="282">
        <f>[1]medfiinc!C65</f>
        <v>18776.814453125</v>
      </c>
      <c r="D25" s="257">
        <f>[1]medfiinc!D65</f>
        <v>26876.615234375</v>
      </c>
      <c r="E25" s="282">
        <f>[1]medfiinc!E65</f>
        <v>32767.380859375</v>
      </c>
      <c r="F25" s="399">
        <f>[1]medfiinc!F65</f>
        <v>9940.666015625</v>
      </c>
      <c r="G25" s="253">
        <f>[1]medfiinc!G65</f>
        <v>32767.380859375</v>
      </c>
    </row>
    <row r="26" spans="1:7">
      <c r="A26" s="249">
        <v>1977</v>
      </c>
      <c r="B26" s="282">
        <f>[1]medfiinc!B66</f>
        <v>24301.369140625</v>
      </c>
      <c r="C26" s="282">
        <f>[1]medfiinc!C66</f>
        <v>19093.93359375</v>
      </c>
      <c r="D26" s="257">
        <f>[1]medfiinc!D66</f>
        <v>27252.25</v>
      </c>
      <c r="E26" s="282">
        <f>[1]medfiinc!E66</f>
        <v>32980.4296875</v>
      </c>
      <c r="F26" s="399">
        <f>[1]medfiinc!F66</f>
        <v>10588.4541015625</v>
      </c>
      <c r="G26" s="253">
        <f>[1]medfiinc!G66</f>
        <v>33154.01171875</v>
      </c>
    </row>
    <row r="27" spans="1:7">
      <c r="A27" s="249">
        <v>1978</v>
      </c>
      <c r="B27" s="282">
        <f>[1]medfiinc!B67</f>
        <v>24849.087890625</v>
      </c>
      <c r="C27" s="282">
        <f>[1]medfiinc!C67</f>
        <v>19976.716796875</v>
      </c>
      <c r="D27" s="257">
        <f>[1]medfiinc!D67</f>
        <v>28097.333984375</v>
      </c>
      <c r="E27" s="282">
        <f>[1]medfiinc!E67</f>
        <v>33944.1796875</v>
      </c>
      <c r="F27" s="399">
        <f>[1]medfiinc!F67</f>
        <v>11693.6884765625</v>
      </c>
      <c r="G27" s="253">
        <f>[1]medfiinc!G67</f>
        <v>33781.765625</v>
      </c>
    </row>
    <row r="28" spans="1:7">
      <c r="A28" s="259">
        <v>1979</v>
      </c>
      <c r="B28" s="283">
        <f>[1]medfiinc!B68</f>
        <v>25368.57421875</v>
      </c>
      <c r="C28" s="283">
        <f>[1]medfiinc!C68</f>
        <v>20715.16796875</v>
      </c>
      <c r="D28" s="260">
        <f>[1]medfiinc!D68</f>
        <v>28520.8828125</v>
      </c>
      <c r="E28" s="283">
        <f>[1]medfiinc!E68</f>
        <v>33624.62109375</v>
      </c>
      <c r="F28" s="260">
        <f>[1]medfiinc!F68</f>
        <v>12459.1220703125</v>
      </c>
      <c r="G28" s="254">
        <f>[1]medfiinc!G68</f>
        <v>34225.05859375</v>
      </c>
    </row>
    <row r="29" spans="1:7">
      <c r="A29" s="249">
        <v>1980</v>
      </c>
      <c r="B29" s="282">
        <f>[1]medfiinc!B69</f>
        <v>24941.599609375</v>
      </c>
      <c r="C29" s="282">
        <f>[1]medfiinc!C69</f>
        <v>20256.4375</v>
      </c>
      <c r="D29" s="257">
        <f>[1]medfiinc!D69</f>
        <v>27973.17578125</v>
      </c>
      <c r="E29" s="282">
        <f>[1]medfiinc!E69</f>
        <v>32520.5390625</v>
      </c>
      <c r="F29" s="257">
        <f>[1]medfiinc!F69</f>
        <v>12539.69921875</v>
      </c>
      <c r="G29" s="253">
        <f>[1]medfiinc!G69</f>
        <v>33485.12890625</v>
      </c>
    </row>
    <row r="30" spans="1:7">
      <c r="A30" s="249">
        <v>1981</v>
      </c>
      <c r="B30" s="282">
        <f>[1]medfiinc!B70</f>
        <v>24554.294921875</v>
      </c>
      <c r="C30" s="282">
        <f>[1]medfiinc!C70</f>
        <v>19769.35546875</v>
      </c>
      <c r="D30" s="257">
        <f>[1]medfiinc!D70</f>
        <v>27450.443359375</v>
      </c>
      <c r="E30" s="282">
        <f>[1]medfiinc!E70</f>
        <v>31479.865234375</v>
      </c>
      <c r="F30" s="257">
        <f>[1]medfiinc!F70</f>
        <v>12591.9462890625</v>
      </c>
      <c r="G30" s="253">
        <f>[1]medfiinc!G70</f>
        <v>33116.81640625</v>
      </c>
    </row>
    <row r="31" spans="1:7">
      <c r="A31" s="249">
        <v>1982</v>
      </c>
      <c r="B31" s="282">
        <f>[1]medfiinc!B71</f>
        <v>23359.583984375</v>
      </c>
      <c r="C31" s="282">
        <f>[1]medfiinc!C71</f>
        <v>19090.826171875</v>
      </c>
      <c r="D31" s="257">
        <f>[1]medfiinc!D71</f>
        <v>26205.419921875</v>
      </c>
      <c r="E31" s="282">
        <f>[1]medfiinc!E71</f>
        <v>29406.98828125</v>
      </c>
      <c r="F31" s="257">
        <f>[1]medfiinc!F71</f>
        <v>12569.1162109375</v>
      </c>
      <c r="G31" s="253">
        <f>[1]medfiinc!G71</f>
        <v>31541.3671875</v>
      </c>
    </row>
    <row r="32" spans="1:7">
      <c r="A32" s="249">
        <v>1983</v>
      </c>
      <c r="B32" s="282">
        <f>[1]medfiinc!B72</f>
        <v>22830.841796875</v>
      </c>
      <c r="C32" s="282">
        <f>[1]medfiinc!C72</f>
        <v>18514.5625</v>
      </c>
      <c r="D32" s="257">
        <f>[1]medfiinc!D72</f>
        <v>25784.083984375</v>
      </c>
      <c r="E32" s="282">
        <f>[1]medfiinc!E72</f>
        <v>27942.224609375</v>
      </c>
      <c r="F32" s="257">
        <f>[1]medfiinc!F72</f>
        <v>12721.6630859375</v>
      </c>
      <c r="G32" s="253">
        <f>[1]medfiinc!G72</f>
        <v>30895.466796875</v>
      </c>
    </row>
    <row r="33" spans="1:7">
      <c r="A33" s="249">
        <v>1984</v>
      </c>
      <c r="B33" s="282">
        <f>[1]medfiinc!B73</f>
        <v>23942.48828125</v>
      </c>
      <c r="C33" s="282">
        <f>[1]medfiinc!C73</f>
        <v>19460.103515625</v>
      </c>
      <c r="D33" s="257">
        <f>[1]medfiinc!D73</f>
        <v>26894.30078125</v>
      </c>
      <c r="E33" s="282">
        <f>[1]medfiinc!E73</f>
        <v>28862.17578125</v>
      </c>
      <c r="F33" s="257">
        <f>[1]medfiinc!F73</f>
        <v>13447.150390625</v>
      </c>
      <c r="G33" s="253">
        <f>[1]medfiinc!G73</f>
        <v>32251.294921875</v>
      </c>
    </row>
    <row r="34" spans="1:7">
      <c r="A34" s="249">
        <v>1985</v>
      </c>
      <c r="B34" s="282">
        <f>[1]medfiinc!B74</f>
        <v>24196.66796875</v>
      </c>
      <c r="C34" s="282">
        <f>[1]medfiinc!C74</f>
        <v>19864.513671875</v>
      </c>
      <c r="D34" s="257">
        <f>[1]medfiinc!D74</f>
        <v>27366.537109375</v>
      </c>
      <c r="E34" s="282">
        <f>[1]medfiinc!E74</f>
        <v>29585.4453125</v>
      </c>
      <c r="F34" s="257">
        <f>[1]medfiinc!F74</f>
        <v>13736.099609375</v>
      </c>
      <c r="G34" s="253">
        <f>[1]medfiinc!G74</f>
        <v>32649.65234375</v>
      </c>
    </row>
    <row r="35" spans="1:7">
      <c r="A35" s="249">
        <v>1986</v>
      </c>
      <c r="B35" s="282">
        <f>[1]medfiinc!B75</f>
        <v>24642.2109375</v>
      </c>
      <c r="C35" s="282">
        <f>[1]medfiinc!C75</f>
        <v>20293.5859375</v>
      </c>
      <c r="D35" s="257">
        <f>[1]medfiinc!D75</f>
        <v>27851.91015625</v>
      </c>
      <c r="E35" s="282">
        <f>[1]medfiinc!E75</f>
        <v>29612.068359375</v>
      </c>
      <c r="F35" s="257">
        <f>[1]medfiinc!F75</f>
        <v>14288.3408203125</v>
      </c>
      <c r="G35" s="253">
        <f>[1]medfiinc!G75</f>
        <v>32925.30859375</v>
      </c>
    </row>
    <row r="36" spans="1:7">
      <c r="A36" s="249">
        <v>1987</v>
      </c>
      <c r="B36" s="282">
        <f>[1]medfiinc!B76</f>
        <v>25018.861328125</v>
      </c>
      <c r="C36" s="282">
        <f>[1]medfiinc!C76</f>
        <v>20680.9140625</v>
      </c>
      <c r="D36" s="257">
        <f>[1]medfiinc!D76</f>
        <v>28448.8671875</v>
      </c>
      <c r="E36" s="282">
        <f>[1]medfiinc!E76</f>
        <v>30163.869140625</v>
      </c>
      <c r="F36" s="257">
        <f>[1]medfiinc!F76</f>
        <v>14829.728515625</v>
      </c>
      <c r="G36" s="253">
        <f>[1]medfiinc!G76</f>
        <v>32988.578125</v>
      </c>
    </row>
    <row r="37" spans="1:7">
      <c r="A37" s="249">
        <v>1988</v>
      </c>
      <c r="B37" s="282">
        <f>[1]medfiinc!B77</f>
        <v>25408.861328125</v>
      </c>
      <c r="C37" s="282">
        <f>[1]medfiinc!C77</f>
        <v>21417.4296875</v>
      </c>
      <c r="D37" s="257">
        <f>[1]medfiinc!D77</f>
        <v>28913.53125</v>
      </c>
      <c r="E37" s="282">
        <f>[1]medfiinc!E77</f>
        <v>30471.162109375</v>
      </c>
      <c r="F37" s="257">
        <f>[1]medfiinc!F77</f>
        <v>15381.609375</v>
      </c>
      <c r="G37" s="253">
        <f>[1]medfiinc!G77</f>
        <v>33489.07421875</v>
      </c>
    </row>
    <row r="38" spans="1:7">
      <c r="A38" s="259">
        <v>1989</v>
      </c>
      <c r="B38" s="283">
        <f>[1]medfiinc!B78</f>
        <v>25609.224609375</v>
      </c>
      <c r="C38" s="283">
        <f>[1]medfiinc!C78</f>
        <v>21777.1875</v>
      </c>
      <c r="D38" s="260">
        <f>[1]medfiinc!D78</f>
        <v>29160.869140625</v>
      </c>
      <c r="E38" s="283">
        <f>[1]medfiinc!E78</f>
        <v>30282.44140625</v>
      </c>
      <c r="F38" s="260">
        <f>[1]medfiinc!F78</f>
        <v>16262.79296875</v>
      </c>
      <c r="G38" s="254">
        <f>[1]medfiinc!G78</f>
        <v>33273.30078125</v>
      </c>
    </row>
    <row r="39" spans="1:7">
      <c r="A39" s="249">
        <v>1990</v>
      </c>
      <c r="B39" s="282">
        <f>[1]medfiinc!B79</f>
        <v>25508.416015625</v>
      </c>
      <c r="C39" s="282">
        <f>[1]medfiinc!C79</f>
        <v>21825.86328125</v>
      </c>
      <c r="D39" s="257">
        <f>[1]medfiinc!D79</f>
        <v>28921.513671875</v>
      </c>
      <c r="E39" s="282">
        <f>[1]medfiinc!E79</f>
        <v>29819.697265625</v>
      </c>
      <c r="F39" s="257">
        <f>[1]medfiinc!F79</f>
        <v>16346.9423828125</v>
      </c>
      <c r="G39" s="253">
        <f>[1]medfiinc!G79</f>
        <v>33053.16015625</v>
      </c>
    </row>
    <row r="40" spans="1:7">
      <c r="A40" s="249">
        <v>1991</v>
      </c>
      <c r="B40" s="282">
        <f>[1]medfiinc!B80</f>
        <v>24613.01171875</v>
      </c>
      <c r="C40" s="282">
        <f>[1]medfiinc!C80</f>
        <v>21059.724609375</v>
      </c>
      <c r="D40" s="257">
        <f>[1]medfiinc!D80</f>
        <v>27992.96875</v>
      </c>
      <c r="E40" s="282">
        <f>[1]medfiinc!E80</f>
        <v>28252.96484375</v>
      </c>
      <c r="F40" s="257">
        <f>[1]medfiinc!F80</f>
        <v>16119.7900390625</v>
      </c>
      <c r="G40" s="253">
        <f>[1]medfiinc!G80</f>
        <v>32066.248046875</v>
      </c>
    </row>
    <row r="41" spans="1:7">
      <c r="A41" s="249">
        <v>1992</v>
      </c>
      <c r="B41" s="282">
        <f>[1]medfiinc!B81</f>
        <v>24071.515625</v>
      </c>
      <c r="C41" s="282">
        <f>[1]medfiinc!C81</f>
        <v>20608.595703125</v>
      </c>
      <c r="D41" s="257">
        <f>[1]medfiinc!D81</f>
        <v>27618.896484375</v>
      </c>
      <c r="E41" s="282">
        <f>[1]medfiinc!E81</f>
        <v>27281.05078125</v>
      </c>
      <c r="F41" s="257">
        <f>[1]medfiinc!F81</f>
        <v>15878.75390625</v>
      </c>
      <c r="G41" s="253">
        <f>[1]medfiinc!G81</f>
        <v>31335.201171875</v>
      </c>
    </row>
    <row r="42" spans="1:7">
      <c r="A42" s="249">
        <v>1993</v>
      </c>
      <c r="B42" s="282">
        <f>[1]medfiinc!B82</f>
        <v>23808.939453125</v>
      </c>
      <c r="C42" s="282">
        <f>[1]medfiinc!C82</f>
        <v>20348.81640625</v>
      </c>
      <c r="D42" s="257">
        <f>[1]medfiinc!D82</f>
        <v>27516.21484375</v>
      </c>
      <c r="E42" s="282">
        <f>[1]medfiinc!E82</f>
        <v>27433.830078125</v>
      </c>
      <c r="F42" s="257">
        <f>[1]medfiinc!F82</f>
        <v>15323.4013671875</v>
      </c>
      <c r="G42" s="253">
        <f>[1]medfiinc!G82</f>
        <v>31058.720703125</v>
      </c>
    </row>
    <row r="43" spans="1:7">
      <c r="A43" s="249">
        <v>1994</v>
      </c>
      <c r="B43" s="282">
        <f>[1]medfiinc!B83</f>
        <v>24185.078125</v>
      </c>
      <c r="C43" s="282">
        <f>[1]medfiinc!C83</f>
        <v>20557.31640625</v>
      </c>
      <c r="D43" s="257">
        <f>[1]medfiinc!D83</f>
        <v>28054.69140625</v>
      </c>
      <c r="E43" s="282">
        <f>[1]medfiinc!E83</f>
        <v>27812.83984375</v>
      </c>
      <c r="F43" s="257">
        <f>[1]medfiinc!F83</f>
        <v>15478.4501953125</v>
      </c>
      <c r="G43" s="253">
        <f>[1]medfiinc!G83</f>
        <v>31440.6015625</v>
      </c>
    </row>
    <row r="44" spans="1:7">
      <c r="A44" s="249">
        <v>1995</v>
      </c>
      <c r="B44" s="282">
        <f>[1]medfiinc!B84</f>
        <v>24560.486328125</v>
      </c>
      <c r="C44" s="282">
        <f>[1]medfiinc!C84</f>
        <v>21322.609375</v>
      </c>
      <c r="D44" s="257">
        <f>[1]medfiinc!D84</f>
        <v>28351.171875</v>
      </c>
      <c r="E44" s="282">
        <f>[1]medfiinc!E84</f>
        <v>28746.03515625</v>
      </c>
      <c r="F44" s="257">
        <f>[1]medfiinc!F84</f>
        <v>16189.388671875</v>
      </c>
      <c r="G44" s="253">
        <f>[1]medfiinc!G84</f>
        <v>32220.83203125</v>
      </c>
    </row>
    <row r="45" spans="1:7">
      <c r="A45" s="249">
        <v>1996</v>
      </c>
      <c r="B45" s="282">
        <f>[1]medfiinc!B85</f>
        <v>25143.220703125</v>
      </c>
      <c r="C45" s="282">
        <f>[1]medfiinc!C85</f>
        <v>21893.943359375</v>
      </c>
      <c r="D45" s="257">
        <f>[1]medfiinc!D85</f>
        <v>28701.953125</v>
      </c>
      <c r="E45" s="282">
        <f>[1]medfiinc!E85</f>
        <v>29320.86328125</v>
      </c>
      <c r="F45" s="257">
        <f>[1]medfiinc!F85</f>
        <v>16710.572265625</v>
      </c>
      <c r="G45" s="253">
        <f>[1]medfiinc!G85</f>
        <v>32724.869140625</v>
      </c>
    </row>
    <row r="46" spans="1:7">
      <c r="A46" s="249">
        <v>1997</v>
      </c>
      <c r="B46" s="282">
        <f>[1]medfiinc!B86</f>
        <v>26252.845703125</v>
      </c>
      <c r="C46" s="282">
        <f>[1]medfiinc!C86</f>
        <v>22762.583984375</v>
      </c>
      <c r="D46" s="257">
        <f>[1]medfiinc!D86</f>
        <v>29818.984375</v>
      </c>
      <c r="E46" s="282">
        <f>[1]medfiinc!E86</f>
        <v>30653.611328125</v>
      </c>
      <c r="F46" s="257">
        <f>[1]medfiinc!F86</f>
        <v>17830.689453125</v>
      </c>
      <c r="G46" s="253">
        <f>[1]medfiinc!G86</f>
        <v>34068</v>
      </c>
    </row>
    <row r="47" spans="1:7">
      <c r="A47" s="249">
        <v>1998</v>
      </c>
      <c r="B47" s="282">
        <f>[1]medfiinc!B87</f>
        <v>27335.357421875</v>
      </c>
      <c r="C47" s="282">
        <f>[1]medfiinc!C87</f>
        <v>23890.353515625</v>
      </c>
      <c r="D47" s="257">
        <f>[1]medfiinc!D87</f>
        <v>30930.14453125</v>
      </c>
      <c r="E47" s="282">
        <f>[1]medfiinc!E87</f>
        <v>31679.05859375</v>
      </c>
      <c r="F47" s="257">
        <f>[1]medfiinc!F87</f>
        <v>18722.84765625</v>
      </c>
      <c r="G47" s="253">
        <f>[1]medfiinc!G87</f>
        <v>35348.73828125</v>
      </c>
    </row>
    <row r="48" spans="1:7">
      <c r="A48" s="259">
        <v>1999</v>
      </c>
      <c r="B48" s="283">
        <f>[1]medfiinc!B88</f>
        <v>28087.6640625</v>
      </c>
      <c r="C48" s="283">
        <f>[1]medfiinc!C88</f>
        <v>24696.501953125</v>
      </c>
      <c r="D48" s="260">
        <f>[1]medfiinc!D88</f>
        <v>31773.708984375</v>
      </c>
      <c r="E48" s="283">
        <f>[1]medfiinc!E88</f>
        <v>33174.40625</v>
      </c>
      <c r="F48" s="260">
        <f>[1]medfiinc!F88</f>
        <v>19093.712890625</v>
      </c>
      <c r="G48" s="254">
        <f>[1]medfiinc!G88</f>
        <v>36344.40625</v>
      </c>
    </row>
    <row r="49" spans="1:7">
      <c r="A49" s="261">
        <v>2000</v>
      </c>
      <c r="B49" s="284">
        <f>[1]medfiinc!B89</f>
        <v>28742.15625</v>
      </c>
      <c r="C49" s="284">
        <f>[1]medfiinc!C89</f>
        <v>25428.5234375</v>
      </c>
      <c r="D49" s="262">
        <f>[1]medfiinc!D89</f>
        <v>32343.9296875</v>
      </c>
      <c r="E49" s="284">
        <f>[1]medfiinc!E89</f>
        <v>33640.5703125</v>
      </c>
      <c r="F49" s="262">
        <f>[1]medfiinc!F89</f>
        <v>19881.79296875</v>
      </c>
      <c r="G49" s="255">
        <f>[1]medfiinc!G89</f>
        <v>37026.23828125</v>
      </c>
    </row>
    <row r="50" spans="1:7">
      <c r="A50" s="249">
        <v>2001</v>
      </c>
      <c r="B50" s="282">
        <f>[1]medfiinc!B90</f>
        <v>28325.912109375</v>
      </c>
      <c r="C50" s="282">
        <f>[1]medfiinc!C90</f>
        <v>25092.681640625</v>
      </c>
      <c r="D50" s="257">
        <f>[1]medfiinc!D90</f>
        <v>32121.443359375</v>
      </c>
      <c r="E50" s="282">
        <f>[1]medfiinc!E90</f>
        <v>32964.89453125</v>
      </c>
      <c r="F50" s="257">
        <f>[1]medfiinc!F90</f>
        <v>19821.109375</v>
      </c>
      <c r="G50" s="253">
        <f>[1]medfiinc!G90</f>
        <v>36479.27734375</v>
      </c>
    </row>
    <row r="51" spans="1:7">
      <c r="A51" s="249">
        <v>2002</v>
      </c>
      <c r="B51" s="282">
        <f>[1]medfiinc!B91</f>
        <v>27278.462890625</v>
      </c>
      <c r="C51" s="282">
        <f>[1]medfiinc!C91</f>
        <v>24170.791015625</v>
      </c>
      <c r="D51" s="257">
        <f>[1]medfiinc!D91</f>
        <v>31076.73046875</v>
      </c>
      <c r="E51" s="282">
        <f>[1]medfiinc!E91</f>
        <v>31491.087890625</v>
      </c>
      <c r="F51" s="257">
        <f>[1]medfiinc!F91</f>
        <v>18991.3359375</v>
      </c>
      <c r="G51" s="253">
        <f>[1]medfiinc!G91</f>
        <v>34736.87890625</v>
      </c>
    </row>
    <row r="52" spans="1:7">
      <c r="A52" s="249">
        <v>2003</v>
      </c>
      <c r="B52" s="282">
        <f>[1]medfiinc!B92</f>
        <v>26572.529296875</v>
      </c>
      <c r="C52" s="282">
        <f>[1]medfiinc!C92</f>
        <v>23665.103515625</v>
      </c>
      <c r="D52" s="257">
        <f>[1]medfiinc!D92</f>
        <v>30426.560546875</v>
      </c>
      <c r="E52" s="282">
        <f>[1]medfiinc!E92</f>
        <v>30629.404296875</v>
      </c>
      <c r="F52" s="257">
        <f>[1]medfiinc!F92</f>
        <v>18796.853515625</v>
      </c>
      <c r="G52" s="253">
        <f>[1]medfiinc!G92</f>
        <v>33942.51953125</v>
      </c>
    </row>
    <row r="53" spans="1:7">
      <c r="A53" s="249">
        <v>2004</v>
      </c>
      <c r="B53" s="282">
        <f>[1]medfiinc!B93</f>
        <v>27179.1640625</v>
      </c>
      <c r="C53" s="282">
        <f>[1]medfiinc!C93</f>
        <v>24217.75390625</v>
      </c>
      <c r="D53" s="257">
        <f>[1]medfiinc!D93</f>
        <v>30930.283203125</v>
      </c>
      <c r="E53" s="282">
        <f>[1]medfiinc!E93</f>
        <v>31259.328125</v>
      </c>
      <c r="F53" s="257">
        <f>[1]medfiinc!F93</f>
        <v>19347.87890625</v>
      </c>
      <c r="G53" s="253">
        <f>[1]medfiinc!G93</f>
        <v>34352.35546875</v>
      </c>
    </row>
    <row r="54" spans="1:7">
      <c r="A54" s="249">
        <v>2005</v>
      </c>
      <c r="B54" s="282">
        <f>[1]medfiinc!B94</f>
        <v>27425.412109375</v>
      </c>
      <c r="C54" s="282">
        <f>[1]medfiinc!C94</f>
        <v>24676.478515625</v>
      </c>
      <c r="D54" s="257">
        <f>[1]medfiinc!D94</f>
        <v>30941.490234375</v>
      </c>
      <c r="E54" s="282">
        <f>[1]medfiinc!E94</f>
        <v>31388.9921875</v>
      </c>
      <c r="F54" s="257">
        <f>[1]medfiinc!F94</f>
        <v>19690.0390625</v>
      </c>
      <c r="G54" s="253">
        <f>[1]medfiinc!G94</f>
        <v>34329.7109375</v>
      </c>
    </row>
    <row r="55" spans="1:7">
      <c r="A55" s="249">
        <v>2006</v>
      </c>
      <c r="B55" s="282">
        <f>[1]medfiinc!B95</f>
        <v>27935.79296875</v>
      </c>
      <c r="C55" s="282">
        <f>[1]medfiinc!C95</f>
        <v>24955.974609375</v>
      </c>
      <c r="D55" s="257">
        <f>[1]medfiinc!D95</f>
        <v>31350.16796875</v>
      </c>
      <c r="E55" s="282">
        <f>[1]medfiinc!E95</f>
        <v>31784.724609375</v>
      </c>
      <c r="F55" s="257">
        <f>[1]medfiinc!F95</f>
        <v>20175.849609375</v>
      </c>
      <c r="G55" s="253">
        <f>[1]medfiinc!G95</f>
        <v>34702.46484375</v>
      </c>
    </row>
    <row r="56" spans="1:7">
      <c r="A56" s="249">
        <v>2007</v>
      </c>
      <c r="B56" s="282">
        <f>[1]medfiinc!B96</f>
        <v>28862.794921875</v>
      </c>
      <c r="C56" s="282">
        <f>[1]medfiinc!C96</f>
        <v>25843.673828125</v>
      </c>
      <c r="D56" s="257">
        <f>[1]medfiinc!D96</f>
        <v>31942.296875</v>
      </c>
      <c r="E56" s="282">
        <f>[1]medfiinc!E96</f>
        <v>32485.740234375</v>
      </c>
      <c r="F56" s="257">
        <f>[1]medfiinc!F96</f>
        <v>20892.31640625</v>
      </c>
      <c r="G56" s="253">
        <f>[1]medfiinc!G96</f>
        <v>35806.7734375</v>
      </c>
    </row>
    <row r="57" spans="1:7">
      <c r="A57" s="249">
        <v>2008</v>
      </c>
      <c r="B57" s="282">
        <f>[1]medfiinc!B97</f>
        <v>27527.166015625</v>
      </c>
      <c r="C57" s="282">
        <f>[1]medfiinc!C97</f>
        <v>24567.255859375</v>
      </c>
      <c r="D57" s="257">
        <f>[1]medfiinc!D97</f>
        <v>30783.06640625</v>
      </c>
      <c r="E57" s="282">
        <f>[1]medfiinc!E97</f>
        <v>30783.06640625</v>
      </c>
      <c r="F57" s="257">
        <f>[1]medfiinc!F97</f>
        <v>20127.390625</v>
      </c>
      <c r="G57" s="253">
        <f>[1]medfiinc!G97</f>
        <v>34038.96875</v>
      </c>
    </row>
    <row r="58" spans="1:7">
      <c r="A58" s="259">
        <v>2009</v>
      </c>
      <c r="B58" s="283">
        <f>[1]medfiinc!B98</f>
        <v>25161.25390625</v>
      </c>
      <c r="C58" s="283">
        <f>[1]medfiinc!C98</f>
        <v>22235.525390625</v>
      </c>
      <c r="D58" s="260">
        <f>[1]medfiinc!D98</f>
        <v>28555.09765625</v>
      </c>
      <c r="E58" s="283">
        <f>[1]medfiinc!E98</f>
        <v>27443.3203125</v>
      </c>
      <c r="F58" s="260">
        <f>[1]medfiinc!F98</f>
        <v>18666.138671875</v>
      </c>
      <c r="G58" s="403">
        <f>[1]medfiinc!G98</f>
        <v>31597.853515625</v>
      </c>
    </row>
    <row r="59" spans="1:7">
      <c r="A59" s="249">
        <v>2010</v>
      </c>
      <c r="B59" s="282">
        <f>[1]medfiinc!B99</f>
        <v>25031.8359375</v>
      </c>
      <c r="C59" s="282">
        <f>[1]medfiinc!C99</f>
        <v>22090.30859375</v>
      </c>
      <c r="D59" s="257">
        <f>[1]medfiinc!D99</f>
        <v>28146.396484375</v>
      </c>
      <c r="E59" s="282">
        <f>[1]medfiinc!E99</f>
        <v>27050.533203125</v>
      </c>
      <c r="F59" s="257">
        <f>[1]medfiinc!F99</f>
        <v>18514.330078125</v>
      </c>
      <c r="G59" s="404">
        <f>[1]medfiinc!G99</f>
        <v>31145.603515625</v>
      </c>
    </row>
    <row r="60" spans="1:7">
      <c r="A60" s="249">
        <v>2011</v>
      </c>
      <c r="B60" s="282">
        <f>[1]medfiinc!B100</f>
        <v>25058.736328125</v>
      </c>
      <c r="C60" s="282">
        <f>[1]medfiinc!C100</f>
        <v>22236.806640625</v>
      </c>
      <c r="D60" s="257">
        <f>[1]medfiinc!D100</f>
        <v>27993.54296875</v>
      </c>
      <c r="E60" s="282">
        <f>[1]medfiinc!E100</f>
        <v>27542.033203125</v>
      </c>
      <c r="F60" s="257">
        <f>[1]medfiinc!F100</f>
        <v>18342.54296875</v>
      </c>
      <c r="G60" s="404">
        <f>[1]medfiinc!G100</f>
        <v>30871.91015625</v>
      </c>
    </row>
    <row r="61" spans="1:7">
      <c r="A61" s="249">
        <v>2012</v>
      </c>
      <c r="B61" s="282">
        <f>[1]medfiinc!B101</f>
        <v>24953.384765625</v>
      </c>
      <c r="C61" s="282">
        <f>[1]medfiinc!C101</f>
        <v>22131.603515625</v>
      </c>
      <c r="D61" s="257">
        <f>[1]medfiinc!D101</f>
        <v>27996.48046875</v>
      </c>
      <c r="E61" s="282">
        <f>[1]medfiinc!E101</f>
        <v>27609.17578125</v>
      </c>
      <c r="F61" s="257">
        <f>[1]medfiinc!F101</f>
        <v>18313.90234375</v>
      </c>
      <c r="G61" s="404">
        <f>[1]medfiinc!G101</f>
        <v>30541.61328125</v>
      </c>
    </row>
    <row r="62" spans="1:7">
      <c r="A62" s="249">
        <v>2013</v>
      </c>
      <c r="B62" s="282">
        <f>[1]medfiinc!B102</f>
        <v>25416.154296875</v>
      </c>
      <c r="C62" s="282">
        <f>[1]medfiinc!C102</f>
        <v>22483.51953125</v>
      </c>
      <c r="D62" s="257">
        <f>[1]medfiinc!D102</f>
        <v>28294.478515625</v>
      </c>
      <c r="E62" s="282">
        <f>[1]medfiinc!E102</f>
        <v>28240.169921875</v>
      </c>
      <c r="F62" s="257">
        <f>[1]medfiinc!F102</f>
        <v>18410.41796875</v>
      </c>
      <c r="G62" s="404">
        <f>[1]medfiinc!G102</f>
        <v>30684.03125</v>
      </c>
    </row>
    <row r="63" spans="1:7">
      <c r="A63" s="249">
        <v>2014</v>
      </c>
      <c r="B63" s="282">
        <f>[1]medfiinc!B103</f>
        <v>25924.72265625</v>
      </c>
      <c r="C63" s="282">
        <f>[1]medfiinc!C103</f>
        <v>23097.541015625</v>
      </c>
      <c r="D63" s="257">
        <f>[1]medfiinc!D103</f>
        <v>28805.24609375</v>
      </c>
      <c r="E63" s="282">
        <f>[1]medfiinc!E103</f>
        <v>29018.619140625</v>
      </c>
      <c r="F63" s="257">
        <f>[1]medfiinc!F103</f>
        <v>19043.46875</v>
      </c>
      <c r="G63" s="404">
        <f>[1]medfiinc!G103</f>
        <v>31205.68359375</v>
      </c>
    </row>
    <row r="64" spans="1:7" ht="15.75">
      <c r="A64" s="249">
        <v>2015</v>
      </c>
      <c r="B64" s="282"/>
      <c r="C64" s="282"/>
      <c r="D64" s="257"/>
      <c r="E64" s="282"/>
      <c r="F64" s="258"/>
      <c r="G64" s="404"/>
    </row>
    <row r="65" spans="1:7" ht="15.75">
      <c r="A65" s="249">
        <v>2016</v>
      </c>
      <c r="B65" s="282"/>
      <c r="C65" s="282"/>
      <c r="D65" s="257"/>
      <c r="E65" s="282"/>
      <c r="F65" s="258"/>
      <c r="G65" s="404"/>
    </row>
    <row r="66" spans="1:7" ht="15.75">
      <c r="A66" s="249">
        <v>2017</v>
      </c>
      <c r="B66" s="282"/>
      <c r="C66" s="282"/>
      <c r="D66" s="257"/>
      <c r="E66" s="282"/>
      <c r="F66" s="258"/>
      <c r="G66" s="404"/>
    </row>
    <row r="67" spans="1:7" ht="15.75">
      <c r="A67" s="249">
        <v>2018</v>
      </c>
      <c r="B67" s="282"/>
      <c r="C67" s="282"/>
      <c r="D67" s="257"/>
      <c r="E67" s="282"/>
      <c r="F67" s="258"/>
      <c r="G67" s="404"/>
    </row>
    <row r="68" spans="1:7" ht="15.75">
      <c r="A68" s="249">
        <v>2019</v>
      </c>
      <c r="B68" s="282"/>
      <c r="C68" s="282"/>
      <c r="D68" s="257"/>
      <c r="E68" s="282"/>
      <c r="F68" s="258"/>
      <c r="G68" s="404"/>
    </row>
    <row r="69" spans="1:7" ht="16.5" thickBot="1">
      <c r="A69" s="268">
        <v>2020</v>
      </c>
      <c r="B69" s="327"/>
      <c r="C69" s="327"/>
      <c r="D69" s="269"/>
      <c r="E69" s="327"/>
      <c r="F69" s="271"/>
      <c r="G69" s="406"/>
    </row>
    <row r="70" spans="1:7" ht="16.5" thickTop="1">
      <c r="A70" s="274"/>
      <c r="B70" s="275"/>
      <c r="C70" s="275"/>
      <c r="D70" s="225"/>
      <c r="E70" s="276"/>
      <c r="F70" s="275"/>
      <c r="G70" s="275"/>
    </row>
    <row r="71" spans="1:7" ht="15.75">
      <c r="B71" s="277"/>
      <c r="C71" s="277"/>
      <c r="F71" s="277"/>
      <c r="G71" s="277"/>
    </row>
    <row r="73" spans="1:7">
      <c r="A73" s="278"/>
      <c r="B73" s="142"/>
      <c r="C73" s="142"/>
      <c r="D73" s="142"/>
      <c r="E73" s="142"/>
      <c r="F73" s="142"/>
      <c r="G73" s="142"/>
    </row>
    <row r="74" spans="1:7">
      <c r="A74" s="278"/>
      <c r="B74" s="142"/>
      <c r="C74" s="142"/>
      <c r="D74" s="142"/>
      <c r="E74" s="142"/>
      <c r="F74" s="142"/>
      <c r="G74" s="142"/>
    </row>
  </sheetData>
  <mergeCells count="2">
    <mergeCell ref="A4:G4"/>
    <mergeCell ref="B7:G7"/>
  </mergeCells>
  <hyperlinks>
    <hyperlink ref="A1" location="Index!A1" display="Back to index" xr:uid="{A2112E76-D278-41B0-AD27-EE47DF6305A3}"/>
  </hyperlinks>
  <pageMargins left="0.75" right="0.75" top="1" bottom="1" header="0.5" footer="0.5"/>
  <pageSetup paperSize="9"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602FC-B97E-4C45-96ED-D0C5E656318E}">
  <sheetPr>
    <tabColor theme="6" tint="0.39997558519241921"/>
  </sheetPr>
  <dimension ref="A1:Q128"/>
  <sheetViews>
    <sheetView workbookViewId="0">
      <pane xSplit="1" ySplit="9" topLeftCell="B10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2.625" style="52" bestFit="1" customWidth="1"/>
    <col min="2" max="13" width="10.875" style="52" customWidth="1"/>
    <col min="14" max="16" width="10.875" style="52"/>
    <col min="17" max="17" width="15.625" style="52" customWidth="1"/>
    <col min="18" max="16384" width="10.875" style="52"/>
  </cols>
  <sheetData>
    <row r="1" spans="1:17">
      <c r="A1" s="1" t="s">
        <v>0</v>
      </c>
    </row>
    <row r="3" spans="1:17" ht="15.75" thickBot="1"/>
    <row r="4" spans="1:17" s="56" customFormat="1" ht="24.95" customHeight="1" thickTop="1">
      <c r="A4" s="482" t="s">
        <v>68</v>
      </c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4"/>
    </row>
    <row r="5" spans="1:17" s="54" customFormat="1">
      <c r="A5" s="57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122"/>
    </row>
    <row r="6" spans="1:17" s="54" customFormat="1">
      <c r="A6" s="123"/>
      <c r="B6" s="9" t="s">
        <v>2</v>
      </c>
      <c r="C6" s="9" t="s">
        <v>3</v>
      </c>
      <c r="D6" s="9" t="s">
        <v>4</v>
      </c>
      <c r="E6" s="9" t="s">
        <v>5</v>
      </c>
      <c r="F6" s="9" t="s">
        <v>6</v>
      </c>
      <c r="G6" s="9" t="s">
        <v>7</v>
      </c>
      <c r="H6" s="9" t="s">
        <v>8</v>
      </c>
      <c r="I6" s="10" t="s">
        <v>9</v>
      </c>
      <c r="J6" s="164" t="s">
        <v>10</v>
      </c>
      <c r="K6" s="9" t="s">
        <v>11</v>
      </c>
      <c r="L6" s="9" t="s">
        <v>12</v>
      </c>
      <c r="M6" s="165" t="s">
        <v>13</v>
      </c>
    </row>
    <row r="7" spans="1:17" ht="35.1" customHeight="1">
      <c r="A7" s="57"/>
      <c r="B7" s="489" t="s">
        <v>19</v>
      </c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90"/>
      <c r="N7" s="55"/>
      <c r="O7" s="55"/>
    </row>
    <row r="8" spans="1:17" s="127" customFormat="1" ht="20.100000000000001" customHeight="1">
      <c r="A8" s="125"/>
      <c r="B8" s="487" t="s">
        <v>20</v>
      </c>
      <c r="C8" s="487"/>
      <c r="D8" s="487"/>
      <c r="E8" s="487"/>
      <c r="F8" s="487"/>
      <c r="G8" s="487"/>
      <c r="H8" s="487"/>
      <c r="I8" s="487"/>
      <c r="J8" s="487"/>
      <c r="K8" s="487"/>
      <c r="L8" s="487"/>
      <c r="M8" s="488"/>
    </row>
    <row r="9" spans="1:17" ht="60.75" thickBot="1">
      <c r="A9" s="123"/>
      <c r="B9" s="70" t="s">
        <v>26</v>
      </c>
      <c r="C9" s="166" t="s">
        <v>67</v>
      </c>
      <c r="D9" s="69" t="s">
        <v>69</v>
      </c>
      <c r="E9" s="69" t="s">
        <v>70</v>
      </c>
      <c r="F9" s="69" t="s">
        <v>71</v>
      </c>
      <c r="G9" s="69" t="s">
        <v>72</v>
      </c>
      <c r="H9" s="69" t="s">
        <v>40</v>
      </c>
      <c r="I9" s="69" t="s">
        <v>73</v>
      </c>
      <c r="J9" s="166" t="s">
        <v>74</v>
      </c>
      <c r="K9" s="69" t="s">
        <v>42</v>
      </c>
      <c r="L9" s="167" t="s">
        <v>43</v>
      </c>
      <c r="M9" s="128" t="s">
        <v>75</v>
      </c>
      <c r="P9" s="168" t="s">
        <v>64</v>
      </c>
      <c r="Q9" s="169" t="s">
        <v>76</v>
      </c>
    </row>
    <row r="10" spans="1:17" ht="15.75">
      <c r="A10" s="129">
        <v>1913</v>
      </c>
      <c r="B10" s="79">
        <f>[1]compopeinc!AH2</f>
        <v>0.18638449894494385</v>
      </c>
      <c r="C10" s="170">
        <f>D10+E10+F10+G10+H10+I10</f>
        <v>0.11384822367461225</v>
      </c>
      <c r="D10" s="171">
        <f>TB2b!T10+TB2b!U10</f>
        <v>3.5621848891594941E-2</v>
      </c>
      <c r="E10" s="498">
        <f>TB2b!S10</f>
        <v>5.0637203573425077E-2</v>
      </c>
      <c r="F10" s="498"/>
      <c r="G10" s="172">
        <v>0</v>
      </c>
      <c r="H10" s="75">
        <f>[1]compopeinc!AL2</f>
        <v>2.7588935700561534E-2</v>
      </c>
      <c r="I10" s="171">
        <v>2.3550903069837922E-7</v>
      </c>
      <c r="J10" s="173">
        <f>K10+L10+M10</f>
        <v>7.2536275270331629E-2</v>
      </c>
      <c r="K10" s="75">
        <f>TB2b!X10</f>
        <v>1.7644261509281996E-2</v>
      </c>
      <c r="L10" s="75">
        <f>TB2b!Y10</f>
        <v>5.4850211513387134E-2</v>
      </c>
      <c r="M10" s="76">
        <v>4.1802247662490658E-5</v>
      </c>
      <c r="N10" s="130"/>
      <c r="P10" s="131">
        <f>B10-C10-J10</f>
        <v>0</v>
      </c>
      <c r="Q10" s="174"/>
    </row>
    <row r="11" spans="1:17" ht="15.75">
      <c r="A11" s="129">
        <v>1914</v>
      </c>
      <c r="B11" s="83">
        <f>[1]compopeinc!AH3</f>
        <v>0.19139974745016453</v>
      </c>
      <c r="C11" s="175">
        <f t="shared" ref="C11:C74" si="0">D11+E11+F11+G11+H11+I11</f>
        <v>0.11812653265665179</v>
      </c>
      <c r="D11" s="87">
        <f>TB2b!T11+TB2b!U11</f>
        <v>3.8075474427013326E-2</v>
      </c>
      <c r="E11" s="496">
        <f>TB2b!S11</f>
        <v>5.0861370393838812E-2</v>
      </c>
      <c r="F11" s="496"/>
      <c r="G11" s="78">
        <v>0</v>
      </c>
      <c r="H11" s="78">
        <f>[1]compopeinc!AL3</f>
        <v>2.918895964348113E-2</v>
      </c>
      <c r="I11" s="87">
        <v>7.2819231853314938E-7</v>
      </c>
      <c r="J11" s="177">
        <f t="shared" ref="J11:J74" si="1">K11+L11+M11</f>
        <v>7.3273214793512717E-2</v>
      </c>
      <c r="K11" s="78">
        <f>TB2b!X11</f>
        <v>1.7223278525104403E-2</v>
      </c>
      <c r="L11" s="78">
        <f>TB2b!Y11</f>
        <v>5.6003329413804141E-2</v>
      </c>
      <c r="M11" s="82">
        <v>4.6606854604174293E-5</v>
      </c>
      <c r="N11" s="130"/>
      <c r="P11" s="131">
        <f t="shared" ref="P11:P74" si="2">B11-C11-J11</f>
        <v>0</v>
      </c>
      <c r="Q11" s="174"/>
    </row>
    <row r="12" spans="1:17" ht="15.75">
      <c r="A12" s="129">
        <v>1915</v>
      </c>
      <c r="B12" s="83">
        <f>[1]compopeinc!AH4</f>
        <v>0.18561572181849847</v>
      </c>
      <c r="C12" s="175">
        <f t="shared" si="0"/>
        <v>0.11666438267644676</v>
      </c>
      <c r="D12" s="87">
        <f>TB2b!T12+TB2b!U12</f>
        <v>3.61980211206211E-2</v>
      </c>
      <c r="E12" s="496">
        <f>TB2b!S12</f>
        <v>5.311511034540365E-2</v>
      </c>
      <c r="F12" s="496"/>
      <c r="G12" s="78">
        <v>0</v>
      </c>
      <c r="H12" s="78">
        <f>[1]compopeinc!AL4</f>
        <v>2.7350034642252778E-2</v>
      </c>
      <c r="I12" s="87">
        <v>1.216568169229764E-6</v>
      </c>
      <c r="J12" s="177">
        <f t="shared" si="1"/>
        <v>6.8951339142051704E-2</v>
      </c>
      <c r="K12" s="78">
        <f>TB2b!X12</f>
        <v>1.6580269509719327E-2</v>
      </c>
      <c r="L12" s="78">
        <f>TB2b!Y12</f>
        <v>5.2319972521060992E-2</v>
      </c>
      <c r="M12" s="82">
        <v>5.1097111271378459E-5</v>
      </c>
      <c r="N12" s="130"/>
      <c r="P12" s="131">
        <f t="shared" si="2"/>
        <v>0</v>
      </c>
      <c r="Q12" s="174"/>
    </row>
    <row r="13" spans="1:17" ht="15.75">
      <c r="A13" s="129">
        <v>1916</v>
      </c>
      <c r="B13" s="83">
        <f>[1]compopeinc!AH5</f>
        <v>0.20500280314511432</v>
      </c>
      <c r="C13" s="175">
        <f t="shared" si="0"/>
        <v>0.13485023856480405</v>
      </c>
      <c r="D13" s="87">
        <f>TB2b!T13+TB2b!U13</f>
        <v>3.7572907101836167E-2</v>
      </c>
      <c r="E13" s="496">
        <f>TB2b!S13</f>
        <v>7.1144207219963951E-2</v>
      </c>
      <c r="F13" s="496"/>
      <c r="G13" s="87">
        <v>0</v>
      </c>
      <c r="H13" s="87">
        <f>[1]compopeinc!AL5</f>
        <v>2.6131676531014374E-2</v>
      </c>
      <c r="I13" s="87">
        <v>1.4477119895694879E-6</v>
      </c>
      <c r="J13" s="178">
        <f t="shared" si="1"/>
        <v>7.0152564580310273E-2</v>
      </c>
      <c r="K13" s="87">
        <f>TB2b!X13</f>
        <v>1.9140258190546707E-2</v>
      </c>
      <c r="L13" s="87">
        <f>TB2b!Y13</f>
        <v>5.0958588880117096E-2</v>
      </c>
      <c r="M13" s="88">
        <v>5.3717509646474011E-5</v>
      </c>
      <c r="N13" s="130"/>
      <c r="P13" s="131">
        <f t="shared" si="2"/>
        <v>0</v>
      </c>
      <c r="Q13" s="174"/>
    </row>
    <row r="14" spans="1:17" ht="15.75">
      <c r="A14" s="129">
        <v>1917</v>
      </c>
      <c r="B14" s="83">
        <f>[1]compopeinc!AH6</f>
        <v>0.20007599296406786</v>
      </c>
      <c r="C14" s="175">
        <f t="shared" si="0"/>
        <v>0.14186723600375786</v>
      </c>
      <c r="D14" s="87">
        <f>TB2b!T14+TB2b!U14</f>
        <v>3.7772075099204556E-2</v>
      </c>
      <c r="E14" s="496">
        <f>TB2b!S14</f>
        <v>8.7294647555003241E-2</v>
      </c>
      <c r="F14" s="496"/>
      <c r="G14" s="78">
        <v>0</v>
      </c>
      <c r="H14" s="78">
        <f>[1]compopeinc!AL6</f>
        <v>1.6798812469744757E-2</v>
      </c>
      <c r="I14" s="87">
        <v>1.7008798052941455E-6</v>
      </c>
      <c r="J14" s="177">
        <f t="shared" si="1"/>
        <v>5.8208756960310033E-2</v>
      </c>
      <c r="K14" s="78">
        <f>TB2b!X14</f>
        <v>2.3708234615783197E-2</v>
      </c>
      <c r="L14" s="78">
        <f>TB2b!Y14</f>
        <v>3.4443916385884774E-2</v>
      </c>
      <c r="M14" s="82">
        <v>5.6605958642062363E-5</v>
      </c>
      <c r="N14" s="130"/>
      <c r="P14" s="131">
        <f t="shared" si="2"/>
        <v>0</v>
      </c>
      <c r="Q14" s="174"/>
    </row>
    <row r="15" spans="1:17" ht="15.75">
      <c r="A15" s="129">
        <v>1918</v>
      </c>
      <c r="B15" s="83">
        <f>[1]compopeinc!AH7</f>
        <v>0.18980511103861877</v>
      </c>
      <c r="C15" s="175">
        <f t="shared" si="0"/>
        <v>0.13059104828765752</v>
      </c>
      <c r="D15" s="87">
        <f>TB2b!T15+TB2b!U15</f>
        <v>3.3911817840923043E-2</v>
      </c>
      <c r="E15" s="496">
        <f>TB2b!S15</f>
        <v>7.9884912621749002E-2</v>
      </c>
      <c r="F15" s="496"/>
      <c r="G15" s="78">
        <v>0</v>
      </c>
      <c r="H15" s="78">
        <f>[1]compopeinc!AL7</f>
        <v>1.6792510191457929E-2</v>
      </c>
      <c r="I15" s="87">
        <v>1.8076335275629402E-6</v>
      </c>
      <c r="J15" s="177">
        <f t="shared" si="1"/>
        <v>5.9214062750961222E-2</v>
      </c>
      <c r="K15" s="78">
        <f>TB2b!X15</f>
        <v>2.5055299514713972E-2</v>
      </c>
      <c r="L15" s="78">
        <f>TB2b!Y15</f>
        <v>3.4099425888999037E-2</v>
      </c>
      <c r="M15" s="82">
        <v>5.9337347248209975E-5</v>
      </c>
      <c r="N15" s="130"/>
      <c r="P15" s="131">
        <f t="shared" si="2"/>
        <v>0</v>
      </c>
      <c r="Q15" s="174"/>
    </row>
    <row r="16" spans="1:17" ht="15.75">
      <c r="A16" s="132">
        <v>1919</v>
      </c>
      <c r="B16" s="95">
        <f>[1]compopeinc!AH8</f>
        <v>0.2097589063097218</v>
      </c>
      <c r="C16" s="179">
        <f t="shared" si="0"/>
        <v>0.14329904482656111</v>
      </c>
      <c r="D16" s="115">
        <f>TB2b!T16+TB2b!U16</f>
        <v>3.9104675156964586E-2</v>
      </c>
      <c r="E16" s="497">
        <f>TB2b!S16</f>
        <v>8.3604264880406884E-2</v>
      </c>
      <c r="F16" s="497"/>
      <c r="G16" s="92">
        <v>0</v>
      </c>
      <c r="H16" s="92">
        <f>[1]compopeinc!AL8</f>
        <v>2.0587777619838252E-2</v>
      </c>
      <c r="I16" s="115">
        <v>2.327169351388984E-6</v>
      </c>
      <c r="J16" s="181">
        <f t="shared" si="1"/>
        <v>6.6459861483160701E-2</v>
      </c>
      <c r="K16" s="92">
        <f>TB2b!X16</f>
        <v>2.4537208223441718E-2</v>
      </c>
      <c r="L16" s="92">
        <f>TB2b!Y16</f>
        <v>4.1860524672396641E-2</v>
      </c>
      <c r="M16" s="93">
        <v>6.2128587322336231E-5</v>
      </c>
      <c r="N16" s="130"/>
      <c r="P16" s="131">
        <f t="shared" si="2"/>
        <v>0</v>
      </c>
      <c r="Q16" s="174"/>
    </row>
    <row r="17" spans="1:17" ht="15.75">
      <c r="A17" s="129">
        <v>1920</v>
      </c>
      <c r="B17" s="83">
        <f>[1]compopeinc!AH9</f>
        <v>0.18388482555051233</v>
      </c>
      <c r="C17" s="175">
        <f t="shared" si="0"/>
        <v>0.12284251720796562</v>
      </c>
      <c r="D17" s="87">
        <f>TB2b!T17+TB2b!U17</f>
        <v>3.229754693209172E-2</v>
      </c>
      <c r="E17" s="496">
        <f>TB2b!S17</f>
        <v>7.3285471174208611E-2</v>
      </c>
      <c r="F17" s="496"/>
      <c r="G17" s="78">
        <v>0</v>
      </c>
      <c r="H17" s="78">
        <f>[1]compopeinc!AL9</f>
        <v>1.7257026247426817E-2</v>
      </c>
      <c r="I17" s="87">
        <v>2.4728542384809304E-6</v>
      </c>
      <c r="J17" s="177">
        <f t="shared" si="1"/>
        <v>6.1042308342546731E-2</v>
      </c>
      <c r="K17" s="78">
        <f>TB2b!X17</f>
        <v>2.5033322745031623E-2</v>
      </c>
      <c r="L17" s="78">
        <f>TB2b!Y17</f>
        <v>3.5944805590765586E-2</v>
      </c>
      <c r="M17" s="82">
        <v>6.4180006749521527E-5</v>
      </c>
      <c r="N17" s="130"/>
      <c r="P17" s="131">
        <f t="shared" si="2"/>
        <v>0</v>
      </c>
      <c r="Q17" s="174"/>
    </row>
    <row r="18" spans="1:17" ht="15.75">
      <c r="A18" s="129">
        <v>1921</v>
      </c>
      <c r="B18" s="83">
        <f>[1]compopeinc!AH10</f>
        <v>0.18051743895541059</v>
      </c>
      <c r="C18" s="175">
        <f t="shared" si="0"/>
        <v>0.11420376251069143</v>
      </c>
      <c r="D18" s="87">
        <f>TB2b!T18+TB2b!U18</f>
        <v>3.88155088328931E-2</v>
      </c>
      <c r="E18" s="496">
        <f>TB2b!S18</f>
        <v>5.7861820627641343E-2</v>
      </c>
      <c r="F18" s="496"/>
      <c r="G18" s="78">
        <v>0</v>
      </c>
      <c r="H18" s="78">
        <f>[1]compopeinc!AL10</f>
        <v>1.7522177345698921E-2</v>
      </c>
      <c r="I18" s="87">
        <v>4.2557044580679046E-6</v>
      </c>
      <c r="J18" s="177">
        <f t="shared" si="1"/>
        <v>6.6313676444719166E-2</v>
      </c>
      <c r="K18" s="78">
        <f>TB2b!X18</f>
        <v>3.1612352283649038E-2</v>
      </c>
      <c r="L18" s="78">
        <f>TB2b!Y18</f>
        <v>3.4621526938764982E-2</v>
      </c>
      <c r="M18" s="82">
        <v>7.9797222305144367E-5</v>
      </c>
      <c r="N18" s="130"/>
      <c r="P18" s="131">
        <f t="shared" si="2"/>
        <v>0</v>
      </c>
      <c r="Q18" s="174"/>
    </row>
    <row r="19" spans="1:17" ht="15.75">
      <c r="A19" s="129">
        <v>1922</v>
      </c>
      <c r="B19" s="83">
        <f>[1]compopeinc!AH11</f>
        <v>0.17549775583946514</v>
      </c>
      <c r="C19" s="175">
        <f t="shared" si="0"/>
        <v>0.10982418388443513</v>
      </c>
      <c r="D19" s="87">
        <f>TB2b!T19+TB2b!U19</f>
        <v>4.6902454035261235E-2</v>
      </c>
      <c r="E19" s="496">
        <f>TB2b!S19</f>
        <v>4.5470335974850784E-2</v>
      </c>
      <c r="F19" s="496"/>
      <c r="G19" s="78">
        <v>0</v>
      </c>
      <c r="H19" s="78">
        <f>[1]compopeinc!AL11</f>
        <v>1.7446993041659635E-2</v>
      </c>
      <c r="I19" s="87">
        <v>4.4008326634863738E-6</v>
      </c>
      <c r="J19" s="177">
        <f t="shared" si="1"/>
        <v>6.567357195503E-2</v>
      </c>
      <c r="K19" s="78">
        <f>TB2b!X19</f>
        <v>3.0575453730785018E-2</v>
      </c>
      <c r="L19" s="78">
        <f>TB2b!Y19</f>
        <v>3.5017364032026412E-2</v>
      </c>
      <c r="M19" s="82">
        <v>8.0754192218576959E-5</v>
      </c>
      <c r="N19" s="130"/>
      <c r="P19" s="131">
        <f t="shared" si="2"/>
        <v>0</v>
      </c>
      <c r="Q19" s="174"/>
    </row>
    <row r="20" spans="1:17" ht="15.75">
      <c r="A20" s="129">
        <v>1923</v>
      </c>
      <c r="B20" s="83">
        <f>[1]compopeinc!AH12</f>
        <v>0.16980572497463867</v>
      </c>
      <c r="C20" s="175">
        <f t="shared" si="0"/>
        <v>0.11635731428436949</v>
      </c>
      <c r="D20" s="87">
        <f>TB2b!T20+TB2b!U20</f>
        <v>3.2401104900253393E-2</v>
      </c>
      <c r="E20" s="496">
        <f>TB2b!S20</f>
        <v>7.223661231465954E-2</v>
      </c>
      <c r="F20" s="496"/>
      <c r="G20" s="78">
        <v>0</v>
      </c>
      <c r="H20" s="78">
        <f>[1]compopeinc!AL12</f>
        <v>1.1713908384372954E-2</v>
      </c>
      <c r="I20" s="87">
        <v>5.6886850835958644E-6</v>
      </c>
      <c r="J20" s="177">
        <f t="shared" si="1"/>
        <v>5.344841069026917E-2</v>
      </c>
      <c r="K20" s="78">
        <f>TB2b!X20</f>
        <v>2.9203764038955315E-2</v>
      </c>
      <c r="L20" s="78">
        <f>TB2b!Y20</f>
        <v>2.4158081856734188E-2</v>
      </c>
      <c r="M20" s="82">
        <v>8.656479457967157E-5</v>
      </c>
      <c r="N20" s="130"/>
      <c r="P20" s="131">
        <f t="shared" si="2"/>
        <v>0</v>
      </c>
      <c r="Q20" s="174"/>
    </row>
    <row r="21" spans="1:17" ht="15.75">
      <c r="A21" s="129">
        <v>1924</v>
      </c>
      <c r="B21" s="83">
        <f>[1]compopeinc!AH13</f>
        <v>0.17660680883201291</v>
      </c>
      <c r="C21" s="175">
        <f t="shared" si="0"/>
        <v>0.11601466690783256</v>
      </c>
      <c r="D21" s="87">
        <f>TB2b!T21+TB2b!U21</f>
        <v>3.4825001421104278E-2</v>
      </c>
      <c r="E21" s="496">
        <f>TB2b!S21</f>
        <v>6.7232350308390504E-2</v>
      </c>
      <c r="F21" s="496"/>
      <c r="G21" s="78">
        <v>0</v>
      </c>
      <c r="H21" s="78">
        <f>[1]compopeinc!AL13</f>
        <v>1.3946769498502581E-2</v>
      </c>
      <c r="I21" s="87">
        <v>1.0545679835190389E-5</v>
      </c>
      <c r="J21" s="177">
        <f t="shared" si="1"/>
        <v>6.0592141924180304E-2</v>
      </c>
      <c r="K21" s="78">
        <f>TB2b!X21</f>
        <v>3.204354745523065E-2</v>
      </c>
      <c r="L21" s="78">
        <f>TB2b!Y21</f>
        <v>2.8438731128250062E-2</v>
      </c>
      <c r="M21" s="82">
        <v>1.0986334069959742E-4</v>
      </c>
      <c r="N21" s="130"/>
      <c r="P21" s="131">
        <f t="shared" si="2"/>
        <v>0</v>
      </c>
      <c r="Q21" s="174"/>
    </row>
    <row r="22" spans="1:17" ht="15.75">
      <c r="A22" s="129">
        <v>1925</v>
      </c>
      <c r="B22" s="83">
        <f>[1]compopeinc!AH14</f>
        <v>0.2002357588492035</v>
      </c>
      <c r="C22" s="175">
        <f t="shared" si="0"/>
        <v>0.13440445759172687</v>
      </c>
      <c r="D22" s="87">
        <f>TB2b!T22+TB2b!U22</f>
        <v>3.8939599820700783E-2</v>
      </c>
      <c r="E22" s="496">
        <f>TB2b!S22</f>
        <v>7.8702557666786202E-2</v>
      </c>
      <c r="F22" s="496"/>
      <c r="G22" s="78">
        <v>0</v>
      </c>
      <c r="H22" s="78">
        <f>[1]compopeinc!AL14</f>
        <v>1.6747121329438973E-2</v>
      </c>
      <c r="I22" s="87">
        <v>1.5178774800900909E-5</v>
      </c>
      <c r="J22" s="177">
        <f t="shared" si="1"/>
        <v>6.5831301257476674E-2</v>
      </c>
      <c r="K22" s="78">
        <f>TB2b!X22</f>
        <v>3.1865196894290834E-2</v>
      </c>
      <c r="L22" s="78">
        <f>TB2b!Y22</f>
        <v>3.3840962491857494E-2</v>
      </c>
      <c r="M22" s="82">
        <v>1.2514187132834585E-4</v>
      </c>
      <c r="N22" s="130"/>
      <c r="P22" s="131">
        <f t="shared" si="2"/>
        <v>0</v>
      </c>
      <c r="Q22" s="174"/>
    </row>
    <row r="23" spans="1:17" ht="15.75">
      <c r="A23" s="129">
        <v>1926</v>
      </c>
      <c r="B23" s="83">
        <f>[1]compopeinc!AH15</f>
        <v>0.21386577694261216</v>
      </c>
      <c r="C23" s="175">
        <f t="shared" si="0"/>
        <v>0.15044173291815047</v>
      </c>
      <c r="D23" s="87">
        <f>TB2b!T23+TB2b!U23</f>
        <v>3.7547846530272738E-2</v>
      </c>
      <c r="E23" s="496">
        <f>TB2b!S23</f>
        <v>9.7879825376757115E-2</v>
      </c>
      <c r="F23" s="496"/>
      <c r="G23" s="78">
        <v>0</v>
      </c>
      <c r="H23" s="78">
        <f>[1]compopeinc!AL15</f>
        <v>1.4995112765108022E-2</v>
      </c>
      <c r="I23" s="87">
        <v>1.8948246012598468E-5</v>
      </c>
      <c r="J23" s="177">
        <f t="shared" si="1"/>
        <v>6.3424044024461695E-2</v>
      </c>
      <c r="K23" s="78">
        <f>TB2b!X23</f>
        <v>3.233996376795923E-2</v>
      </c>
      <c r="L23" s="78">
        <f>TB2b!Y23</f>
        <v>3.0947650905185711E-2</v>
      </c>
      <c r="M23" s="82">
        <v>1.364293513167493E-4</v>
      </c>
      <c r="N23" s="130"/>
      <c r="P23" s="131">
        <f t="shared" si="2"/>
        <v>0</v>
      </c>
      <c r="Q23" s="174"/>
    </row>
    <row r="24" spans="1:17" ht="15.75">
      <c r="A24" s="129">
        <v>1927</v>
      </c>
      <c r="B24" s="83">
        <f>[1]compopeinc!AH16</f>
        <v>0.20482493777291233</v>
      </c>
      <c r="C24" s="175">
        <f t="shared" si="0"/>
        <v>0.13718806882553969</v>
      </c>
      <c r="D24" s="87">
        <f>TB2b!T24+TB2b!U24</f>
        <v>4.1612868428327773E-2</v>
      </c>
      <c r="E24" s="496">
        <f>TB2b!S24</f>
        <v>7.9757187445120045E-2</v>
      </c>
      <c r="F24" s="496"/>
      <c r="G24" s="78">
        <v>0</v>
      </c>
      <c r="H24" s="78">
        <f>[1]compopeinc!AL16</f>
        <v>1.5792501969890047E-2</v>
      </c>
      <c r="I24" s="87">
        <v>2.5510982201831242E-5</v>
      </c>
      <c r="J24" s="177">
        <f t="shared" si="1"/>
        <v>6.7636868947372655E-2</v>
      </c>
      <c r="K24" s="78">
        <f>TB2b!X24</f>
        <v>3.4444094076043853E-2</v>
      </c>
      <c r="L24" s="78">
        <f>TB2b!Y24</f>
        <v>3.3035302180811375E-2</v>
      </c>
      <c r="M24" s="82">
        <v>1.5747269051741999E-4</v>
      </c>
      <c r="N24" s="130"/>
      <c r="P24" s="131">
        <f t="shared" si="2"/>
        <v>0</v>
      </c>
      <c r="Q24" s="174"/>
    </row>
    <row r="25" spans="1:17" ht="15.75">
      <c r="A25" s="129">
        <v>1928</v>
      </c>
      <c r="B25" s="83">
        <f>[1]compopeinc!AH17</f>
        <v>0.21497150090110695</v>
      </c>
      <c r="C25" s="175">
        <f t="shared" si="0"/>
        <v>0.14303448605746724</v>
      </c>
      <c r="D25" s="87">
        <f>TB2b!T25+TB2b!U25</f>
        <v>4.5072017650345429E-2</v>
      </c>
      <c r="E25" s="496">
        <f>TB2b!S25</f>
        <v>8.0798076384866885E-2</v>
      </c>
      <c r="F25" s="496"/>
      <c r="G25" s="78">
        <v>0</v>
      </c>
      <c r="H25" s="78">
        <f>[1]compopeinc!AL17</f>
        <v>1.7132039922795824E-2</v>
      </c>
      <c r="I25" s="87">
        <v>3.2352099459087374E-5</v>
      </c>
      <c r="J25" s="177">
        <f t="shared" si="1"/>
        <v>7.1937014843639679E-2</v>
      </c>
      <c r="K25" s="78">
        <f>TB2b!X25</f>
        <v>3.5912042874392688E-2</v>
      </c>
      <c r="L25" s="78">
        <f>TB2b!Y25</f>
        <v>3.5849590980763971E-2</v>
      </c>
      <c r="M25" s="82">
        <v>1.7538098848302128E-4</v>
      </c>
      <c r="N25" s="130"/>
      <c r="P25" s="131">
        <f t="shared" si="2"/>
        <v>0</v>
      </c>
      <c r="Q25" s="174"/>
    </row>
    <row r="26" spans="1:17" ht="15.75">
      <c r="A26" s="129">
        <v>1929</v>
      </c>
      <c r="B26" s="83">
        <f>[1]compopeinc!AH18</f>
        <v>0.21244947637205563</v>
      </c>
      <c r="C26" s="175">
        <f t="shared" si="0"/>
        <v>0.14737882448514705</v>
      </c>
      <c r="D26" s="87">
        <f>TB2b!T26+TB2b!U26</f>
        <v>4.415472082837868E-2</v>
      </c>
      <c r="E26" s="78">
        <f>(TB2b!S26-TB2f!G26)*(1-TB2f!Q26)</f>
        <v>5.386637039788697E-2</v>
      </c>
      <c r="F26" s="78">
        <f>(TB2b!S26-TB2f!G26)*TB2f!Q26</f>
        <v>3.3990097289829456E-2</v>
      </c>
      <c r="G26" s="78">
        <v>0</v>
      </c>
      <c r="H26" s="78">
        <f>[1]compopeinc!AL18</f>
        <v>1.5334545314070656E-2</v>
      </c>
      <c r="I26" s="87">
        <v>3.309065498126986E-5</v>
      </c>
      <c r="J26" s="177">
        <f t="shared" si="1"/>
        <v>6.5070651886908609E-2</v>
      </c>
      <c r="K26" s="78">
        <f>TB2b!X26</f>
        <v>3.1968816169953646E-2</v>
      </c>
      <c r="L26" s="78">
        <f>TB2b!Y26</f>
        <v>3.2920898450205613E-2</v>
      </c>
      <c r="M26" s="82">
        <v>1.809372667493441E-4</v>
      </c>
      <c r="N26" s="130"/>
      <c r="P26" s="131">
        <f t="shared" si="2"/>
        <v>0</v>
      </c>
      <c r="Q26" s="182">
        <v>0.38688212927756654</v>
      </c>
    </row>
    <row r="27" spans="1:17" ht="15.75">
      <c r="A27" s="133">
        <v>1930</v>
      </c>
      <c r="B27" s="101">
        <f>[1]compopeinc!AH19</f>
        <v>0.18246597278934207</v>
      </c>
      <c r="C27" s="183">
        <f t="shared" si="0"/>
        <v>0.12544328507972699</v>
      </c>
      <c r="D27" s="109">
        <f>TB2b!T27+TB2b!U27</f>
        <v>4.024456158036642E-2</v>
      </c>
      <c r="E27" s="98">
        <f>(TB2b!S27-TB2f!G27)*(1-TB2f!Q27)</f>
        <v>6.0484672689477853E-2</v>
      </c>
      <c r="F27" s="98">
        <f>(TB2b!S27-TB2f!G27)*TB2f!Q27</f>
        <v>1.3141146882790725E-2</v>
      </c>
      <c r="G27" s="98">
        <v>0</v>
      </c>
      <c r="H27" s="98">
        <f>[1]compopeinc!AL19</f>
        <v>1.1529769930655246E-2</v>
      </c>
      <c r="I27" s="109">
        <v>4.3133996436726914E-5</v>
      </c>
      <c r="J27" s="184">
        <f t="shared" si="1"/>
        <v>5.7022687709615126E-2</v>
      </c>
      <c r="K27" s="98">
        <f>TB2b!X27</f>
        <v>3.269097674292868E-2</v>
      </c>
      <c r="L27" s="98">
        <f>TB2b!Y27</f>
        <v>2.4116262767656962E-2</v>
      </c>
      <c r="M27" s="99">
        <v>2.1544819902948758E-4</v>
      </c>
      <c r="N27" s="130"/>
      <c r="P27" s="131">
        <f t="shared" si="2"/>
        <v>0</v>
      </c>
      <c r="Q27" s="182">
        <v>0.17848557692307693</v>
      </c>
    </row>
    <row r="28" spans="1:17" ht="15.75">
      <c r="A28" s="129">
        <v>1931</v>
      </c>
      <c r="B28" s="83">
        <f>[1]compopeinc!AH20</f>
        <v>0.15929486267538095</v>
      </c>
      <c r="C28" s="175">
        <f t="shared" si="0"/>
        <v>0.1004120946888178</v>
      </c>
      <c r="D28" s="87">
        <f>TB2b!T28+TB2b!U28</f>
        <v>4.3415992572413888E-2</v>
      </c>
      <c r="E28" s="78">
        <f>(TB2b!S28-TB2f!G28)*(1-TB2f!Q28)</f>
        <v>7.5710863999380498E-2</v>
      </c>
      <c r="F28" s="78">
        <f>(TB2b!S28-TB2f!G28)*TB2f!Q28</f>
        <v>-3.0034831193064618E-2</v>
      </c>
      <c r="G28" s="78">
        <v>0</v>
      </c>
      <c r="H28" s="78">
        <f>[1]compopeinc!AL20</f>
        <v>1.1248038859823622E-2</v>
      </c>
      <c r="I28" s="87">
        <v>7.2030450264412276E-5</v>
      </c>
      <c r="J28" s="177">
        <f t="shared" si="1"/>
        <v>5.8882767986563146E-2</v>
      </c>
      <c r="K28" s="78">
        <f>TB2b!X28</f>
        <v>3.6234656266240416E-2</v>
      </c>
      <c r="L28" s="78">
        <f>TB2b!Y28</f>
        <v>2.2340442339010252E-2</v>
      </c>
      <c r="M28" s="82">
        <v>3.0766938131247834E-4</v>
      </c>
      <c r="N28" s="130"/>
      <c r="P28" s="131">
        <f t="shared" si="2"/>
        <v>0</v>
      </c>
      <c r="Q28" s="182">
        <v>-0.65756216877293105</v>
      </c>
    </row>
    <row r="29" spans="1:17" ht="15.75">
      <c r="A29" s="129">
        <v>1932</v>
      </c>
      <c r="B29" s="83">
        <f>[1]compopeinc!AH21</f>
        <v>0.15794714249539346</v>
      </c>
      <c r="C29" s="175">
        <f t="shared" si="0"/>
        <v>9.1705414997577478E-2</v>
      </c>
      <c r="D29" s="87">
        <f>TB2b!T29+TB2b!U29</f>
        <v>5.6221521544406905E-2</v>
      </c>
      <c r="E29" s="78">
        <f>(TB2b!S29-TB2f!G29)*(1-TB2f!Q29)</f>
        <v>-0.10216531876372859</v>
      </c>
      <c r="F29" s="78">
        <f>(TB2b!S29-TB2f!G29)*TB2f!Q29</f>
        <v>0.12515853465203045</v>
      </c>
      <c r="G29" s="78">
        <v>0</v>
      </c>
      <c r="H29" s="78">
        <f>[1]compopeinc!AL21</f>
        <v>1.2364623795729002E-2</v>
      </c>
      <c r="I29" s="87">
        <v>1.2605376913971261E-4</v>
      </c>
      <c r="J29" s="177">
        <f t="shared" si="1"/>
        <v>6.6241727497815997E-2</v>
      </c>
      <c r="K29" s="78">
        <f>TB2b!X29</f>
        <v>4.471446242531673E-2</v>
      </c>
      <c r="L29" s="78">
        <f>TB2b!Y29</f>
        <v>2.1064611150911232E-2</v>
      </c>
      <c r="M29" s="82">
        <v>4.6265392158803466E-4</v>
      </c>
      <c r="N29" s="130"/>
      <c r="P29" s="131">
        <f t="shared" si="2"/>
        <v>0</v>
      </c>
      <c r="Q29" s="182">
        <v>5.4432809773123862</v>
      </c>
    </row>
    <row r="30" spans="1:17" ht="15.75">
      <c r="A30" s="129">
        <v>1933</v>
      </c>
      <c r="B30" s="83">
        <f>[1]compopeinc!AH22</f>
        <v>0.17285710302187507</v>
      </c>
      <c r="C30" s="175">
        <f t="shared" si="0"/>
        <v>9.9156103185896308E-2</v>
      </c>
      <c r="D30" s="87">
        <f>TB2b!T30+TB2b!U30</f>
        <v>5.6685126467710581E-2</v>
      </c>
      <c r="E30" s="78">
        <f>(TB2b!S30-TB2f!G30)*(1-TB2f!Q30)</f>
        <v>-8.0248583725115383E-2</v>
      </c>
      <c r="F30" s="78">
        <f>(TB2b!S30-TB2f!G30)*TB2f!Q30</f>
        <v>0.10765438071857973</v>
      </c>
      <c r="G30" s="78">
        <v>0</v>
      </c>
      <c r="H30" s="78">
        <f>[1]compopeinc!AL22</f>
        <v>1.4917743404547755E-2</v>
      </c>
      <c r="I30" s="87">
        <v>1.474363201736272E-4</v>
      </c>
      <c r="J30" s="177">
        <f t="shared" si="1"/>
        <v>7.370099983597872E-2</v>
      </c>
      <c r="K30" s="78">
        <f>TB2b!X30</f>
        <v>4.6867044728450449E-2</v>
      </c>
      <c r="L30" s="78">
        <f>TB2b!Y30</f>
        <v>2.6340608880814468E-2</v>
      </c>
      <c r="M30" s="82">
        <v>4.9334622671380949E-4</v>
      </c>
      <c r="N30" s="130"/>
      <c r="P30" s="131">
        <f t="shared" si="2"/>
        <v>0</v>
      </c>
      <c r="Q30" s="182">
        <v>3.9281609195402276</v>
      </c>
    </row>
    <row r="31" spans="1:17" ht="15.75">
      <c r="A31" s="129">
        <v>1934</v>
      </c>
      <c r="B31" s="83">
        <f>[1]compopeinc!AH23</f>
        <v>0.1737184159374574</v>
      </c>
      <c r="C31" s="175">
        <f t="shared" si="0"/>
        <v>0.10189957114698861</v>
      </c>
      <c r="D31" s="87">
        <f>TB2b!T31+TB2b!U31</f>
        <v>4.728786863098524E-2</v>
      </c>
      <c r="E31" s="78">
        <f>(TB2b!S31-TB2f!G31)*(1-TB2f!Q31)</f>
        <v>5.9099116448430668E-2</v>
      </c>
      <c r="F31" s="78">
        <f>(TB2b!S31-TB2f!G31)*TB2f!Q31</f>
        <v>-1.8279976026511081E-2</v>
      </c>
      <c r="G31" s="78">
        <v>0</v>
      </c>
      <c r="H31" s="78">
        <f>[1]compopeinc!AL23</f>
        <v>1.3651450470640676E-2</v>
      </c>
      <c r="I31" s="87">
        <v>1.4111162344310758E-4</v>
      </c>
      <c r="J31" s="177">
        <f t="shared" si="1"/>
        <v>7.1818844790468836E-2</v>
      </c>
      <c r="K31" s="78">
        <f>TB2b!X31</f>
        <v>4.4295310702753637E-2</v>
      </c>
      <c r="L31" s="78">
        <f>TB2b!Y31</f>
        <v>2.7054211981841554E-2</v>
      </c>
      <c r="M31" s="82">
        <v>4.6932210587364507E-4</v>
      </c>
      <c r="N31" s="130"/>
      <c r="P31" s="131">
        <f t="shared" si="2"/>
        <v>0</v>
      </c>
      <c r="Q31" s="182">
        <v>-0.4478285391990976</v>
      </c>
    </row>
    <row r="32" spans="1:17" ht="15.75">
      <c r="A32" s="129">
        <v>1935</v>
      </c>
      <c r="B32" s="83">
        <f>[1]compopeinc!AH24</f>
        <v>0.17883908505637108</v>
      </c>
      <c r="C32" s="175">
        <f t="shared" si="0"/>
        <v>0.10760172134159696</v>
      </c>
      <c r="D32" s="87">
        <f>TB2b!T32+TB2b!U32</f>
        <v>4.0335304540296477E-2</v>
      </c>
      <c r="E32" s="78">
        <f>(TB2b!S32-TB2f!G32)*(1-TB2f!Q32)</f>
        <v>4.922933011018113E-2</v>
      </c>
      <c r="F32" s="78">
        <f>(TB2b!S32-TB2f!G32)*TB2f!Q32</f>
        <v>3.8601057013257357E-3</v>
      </c>
      <c r="G32" s="78">
        <v>0</v>
      </c>
      <c r="H32" s="78">
        <f>[1]compopeinc!AL24</f>
        <v>1.4029347913428815E-2</v>
      </c>
      <c r="I32" s="87">
        <v>1.4763307636479354E-4</v>
      </c>
      <c r="J32" s="177">
        <f t="shared" si="1"/>
        <v>7.1237363714774127E-2</v>
      </c>
      <c r="K32" s="78">
        <f>TB2b!X32</f>
        <v>4.0985499065169136E-2</v>
      </c>
      <c r="L32" s="78">
        <f>TB2b!Y32</f>
        <v>2.9806781079073894E-2</v>
      </c>
      <c r="M32" s="82">
        <v>4.4508357053108698E-4</v>
      </c>
      <c r="N32" s="130"/>
      <c r="P32" s="131">
        <f t="shared" si="2"/>
        <v>0</v>
      </c>
      <c r="Q32" s="182">
        <v>7.270948809911966E-2</v>
      </c>
    </row>
    <row r="33" spans="1:17" ht="15.75">
      <c r="A33" s="129">
        <v>1936</v>
      </c>
      <c r="B33" s="83">
        <f>[1]compopeinc!AH25</f>
        <v>0.19775370842321649</v>
      </c>
      <c r="C33" s="175">
        <f t="shared" si="0"/>
        <v>0.12452459786469731</v>
      </c>
      <c r="D33" s="87">
        <f>TB2b!T33+TB2b!U33</f>
        <v>3.3586634815511614E-2</v>
      </c>
      <c r="E33" s="78">
        <f>(TB2b!S33-TB2f!G33)*(1-TB2f!Q33)</f>
        <v>7.0779891205482295E-2</v>
      </c>
      <c r="F33" s="78">
        <f>(TB2b!S33-TB2f!G33)*TB2f!Q33</f>
        <v>4.6633666989241039E-3</v>
      </c>
      <c r="G33" s="78">
        <v>0</v>
      </c>
      <c r="H33" s="78">
        <f>[1]compopeinc!AL25</f>
        <v>1.5388097662264266E-2</v>
      </c>
      <c r="I33" s="87">
        <v>1.0660748251503078E-4</v>
      </c>
      <c r="J33" s="177">
        <f t="shared" si="1"/>
        <v>7.3229110558519148E-2</v>
      </c>
      <c r="K33" s="78">
        <f>TB2b!X33</f>
        <v>4.120337820459672E-2</v>
      </c>
      <c r="L33" s="78">
        <f>TB2b!Y33</f>
        <v>3.1578257877440487E-2</v>
      </c>
      <c r="M33" s="82">
        <v>4.4747447648194646E-4</v>
      </c>
      <c r="N33" s="130"/>
      <c r="P33" s="131">
        <f t="shared" si="2"/>
        <v>0</v>
      </c>
      <c r="Q33" s="182">
        <v>6.181290188757519E-2</v>
      </c>
    </row>
    <row r="34" spans="1:17" ht="15.75">
      <c r="A34" s="129">
        <v>1937</v>
      </c>
      <c r="B34" s="83">
        <f>[1]compopeinc!AH26</f>
        <v>0.19478864553662517</v>
      </c>
      <c r="C34" s="175">
        <f t="shared" si="0"/>
        <v>0.12713452764469815</v>
      </c>
      <c r="D34" s="87">
        <f>TB2b!T34+TB2b!U34</f>
        <v>3.5974499247247001E-2</v>
      </c>
      <c r="E34" s="78">
        <f>(TB2b!S34-TB2f!G34)*(1-TB2f!Q34)</f>
        <v>6.4651769597611208E-2</v>
      </c>
      <c r="F34" s="78">
        <f>(TB2b!S34-TB2f!G34)*TB2f!Q34</f>
        <v>1.2347655566925743E-2</v>
      </c>
      <c r="G34" s="78">
        <v>0</v>
      </c>
      <c r="H34" s="78">
        <f>[1]compopeinc!AL26</f>
        <v>1.4091143367843043E-2</v>
      </c>
      <c r="I34" s="87">
        <v>6.9459865071171503E-5</v>
      </c>
      <c r="J34" s="177">
        <f t="shared" si="1"/>
        <v>6.7654117891927004E-2</v>
      </c>
      <c r="K34" s="78">
        <f>TB2b!X34</f>
        <v>3.7370917185278053E-2</v>
      </c>
      <c r="L34" s="78">
        <f>TB2b!Y34</f>
        <v>2.9787903911164985E-2</v>
      </c>
      <c r="M34" s="82">
        <v>4.952967954839619E-4</v>
      </c>
      <c r="N34" s="130"/>
      <c r="P34" s="131">
        <f t="shared" si="2"/>
        <v>0</v>
      </c>
      <c r="Q34" s="182">
        <v>0.16036036036036033</v>
      </c>
    </row>
    <row r="35" spans="1:17" ht="15.75">
      <c r="A35" s="129">
        <v>1938</v>
      </c>
      <c r="B35" s="83">
        <f>[1]compopeinc!AH27</f>
        <v>0.17486797332751736</v>
      </c>
      <c r="C35" s="175">
        <f t="shared" si="0"/>
        <v>0.10696440686200494</v>
      </c>
      <c r="D35" s="87">
        <f>TB2b!T35+TB2b!U35</f>
        <v>3.6688129691048274E-2</v>
      </c>
      <c r="E35" s="78">
        <f>(TB2b!S35-TB2f!G35)*(1-TB2f!Q35)</f>
        <v>4.4930546661005127E-2</v>
      </c>
      <c r="F35" s="78">
        <f>(TB2b!S35-TB2f!G35)*TB2f!Q35</f>
        <v>1.1555597150729279E-2</v>
      </c>
      <c r="G35" s="78">
        <v>0</v>
      </c>
      <c r="H35" s="78">
        <f>[1]compopeinc!AL27</f>
        <v>1.369343538043916E-2</v>
      </c>
      <c r="I35" s="87">
        <v>9.6697978783102961E-5</v>
      </c>
      <c r="J35" s="177">
        <f t="shared" si="1"/>
        <v>6.7903566465512391E-2</v>
      </c>
      <c r="K35" s="78">
        <f>TB2b!X35</f>
        <v>3.8918342666547395E-2</v>
      </c>
      <c r="L35" s="78">
        <f>TB2b!Y35</f>
        <v>2.8254500151583335E-2</v>
      </c>
      <c r="M35" s="82">
        <v>7.3072364738166224E-4</v>
      </c>
      <c r="N35" s="130"/>
      <c r="P35" s="131">
        <f t="shared" si="2"/>
        <v>0</v>
      </c>
      <c r="Q35" s="182">
        <v>0.20457401357124902</v>
      </c>
    </row>
    <row r="36" spans="1:17" ht="15.75">
      <c r="A36" s="132">
        <v>1939</v>
      </c>
      <c r="B36" s="95">
        <f>[1]compopeinc!AH28</f>
        <v>0.18803249177410469</v>
      </c>
      <c r="C36" s="179">
        <f t="shared" si="0"/>
        <v>0.1186984575236928</v>
      </c>
      <c r="D36" s="115">
        <f>TB2b!T36+TB2b!U36</f>
        <v>3.6611951542878177E-2</v>
      </c>
      <c r="E36" s="92">
        <f>(TB2b!S36-TB2f!G36)*(1-TB2f!Q36)</f>
        <v>4.9352187124037307E-2</v>
      </c>
      <c r="F36" s="92">
        <f>(TB2b!S36-TB2f!G36)*TB2f!Q36</f>
        <v>1.814996791470835E-2</v>
      </c>
      <c r="G36" s="92">
        <v>0</v>
      </c>
      <c r="H36" s="92">
        <f>[1]compopeinc!AL28</f>
        <v>1.4482494911429491E-2</v>
      </c>
      <c r="I36" s="115">
        <v>1.0185603063947144E-4</v>
      </c>
      <c r="J36" s="181">
        <f t="shared" si="1"/>
        <v>6.9334034250411875E-2</v>
      </c>
      <c r="K36" s="92">
        <f>TB2b!X36</f>
        <v>3.803170782963456E-2</v>
      </c>
      <c r="L36" s="92">
        <f>TB2b!Y36</f>
        <v>3.0568505949021479E-2</v>
      </c>
      <c r="M36" s="93">
        <v>7.3382047175584418E-4</v>
      </c>
      <c r="N36" s="130"/>
      <c r="P36" s="131">
        <f t="shared" si="2"/>
        <v>0</v>
      </c>
      <c r="Q36" s="182">
        <v>0.26887982915938646</v>
      </c>
    </row>
    <row r="37" spans="1:17" ht="15.75">
      <c r="A37" s="129">
        <v>1940</v>
      </c>
      <c r="B37" s="83">
        <f>[1]compopeinc!AH29</f>
        <v>0.20136953285549564</v>
      </c>
      <c r="C37" s="175">
        <f t="shared" si="0"/>
        <v>0.13018878246558774</v>
      </c>
      <c r="D37" s="87">
        <f>TB2b!T37+TB2b!U37</f>
        <v>2.4965445169627617E-2</v>
      </c>
      <c r="E37" s="78">
        <f>(TB2b!S37-TB2f!G37)*(1-TB2f!Q37)</f>
        <v>5.134906482543436E-2</v>
      </c>
      <c r="F37" s="78">
        <f>(TB2b!S37-TB2f!G37)*TB2f!Q37</f>
        <v>3.863965983627056E-2</v>
      </c>
      <c r="G37" s="78">
        <v>0</v>
      </c>
      <c r="H37" s="78">
        <f>[1]compopeinc!AL29</f>
        <v>1.5126399551148114E-2</v>
      </c>
      <c r="I37" s="87">
        <v>1.0821308310707315E-4</v>
      </c>
      <c r="J37" s="177">
        <f t="shared" si="1"/>
        <v>7.1180750389907899E-2</v>
      </c>
      <c r="K37" s="78">
        <f>TB2b!X37</f>
        <v>3.8797574364979354E-2</v>
      </c>
      <c r="L37" s="78">
        <f>TB2b!Y37</f>
        <v>3.1633324678786691E-2</v>
      </c>
      <c r="M37" s="82">
        <v>7.4985134614186729E-4</v>
      </c>
      <c r="N37" s="130"/>
      <c r="P37" s="131">
        <f t="shared" si="2"/>
        <v>0</v>
      </c>
      <c r="Q37" s="182">
        <v>0.42938334754191521</v>
      </c>
    </row>
    <row r="38" spans="1:17" ht="15.75">
      <c r="A38" s="129">
        <v>1941</v>
      </c>
      <c r="B38" s="83">
        <f>[1]compopeinc!AH30</f>
        <v>0.2127036012685409</v>
      </c>
      <c r="C38" s="175">
        <f t="shared" si="0"/>
        <v>0.13881279018127304</v>
      </c>
      <c r="D38" s="87">
        <f>TB2b!T38+TB2b!U38</f>
        <v>1.5387932253121177E-2</v>
      </c>
      <c r="E38" s="78">
        <f>(TB2b!S38-TB2f!G38)*(1-TB2f!Q38)</f>
        <v>5.7131455833066086E-2</v>
      </c>
      <c r="F38" s="78">
        <f>(TB2b!S38-TB2f!G38)*TB2f!Q38</f>
        <v>4.7087356511477621E-2</v>
      </c>
      <c r="G38" s="78">
        <v>0</v>
      </c>
      <c r="H38" s="78">
        <f>[1]compopeinc!AL30</f>
        <v>1.9125707676345884E-2</v>
      </c>
      <c r="I38" s="87">
        <v>8.0337907262284505E-5</v>
      </c>
      <c r="J38" s="177">
        <f t="shared" si="1"/>
        <v>7.3890811087267833E-2</v>
      </c>
      <c r="K38" s="78">
        <f>TB2b!X38</f>
        <v>3.4040911904625638E-2</v>
      </c>
      <c r="L38" s="78">
        <f>TB2b!Y38</f>
        <v>3.9260871882189165E-2</v>
      </c>
      <c r="M38" s="82">
        <v>5.8902730045303181E-4</v>
      </c>
      <c r="N38" s="130"/>
      <c r="P38" s="131">
        <f t="shared" si="2"/>
        <v>0</v>
      </c>
      <c r="Q38" s="182">
        <v>0.45181244587405667</v>
      </c>
    </row>
    <row r="39" spans="1:17" ht="15.75">
      <c r="A39" s="129">
        <v>1942</v>
      </c>
      <c r="B39" s="83">
        <f>[1]compopeinc!AH31</f>
        <v>0.20460832287687669</v>
      </c>
      <c r="C39" s="175">
        <f t="shared" si="0"/>
        <v>0.13765882483204439</v>
      </c>
      <c r="D39" s="87">
        <f>TB2b!T39+TB2b!U39</f>
        <v>1.0889942776111567E-2</v>
      </c>
      <c r="E39" s="78">
        <f>(TB2b!S39-TB2f!G39)*(1-TB2f!Q39)</f>
        <v>4.855290892901426E-2</v>
      </c>
      <c r="F39" s="78">
        <f>(TB2b!S39-TB2f!G39)*TB2f!Q39</f>
        <v>5.8436975485790549E-2</v>
      </c>
      <c r="G39" s="78">
        <v>0</v>
      </c>
      <c r="H39" s="78">
        <f>[1]compopeinc!AL31</f>
        <v>1.9726293762778346E-2</v>
      </c>
      <c r="I39" s="87">
        <v>5.2703878349670009E-5</v>
      </c>
      <c r="J39" s="177">
        <f t="shared" si="1"/>
        <v>6.6949498044832315E-2</v>
      </c>
      <c r="K39" s="78">
        <f>TB2b!X39</f>
        <v>2.4518674008654911E-2</v>
      </c>
      <c r="L39" s="78">
        <f>TB2b!Y39</f>
        <v>4.2009320860761153E-2</v>
      </c>
      <c r="M39" s="82">
        <v>4.2150317541625373E-4</v>
      </c>
      <c r="N39" s="130"/>
      <c r="P39" s="131">
        <f t="shared" si="2"/>
        <v>0</v>
      </c>
      <c r="Q39" s="182">
        <v>0.54619159377000215</v>
      </c>
    </row>
    <row r="40" spans="1:17" ht="15.75">
      <c r="A40" s="129">
        <v>1943</v>
      </c>
      <c r="B40" s="83">
        <f>[1]compopeinc!AH32</f>
        <v>0.18891836583799451</v>
      </c>
      <c r="C40" s="175">
        <f t="shared" si="0"/>
        <v>0.12975011501757477</v>
      </c>
      <c r="D40" s="87">
        <f>TB2b!T40+TB2b!U40</f>
        <v>9.1675059738624293E-3</v>
      </c>
      <c r="E40" s="78">
        <f>(TB2b!S40-TB2f!G40)*(1-TB2f!Q40)</f>
        <v>4.1232804965590487E-2</v>
      </c>
      <c r="F40" s="78">
        <f>(TB2b!S40-TB2f!G40)*TB2f!Q40</f>
        <v>5.9168982384270645E-2</v>
      </c>
      <c r="G40" s="78">
        <v>0</v>
      </c>
      <c r="H40" s="78">
        <f>[1]compopeinc!AL32</f>
        <v>2.0152713155292885E-2</v>
      </c>
      <c r="I40" s="87">
        <v>2.8108538558336357E-5</v>
      </c>
      <c r="J40" s="177">
        <f t="shared" si="1"/>
        <v>5.9168250820419724E-2</v>
      </c>
      <c r="K40" s="78">
        <f>TB2b!X40</f>
        <v>1.5384983826125154E-2</v>
      </c>
      <c r="L40" s="78">
        <f>TB2b!Y40</f>
        <v>4.3499463759487066E-2</v>
      </c>
      <c r="M40" s="82">
        <v>2.838032348075064E-4</v>
      </c>
      <c r="N40" s="130"/>
      <c r="P40" s="131">
        <f t="shared" si="2"/>
        <v>0</v>
      </c>
      <c r="Q40" s="182">
        <v>0.58932200258636613</v>
      </c>
    </row>
    <row r="41" spans="1:17" ht="15.75">
      <c r="A41" s="129">
        <v>1944</v>
      </c>
      <c r="B41" s="83">
        <f>[1]compopeinc!AH33</f>
        <v>0.15882017165910767</v>
      </c>
      <c r="C41" s="175">
        <f t="shared" si="0"/>
        <v>0.11112637590192261</v>
      </c>
      <c r="D41" s="87">
        <f>TB2b!T41+TB2b!U41</f>
        <v>9.2799838284229625E-3</v>
      </c>
      <c r="E41" s="78">
        <f>(TB2b!S41-TB2f!G41)*(1-TB2f!Q41)</f>
        <v>3.3618178986925235E-2</v>
      </c>
      <c r="F41" s="78">
        <f>(TB2b!S41-TB2f!G41)*TB2f!Q41</f>
        <v>5.3925976516605634E-2</v>
      </c>
      <c r="G41" s="78">
        <v>0</v>
      </c>
      <c r="H41" s="78">
        <f>[1]compopeinc!AL33</f>
        <v>1.4280184283317494E-2</v>
      </c>
      <c r="I41" s="87">
        <v>2.2052286651281204E-5</v>
      </c>
      <c r="J41" s="177">
        <f t="shared" si="1"/>
        <v>4.7693795757185124E-2</v>
      </c>
      <c r="K41" s="78">
        <f>TB2b!X41</f>
        <v>1.5220700820030018E-2</v>
      </c>
      <c r="L41" s="78">
        <f>TB2b!Y41</f>
        <v>3.2196835467268023E-2</v>
      </c>
      <c r="M41" s="82">
        <v>2.762594698870808E-4</v>
      </c>
      <c r="N41" s="130"/>
      <c r="P41" s="131">
        <f t="shared" si="2"/>
        <v>-6.2450045135165055E-17</v>
      </c>
      <c r="Q41" s="182">
        <v>0.61598602678200109</v>
      </c>
    </row>
    <row r="42" spans="1:17" ht="15.75">
      <c r="A42" s="129">
        <v>1945</v>
      </c>
      <c r="B42" s="83">
        <f>[1]compopeinc!AH34</f>
        <v>0.14870370629375584</v>
      </c>
      <c r="C42" s="175">
        <f t="shared" si="0"/>
        <v>9.6092871352118914E-2</v>
      </c>
      <c r="D42" s="87">
        <f>TB2b!T42+TB2b!U42</f>
        <v>1.0823495860180445E-2</v>
      </c>
      <c r="E42" s="78">
        <f>(TB2b!S42-TB2f!G42)*(1-TB2f!Q42)</f>
        <v>3.264061242169583E-2</v>
      </c>
      <c r="F42" s="78">
        <f>(TB2b!S42-TB2f!G42)*TB2f!Q42</f>
        <v>3.6635539550699037E-2</v>
      </c>
      <c r="G42" s="78">
        <v>0</v>
      </c>
      <c r="H42" s="78">
        <f>[1]compopeinc!AL34</f>
        <v>1.5964767653021333E-2</v>
      </c>
      <c r="I42" s="87">
        <v>2.8455866522265235E-5</v>
      </c>
      <c r="J42" s="177">
        <f t="shared" si="1"/>
        <v>5.2610834941636923E-2</v>
      </c>
      <c r="K42" s="78">
        <f>TB2b!X42</f>
        <v>1.6043326098214353E-2</v>
      </c>
      <c r="L42" s="78">
        <f>TB2b!Y42</f>
        <v>3.620624931199231E-2</v>
      </c>
      <c r="M42" s="82">
        <v>3.6125953143025885E-4</v>
      </c>
      <c r="N42" s="130"/>
      <c r="P42" s="131">
        <f t="shared" si="2"/>
        <v>0</v>
      </c>
      <c r="Q42" s="182">
        <v>0.52883335040458879</v>
      </c>
    </row>
    <row r="43" spans="1:17" ht="15.75">
      <c r="A43" s="129">
        <v>1946</v>
      </c>
      <c r="B43" s="83">
        <f>[1]compopeinc!AH35</f>
        <v>0.14723075280834466</v>
      </c>
      <c r="C43" s="175">
        <f t="shared" si="0"/>
        <v>8.7549251498519942E-2</v>
      </c>
      <c r="D43" s="87">
        <f>TB2b!T43+TB2b!U43</f>
        <v>9.6402648333184689E-3</v>
      </c>
      <c r="E43" s="78">
        <f>(TB2b!S43-TB2f!G43)*(1-TB2f!Q43)</f>
        <v>3.7065022630758414E-2</v>
      </c>
      <c r="F43" s="78">
        <f>(TB2b!S43-TB2f!G43)*TB2f!Q43</f>
        <v>2.3705921363231741E-2</v>
      </c>
      <c r="G43" s="78">
        <v>0</v>
      </c>
      <c r="H43" s="78">
        <f>[1]compopeinc!AL35</f>
        <v>1.7094549265879833E-2</v>
      </c>
      <c r="I43" s="87">
        <v>4.3493405331479262E-5</v>
      </c>
      <c r="J43" s="177">
        <f t="shared" si="1"/>
        <v>5.9681501309824747E-2</v>
      </c>
      <c r="K43" s="78">
        <f>TB2b!X43</f>
        <v>1.9922907016401255E-2</v>
      </c>
      <c r="L43" s="78">
        <f>TB2b!Y43</f>
        <v>3.9102512559772283E-2</v>
      </c>
      <c r="M43" s="82">
        <v>6.5608173365121398E-4</v>
      </c>
      <c r="N43" s="130"/>
      <c r="P43" s="131">
        <f t="shared" si="2"/>
        <v>0</v>
      </c>
      <c r="Q43" s="182">
        <v>0.39008644271802162</v>
      </c>
    </row>
    <row r="44" spans="1:17" ht="15.75">
      <c r="A44" s="129">
        <v>1947</v>
      </c>
      <c r="B44" s="83">
        <f>[1]compopeinc!AH36</f>
        <v>0.15536960995145038</v>
      </c>
      <c r="C44" s="175">
        <f t="shared" si="0"/>
        <v>0.10311266596800404</v>
      </c>
      <c r="D44" s="87">
        <f>TB2b!T44+TB2b!U44</f>
        <v>9.1006829828441643E-3</v>
      </c>
      <c r="E44" s="78">
        <f>(TB2b!S44-TB2f!G44)*(1-TB2f!Q44)</f>
        <v>3.8949798789382852E-2</v>
      </c>
      <c r="F44" s="78">
        <f>(TB2b!S44-TB2f!G44)*TB2f!Q44</f>
        <v>4.0039857260818053E-2</v>
      </c>
      <c r="G44" s="78">
        <v>0</v>
      </c>
      <c r="H44" s="78">
        <f>[1]compopeinc!AL36</f>
        <v>1.4985169228819354E-2</v>
      </c>
      <c r="I44" s="87">
        <v>3.7157706139609137E-5</v>
      </c>
      <c r="J44" s="177">
        <f t="shared" si="1"/>
        <v>5.2256943983446366E-2</v>
      </c>
      <c r="K44" s="78">
        <f>TB2b!X44</f>
        <v>1.9352042188331441E-2</v>
      </c>
      <c r="L44" s="78">
        <f>TB2b!Y44</f>
        <v>3.2356808918228827E-2</v>
      </c>
      <c r="M44" s="82">
        <v>5.4809287688610076E-4</v>
      </c>
      <c r="N44" s="130"/>
      <c r="P44" s="131">
        <f t="shared" si="2"/>
        <v>0</v>
      </c>
      <c r="Q44" s="182">
        <v>0.50690000770950583</v>
      </c>
    </row>
    <row r="45" spans="1:17" ht="15.75">
      <c r="A45" s="129">
        <v>1948</v>
      </c>
      <c r="B45" s="83">
        <f>[1]compopeinc!AH37</f>
        <v>0.16815388624900554</v>
      </c>
      <c r="C45" s="175">
        <f t="shared" si="0"/>
        <v>0.11498717373726636</v>
      </c>
      <c r="D45" s="87">
        <f>TB2b!T45+TB2b!U45</f>
        <v>8.259733909172489E-3</v>
      </c>
      <c r="E45" s="78">
        <f>(TB2b!S45-TB2f!G45)*(1-TB2f!Q45)</f>
        <v>3.4594332195312161E-2</v>
      </c>
      <c r="F45" s="78">
        <f>(TB2b!S45-TB2f!G45)*TB2f!Q45</f>
        <v>5.7325829388205726E-2</v>
      </c>
      <c r="G45" s="78">
        <v>0</v>
      </c>
      <c r="H45" s="78">
        <f>[1]compopeinc!AL37</f>
        <v>1.4769152652469518E-2</v>
      </c>
      <c r="I45" s="87">
        <v>3.8125592106465236E-5</v>
      </c>
      <c r="J45" s="177">
        <f t="shared" si="1"/>
        <v>5.3166712511739184E-2</v>
      </c>
      <c r="K45" s="78">
        <f>TB2b!X45</f>
        <v>2.0632512978905539E-2</v>
      </c>
      <c r="L45" s="78">
        <f>TB2b!Y45</f>
        <v>3.2016177546275969E-2</v>
      </c>
      <c r="M45" s="82">
        <v>5.1802198655767813E-4</v>
      </c>
      <c r="N45" s="130"/>
      <c r="P45" s="131">
        <f t="shared" si="2"/>
        <v>0</v>
      </c>
      <c r="Q45" s="182">
        <v>0.62364804848738176</v>
      </c>
    </row>
    <row r="46" spans="1:17" ht="15.75">
      <c r="A46" s="129">
        <v>1949</v>
      </c>
      <c r="B46" s="83">
        <f>[1]compopeinc!AH38</f>
        <v>0.16185604925099062</v>
      </c>
      <c r="C46" s="175">
        <f t="shared" si="0"/>
        <v>0.11212194119914419</v>
      </c>
      <c r="D46" s="87">
        <f>TB2b!T46+TB2b!U46</f>
        <v>8.7960585345749909E-3</v>
      </c>
      <c r="E46" s="78">
        <f>(TB2b!S46-TB2f!G46)*(1-TB2f!Q46)</f>
        <v>3.5339437759699194E-2</v>
      </c>
      <c r="F46" s="78">
        <f>(TB2b!S46-TB2f!G46)*TB2f!Q46</f>
        <v>5.5246702792951893E-2</v>
      </c>
      <c r="G46" s="78">
        <v>0</v>
      </c>
      <c r="H46" s="78">
        <f>[1]compopeinc!AL38</f>
        <v>1.2681459557686835E-2</v>
      </c>
      <c r="I46" s="87">
        <v>5.8282554231275886E-5</v>
      </c>
      <c r="J46" s="177">
        <f t="shared" si="1"/>
        <v>4.9734108051846408E-2</v>
      </c>
      <c r="K46" s="78">
        <f>TB2b!X46</f>
        <v>2.2236276427664025E-2</v>
      </c>
      <c r="L46" s="78">
        <f>TB2b!Y46</f>
        <v>2.6803270842504424E-2</v>
      </c>
      <c r="M46" s="82">
        <v>6.9456078167795901E-4</v>
      </c>
      <c r="N46" s="130"/>
      <c r="P46" s="131">
        <f t="shared" si="2"/>
        <v>0</v>
      </c>
      <c r="Q46" s="182">
        <v>0.60988030239395208</v>
      </c>
    </row>
    <row r="47" spans="1:17" ht="15.75">
      <c r="A47" s="133">
        <v>1950</v>
      </c>
      <c r="B47" s="101">
        <f>[1]compopeinc!AH39</f>
        <v>0.17287068874579342</v>
      </c>
      <c r="C47" s="183">
        <f t="shared" si="0"/>
        <v>0.1217637801043808</v>
      </c>
      <c r="D47" s="109">
        <f>TB2b!T47+TB2b!U47</f>
        <v>9.3172557151130347E-3</v>
      </c>
      <c r="E47" s="98">
        <f>(TB2b!S47-TB2f!G47)*(1-TB2f!Q47)</f>
        <v>4.8629496114321054E-2</v>
      </c>
      <c r="F47" s="98">
        <f>(TB2b!S47-TB2f!G47)*TB2f!Q47</f>
        <v>5.0034288420445876E-2</v>
      </c>
      <c r="G47" s="98">
        <v>0</v>
      </c>
      <c r="H47" s="98">
        <f>[1]compopeinc!AL39</f>
        <v>1.3728642773024482E-2</v>
      </c>
      <c r="I47" s="109">
        <v>5.409708147635822E-5</v>
      </c>
      <c r="J47" s="184">
        <f t="shared" si="1"/>
        <v>5.1106908641412603E-2</v>
      </c>
      <c r="K47" s="98">
        <f>TB2b!X47</f>
        <v>2.151777225081454E-2</v>
      </c>
      <c r="L47" s="98">
        <f>TB2b!Y47</f>
        <v>2.8933409499658513E-2</v>
      </c>
      <c r="M47" s="99">
        <v>6.557268909395496E-4</v>
      </c>
      <c r="N47" s="130"/>
      <c r="P47" s="131">
        <f t="shared" si="2"/>
        <v>0</v>
      </c>
      <c r="Q47" s="182">
        <v>0.50711908788391247</v>
      </c>
    </row>
    <row r="48" spans="1:17" ht="15.75">
      <c r="A48" s="129">
        <v>1951</v>
      </c>
      <c r="B48" s="83">
        <f>[1]compopeinc!AH40</f>
        <v>0.16596793964449996</v>
      </c>
      <c r="C48" s="175">
        <f t="shared" si="0"/>
        <v>0.1174968605853456</v>
      </c>
      <c r="D48" s="87">
        <f>TB2b!T48+TB2b!U48</f>
        <v>8.1631597564586211E-3</v>
      </c>
      <c r="E48" s="78">
        <f>(TB2b!S48-TB2f!G48)*(1-TB2f!Q48)</f>
        <v>4.4836745340917833E-2</v>
      </c>
      <c r="F48" s="78">
        <f>(TB2b!S48-TB2f!G48)*TB2f!Q48</f>
        <v>5.1157075222402454E-2</v>
      </c>
      <c r="G48" s="78">
        <v>0</v>
      </c>
      <c r="H48" s="78">
        <f>[1]compopeinc!AL40</f>
        <v>1.328859311826136E-2</v>
      </c>
      <c r="I48" s="87">
        <v>5.1287147305338533E-5</v>
      </c>
      <c r="J48" s="177">
        <f t="shared" si="1"/>
        <v>4.8471079059154411E-2</v>
      </c>
      <c r="K48" s="78">
        <f>TB2b!X48</f>
        <v>1.9383771868596078E-2</v>
      </c>
      <c r="L48" s="78">
        <f>TB2b!Y48</f>
        <v>2.8443195122789793E-2</v>
      </c>
      <c r="M48" s="82">
        <v>6.4411206776853597E-4</v>
      </c>
      <c r="N48" s="130"/>
      <c r="P48" s="131">
        <f t="shared" si="2"/>
        <v>0</v>
      </c>
      <c r="Q48" s="182">
        <v>0.53292050386366041</v>
      </c>
    </row>
    <row r="49" spans="1:17" ht="15.75">
      <c r="A49" s="129">
        <v>1952</v>
      </c>
      <c r="B49" s="83">
        <f>[1]compopeinc!AH41</f>
        <v>0.15544230471236103</v>
      </c>
      <c r="C49" s="175">
        <f t="shared" si="0"/>
        <v>0.10996188231163759</v>
      </c>
      <c r="D49" s="87">
        <f>TB2b!T49+TB2b!U49</f>
        <v>9.0588462676121431E-3</v>
      </c>
      <c r="E49" s="78">
        <f>(TB2b!S49-TB2f!G49)*(1-TB2f!Q49)</f>
        <v>3.7831399343456536E-2</v>
      </c>
      <c r="F49" s="78">
        <f>(TB2b!S49-TB2f!G49)*TB2f!Q49</f>
        <v>5.0028734829925696E-2</v>
      </c>
      <c r="G49" s="78">
        <v>0</v>
      </c>
      <c r="H49" s="78">
        <f>[1]compopeinc!AL41</f>
        <v>1.2977071379263697E-2</v>
      </c>
      <c r="I49" s="87">
        <v>6.5830491379517288E-5</v>
      </c>
      <c r="J49" s="177">
        <f t="shared" si="1"/>
        <v>4.548042240072344E-2</v>
      </c>
      <c r="K49" s="78">
        <f>TB2b!X49</f>
        <v>1.7370218393680234E-2</v>
      </c>
      <c r="L49" s="78">
        <f>TB2b!Y49</f>
        <v>2.740505920743393E-2</v>
      </c>
      <c r="M49" s="82">
        <v>7.0514479960928037E-4</v>
      </c>
      <c r="N49" s="130"/>
      <c r="P49" s="131">
        <f t="shared" si="2"/>
        <v>0</v>
      </c>
      <c r="Q49" s="182">
        <v>0.56941336705905243</v>
      </c>
    </row>
    <row r="50" spans="1:17" ht="15.75">
      <c r="A50" s="129">
        <v>1953</v>
      </c>
      <c r="B50" s="83">
        <f>[1]compopeinc!AH42</f>
        <v>0.14689772989512812</v>
      </c>
      <c r="C50" s="175">
        <f t="shared" si="0"/>
        <v>0.10508748815115074</v>
      </c>
      <c r="D50" s="87">
        <f>TB2b!T50+TB2b!U50</f>
        <v>9.0198634596208634E-3</v>
      </c>
      <c r="E50" s="78">
        <f>(TB2b!S50-TB2f!G50)*(1-TB2f!Q50)</f>
        <v>3.8310610906190541E-2</v>
      </c>
      <c r="F50" s="78">
        <f>(TB2b!S50-TB2f!G50)*TB2f!Q50</f>
        <v>4.6164514453109241E-2</v>
      </c>
      <c r="G50" s="78">
        <v>0</v>
      </c>
      <c r="H50" s="78">
        <f>[1]compopeinc!AL42</f>
        <v>1.1502225454637255E-2</v>
      </c>
      <c r="I50" s="87">
        <v>9.027387759282825E-5</v>
      </c>
      <c r="J50" s="177">
        <f t="shared" si="1"/>
        <v>4.1810241743977433E-2</v>
      </c>
      <c r="K50" s="78">
        <f>TB2b!X50</f>
        <v>1.7208369251220896E-2</v>
      </c>
      <c r="L50" s="78">
        <f>TB2b!Y50</f>
        <v>2.3798993969127106E-2</v>
      </c>
      <c r="M50" s="82">
        <v>8.0287852362942891E-4</v>
      </c>
      <c r="N50" s="130"/>
      <c r="P50" s="131">
        <f t="shared" si="2"/>
        <v>-5.5511151231257827E-17</v>
      </c>
      <c r="Q50" s="182">
        <v>0.54648648648648657</v>
      </c>
    </row>
    <row r="51" spans="1:17" ht="15.75">
      <c r="A51" s="129">
        <v>1954</v>
      </c>
      <c r="B51" s="83">
        <f>[1]compopeinc!AH43</f>
        <v>0.14641546731391647</v>
      </c>
      <c r="C51" s="175">
        <f t="shared" si="0"/>
        <v>0.1040424685023254</v>
      </c>
      <c r="D51" s="87">
        <f>TB2b!T51+TB2b!U51</f>
        <v>1.0789377615864727E-2</v>
      </c>
      <c r="E51" s="78">
        <f>(TB2b!S51-TB2f!G51)*(1-TB2f!Q51)</f>
        <v>3.5251237954580926E-2</v>
      </c>
      <c r="F51" s="78">
        <f>(TB2b!S51-TB2f!G51)*TB2f!Q51</f>
        <v>4.6300904088910723E-2</v>
      </c>
      <c r="G51" s="78">
        <v>0</v>
      </c>
      <c r="H51" s="78">
        <f>[1]compopeinc!AL43</f>
        <v>1.1578558640652534E-2</v>
      </c>
      <c r="I51" s="87">
        <v>1.2239020231647808E-4</v>
      </c>
      <c r="J51" s="177">
        <f t="shared" si="1"/>
        <v>4.2372998811591102E-2</v>
      </c>
      <c r="K51" s="78">
        <f>TB2b!X51</f>
        <v>1.7475977591196418E-2</v>
      </c>
      <c r="L51" s="78">
        <f>TB2b!Y51</f>
        <v>2.3887419132072114E-2</v>
      </c>
      <c r="M51" s="82">
        <v>1.0096020883225711E-3</v>
      </c>
      <c r="N51" s="130"/>
      <c r="P51" s="131">
        <f t="shared" si="2"/>
        <v>0</v>
      </c>
      <c r="Q51" s="182">
        <v>0.56774602026049192</v>
      </c>
    </row>
    <row r="52" spans="1:17" ht="15.75">
      <c r="A52" s="129">
        <v>1955</v>
      </c>
      <c r="B52" s="83">
        <f>[1]compopeinc!AH44</f>
        <v>0.15479503131521369</v>
      </c>
      <c r="C52" s="175">
        <f t="shared" si="0"/>
        <v>0.11472187556564335</v>
      </c>
      <c r="D52" s="87">
        <f>TB2b!T52+TB2b!U52</f>
        <v>9.2193410506587123E-3</v>
      </c>
      <c r="E52" s="78">
        <f>(TB2b!S52-TB2f!G52)*(1-TB2f!Q52)</f>
        <v>3.5683589808782529E-2</v>
      </c>
      <c r="F52" s="78">
        <f>(TB2b!S52-TB2f!G52)*TB2f!Q52</f>
        <v>5.8693352892376788E-2</v>
      </c>
      <c r="G52" s="78">
        <v>0</v>
      </c>
      <c r="H52" s="78">
        <f>[1]compopeinc!AL44</f>
        <v>1.0984636387805126E-2</v>
      </c>
      <c r="I52" s="87">
        <v>1.4095542602019163E-4</v>
      </c>
      <c r="J52" s="177">
        <f t="shared" si="1"/>
        <v>4.0073155749570363E-2</v>
      </c>
      <c r="K52" s="78">
        <f>TB2b!X52</f>
        <v>1.6223902446834099E-2</v>
      </c>
      <c r="L52" s="78">
        <f>TB2b!Y52</f>
        <v>2.2793163006305024E-2</v>
      </c>
      <c r="M52" s="82">
        <v>1.0560902964312363E-3</v>
      </c>
      <c r="N52" s="130"/>
      <c r="P52" s="131">
        <f t="shared" si="2"/>
        <v>0</v>
      </c>
      <c r="Q52" s="182">
        <v>0.62190352020860495</v>
      </c>
    </row>
    <row r="53" spans="1:17" ht="15.75">
      <c r="A53" s="129">
        <v>1956</v>
      </c>
      <c r="B53" s="83">
        <f>[1]compopeinc!AH45</f>
        <v>0.14635813685198981</v>
      </c>
      <c r="C53" s="175">
        <f t="shared" si="0"/>
        <v>0.10780740049723556</v>
      </c>
      <c r="D53" s="87">
        <f>TB2b!T53+TB2b!U53</f>
        <v>9.9696541700216683E-3</v>
      </c>
      <c r="E53" s="78">
        <f>(TB2b!S53-TB2f!G53)*(1-TB2f!Q53)</f>
        <v>3.6543152551268429E-2</v>
      </c>
      <c r="F53" s="78">
        <f>(TB2b!S53-TB2f!G53)*TB2f!Q53</f>
        <v>5.1217346064194313E-2</v>
      </c>
      <c r="G53" s="78">
        <v>0</v>
      </c>
      <c r="H53" s="78">
        <f>[1]compopeinc!AL45</f>
        <v>9.9193970724968071E-3</v>
      </c>
      <c r="I53" s="87">
        <v>1.5785063925433253E-4</v>
      </c>
      <c r="J53" s="177">
        <f t="shared" si="1"/>
        <v>3.8550736354754277E-2</v>
      </c>
      <c r="K53" s="78">
        <f>TB2b!X53</f>
        <v>1.6466344380516688E-2</v>
      </c>
      <c r="L53" s="78">
        <f>TB2b!Y53</f>
        <v>2.09488575646605E-2</v>
      </c>
      <c r="M53" s="82">
        <v>1.1355344095770896E-3</v>
      </c>
      <c r="N53" s="130"/>
      <c r="P53" s="131">
        <f t="shared" si="2"/>
        <v>0</v>
      </c>
      <c r="Q53" s="182">
        <v>0.58360363571555873</v>
      </c>
    </row>
    <row r="54" spans="1:17" ht="15.75">
      <c r="A54" s="129">
        <v>1957</v>
      </c>
      <c r="B54" s="83">
        <f>[1]compopeinc!AH46</f>
        <v>0.14330121649336838</v>
      </c>
      <c r="C54" s="175">
        <f t="shared" si="0"/>
        <v>0.10388886196755499</v>
      </c>
      <c r="D54" s="87">
        <f>TB2b!T54+TB2b!U54</f>
        <v>1.0086872081515E-2</v>
      </c>
      <c r="E54" s="78">
        <f>(TB2b!S54-TB2f!G54)*(1-TB2f!Q54)</f>
        <v>3.6246020941732411E-2</v>
      </c>
      <c r="F54" s="78">
        <f>(TB2b!S54-TB2f!G54)*TB2f!Q54</f>
        <v>4.7133104155000001E-2</v>
      </c>
      <c r="G54" s="78">
        <v>0</v>
      </c>
      <c r="H54" s="78">
        <f>[1]compopeinc!AL46</f>
        <v>1.0240326918502733E-2</v>
      </c>
      <c r="I54" s="87">
        <v>1.8253787080483843E-4</v>
      </c>
      <c r="J54" s="177">
        <f t="shared" si="1"/>
        <v>3.9412354525813424E-2</v>
      </c>
      <c r="K54" s="78">
        <f>TB2b!X54</f>
        <v>1.6632074648285759E-2</v>
      </c>
      <c r="L54" s="78">
        <f>TB2b!Y54</f>
        <v>2.1477851905930479E-2</v>
      </c>
      <c r="M54" s="82">
        <v>1.3024279715971867E-3</v>
      </c>
      <c r="N54" s="130"/>
      <c r="P54" s="131">
        <f t="shared" si="2"/>
        <v>0</v>
      </c>
      <c r="Q54" s="182">
        <v>0.56528662420382159</v>
      </c>
    </row>
    <row r="55" spans="1:17" ht="15.75">
      <c r="A55" s="129">
        <v>1958</v>
      </c>
      <c r="B55" s="83">
        <f>[1]compopeinc!AH47</f>
        <v>0.13449912226535374</v>
      </c>
      <c r="C55" s="175">
        <f t="shared" si="0"/>
        <v>9.5086481849929322E-2</v>
      </c>
      <c r="D55" s="87">
        <f>TB2b!T55+TB2b!U55</f>
        <v>1.1127140519547758E-2</v>
      </c>
      <c r="E55" s="78">
        <f>(TB2b!S55-TB2f!G55)*(1-TB2f!Q55)</f>
        <v>3.5068026149066601E-2</v>
      </c>
      <c r="F55" s="78">
        <f>(TB2b!S55-TB2f!G55)*TB2f!Q55</f>
        <v>3.8656045036278792E-2</v>
      </c>
      <c r="G55" s="78">
        <v>0</v>
      </c>
      <c r="H55" s="78">
        <f>[1]compopeinc!AL47</f>
        <v>9.9891429475629564E-3</v>
      </c>
      <c r="I55" s="87">
        <v>2.4612719747322349E-4</v>
      </c>
      <c r="J55" s="177">
        <f t="shared" si="1"/>
        <v>3.9412640415424402E-2</v>
      </c>
      <c r="K55" s="78">
        <f>TB2b!X55</f>
        <v>1.677160509998742E-2</v>
      </c>
      <c r="L55" s="78">
        <f>TB2b!Y55</f>
        <v>2.1085057047492944E-2</v>
      </c>
      <c r="M55" s="82">
        <v>1.5559782679440404E-3</v>
      </c>
      <c r="N55" s="130"/>
      <c r="P55" s="131">
        <f t="shared" si="2"/>
        <v>0</v>
      </c>
      <c r="Q55" s="182">
        <v>0.52433410709367745</v>
      </c>
    </row>
    <row r="56" spans="1:17" ht="15.75">
      <c r="A56" s="132">
        <v>1959</v>
      </c>
      <c r="B56" s="95">
        <f>[1]compopeinc!AH48</f>
        <v>0.14195281186241263</v>
      </c>
      <c r="C56" s="179">
        <f t="shared" si="0"/>
        <v>0.10397731619640463</v>
      </c>
      <c r="D56" s="115">
        <f>TB2b!T56+TB2b!U56</f>
        <v>1.0233377149940973E-2</v>
      </c>
      <c r="E56" s="92">
        <f>(TB2b!S56-TB2f!G56)*(1-TB2f!Q56)</f>
        <v>3.4467819473224241E-2</v>
      </c>
      <c r="F56" s="92">
        <f>(TB2b!S56-TB2f!G56)*TB2f!Q56</f>
        <v>4.9133453513608046E-2</v>
      </c>
      <c r="G56" s="92">
        <v>0</v>
      </c>
      <c r="H56" s="92">
        <f>[1]compopeinc!AL48</f>
        <v>9.8760443471338378E-3</v>
      </c>
      <c r="I56" s="115">
        <v>2.6662171249754749E-4</v>
      </c>
      <c r="J56" s="181">
        <f t="shared" si="1"/>
        <v>3.7975495666007948E-2</v>
      </c>
      <c r="K56" s="92">
        <f>TB2b!X56</f>
        <v>1.594701281795205E-2</v>
      </c>
      <c r="L56" s="92">
        <f>TB2b!Y56</f>
        <v>2.0425841398916053E-2</v>
      </c>
      <c r="M56" s="93">
        <v>1.6026414491398424E-3</v>
      </c>
      <c r="N56" s="130"/>
      <c r="P56" s="131">
        <f t="shared" si="2"/>
        <v>0</v>
      </c>
      <c r="Q56" s="182">
        <v>0.5877117866536179</v>
      </c>
    </row>
    <row r="57" spans="1:17" ht="15.75">
      <c r="A57" s="129">
        <v>1960</v>
      </c>
      <c r="B57" s="83">
        <f>[1]compopeinc!AH49</f>
        <v>0.13525690309199714</v>
      </c>
      <c r="C57" s="175">
        <f t="shared" si="0"/>
        <v>9.9688147550936829E-2</v>
      </c>
      <c r="D57" s="87">
        <f>TB2b!T57+TB2b!U57</f>
        <v>1.1585667984737924E-2</v>
      </c>
      <c r="E57" s="78">
        <f>(TB2b!S57-TB2f!G57)*(1-TB2f!Q57)</f>
        <v>3.438508213218798E-2</v>
      </c>
      <c r="F57" s="78">
        <f>(TB2b!S57-TB2f!G57)*TB2f!Q57</f>
        <v>4.4676739961698617E-2</v>
      </c>
      <c r="G57" s="78">
        <v>0</v>
      </c>
      <c r="H57" s="78">
        <f>[1]compopeinc!AL49</f>
        <v>8.7496692412247466E-3</v>
      </c>
      <c r="I57" s="87">
        <v>2.9098823108755577E-4</v>
      </c>
      <c r="J57" s="177">
        <f t="shared" si="1"/>
        <v>3.5568755541060287E-2</v>
      </c>
      <c r="K57" s="78">
        <f>TB2b!X57</f>
        <v>1.5843754304257822E-2</v>
      </c>
      <c r="L57" s="78">
        <f>TB2b!Y57</f>
        <v>1.7999704959264434E-2</v>
      </c>
      <c r="M57" s="82">
        <v>1.7252962775380339E-3</v>
      </c>
      <c r="N57" s="130"/>
      <c r="P57" s="131">
        <f t="shared" si="2"/>
        <v>0</v>
      </c>
      <c r="Q57" s="182">
        <v>0.56508614118005784</v>
      </c>
    </row>
    <row r="58" spans="1:17" ht="15.75">
      <c r="A58" s="129">
        <v>1961</v>
      </c>
      <c r="B58" s="83">
        <f>[1]compopeinc!AH50</f>
        <v>0.13367229906344938</v>
      </c>
      <c r="C58" s="175">
        <f t="shared" si="0"/>
        <v>9.8083277541564956E-2</v>
      </c>
      <c r="D58" s="87">
        <f>TB2b!T58+TB2b!U58</f>
        <v>1.1201879317354439E-2</v>
      </c>
      <c r="E58" s="78">
        <f>(TB2b!S58-TB2f!G58)*(1-TB2f!Q58)</f>
        <v>3.3660690045493075E-2</v>
      </c>
      <c r="F58" s="78">
        <f>(TB2b!S58-TB2f!G58)*TB2f!Q58</f>
        <v>4.4196384503110392E-2</v>
      </c>
      <c r="G58" s="78">
        <v>0</v>
      </c>
      <c r="H58" s="78">
        <f>[1]compopeinc!AL50</f>
        <v>8.669125735206654E-3</v>
      </c>
      <c r="I58" s="87">
        <v>3.5519794040038101E-4</v>
      </c>
      <c r="J58" s="177">
        <f t="shared" si="1"/>
        <v>3.5589021521884416E-2</v>
      </c>
      <c r="K58" s="78">
        <f>TB2b!X58</f>
        <v>1.5477612004553491E-2</v>
      </c>
      <c r="L58" s="78">
        <f>TB2b!Y58</f>
        <v>1.8217970233727218E-2</v>
      </c>
      <c r="M58" s="82">
        <v>1.893439283603705E-3</v>
      </c>
      <c r="N58" s="130"/>
      <c r="P58" s="131">
        <f t="shared" si="2"/>
        <v>0</v>
      </c>
      <c r="Q58" s="182">
        <v>0.56766048248473711</v>
      </c>
    </row>
    <row r="59" spans="1:17" ht="15.75">
      <c r="A59" s="134">
        <v>1962</v>
      </c>
      <c r="B59" s="83">
        <f>[1]compopeinc!AH51</f>
        <v>0.13373741507530212</v>
      </c>
      <c r="C59" s="175">
        <f t="shared" si="0"/>
        <v>9.8873400104720899E-2</v>
      </c>
      <c r="D59" s="87">
        <f>TB2b!T59+TB2b!U59</f>
        <v>1.1460282020197381E-2</v>
      </c>
      <c r="E59" s="87">
        <f>(TB2b!S59-TB2f!G59)*(1-TB2f!Q59)</f>
        <v>3.0708108176562617E-2</v>
      </c>
      <c r="F59" s="87">
        <f>(TB2b!S59-TB2f!G59)*TB2f!Q59</f>
        <v>4.8355665605213989E-2</v>
      </c>
      <c r="G59" s="87">
        <v>0</v>
      </c>
      <c r="H59" s="87">
        <f>[1]compopeinc!AL51</f>
        <v>8.0429752990361699E-3</v>
      </c>
      <c r="I59" s="87">
        <v>3.0636900371074793E-4</v>
      </c>
      <c r="J59" s="178">
        <f t="shared" si="1"/>
        <v>3.4864008541637508E-2</v>
      </c>
      <c r="K59" s="87">
        <f>TB2b!X59</f>
        <v>1.5290025912995137E-2</v>
      </c>
      <c r="L59" s="87">
        <f>TB2b!Y59</f>
        <v>1.8034600244093521E-2</v>
      </c>
      <c r="M59" s="88">
        <v>1.5393823845488506E-3</v>
      </c>
      <c r="N59" s="130"/>
      <c r="P59" s="131">
        <f t="shared" si="2"/>
        <v>6.4289437176623387E-9</v>
      </c>
      <c r="Q59" s="182">
        <v>0.61160330821900988</v>
      </c>
    </row>
    <row r="60" spans="1:17" ht="15.75">
      <c r="A60" s="134">
        <v>1963</v>
      </c>
      <c r="B60" s="83">
        <f>[1]compopeinc!AH52</f>
        <v>0.13555745780467987</v>
      </c>
      <c r="C60" s="175">
        <f t="shared" si="0"/>
        <v>0.10029853281511347</v>
      </c>
      <c r="D60" s="87">
        <f>TB2b!T60+TB2b!U60</f>
        <v>1.0564423337882841E-2</v>
      </c>
      <c r="E60" s="87">
        <f>(TB2b!S60-TB2f!G60)*(1-TB2f!Q60)</f>
        <v>3.0918667843690194E-2</v>
      </c>
      <c r="F60" s="87">
        <f>(TB2b!S60-TB2f!G60)*TB2f!Q60</f>
        <v>5.0400896909721923E-2</v>
      </c>
      <c r="G60" s="87">
        <v>0</v>
      </c>
      <c r="H60" s="87">
        <f>[1]compopeinc!AL52</f>
        <v>7.9225830048506828E-3</v>
      </c>
      <c r="I60" s="87">
        <v>4.9196171896782577E-4</v>
      </c>
      <c r="J60" s="178">
        <f t="shared" si="1"/>
        <v>3.5258922785592402E-2</v>
      </c>
      <c r="K60" s="87">
        <f>TB2b!X60</f>
        <v>1.4928004774983586E-2</v>
      </c>
      <c r="L60" s="87">
        <f>TB2b!Y60</f>
        <v>1.7930567293495406E-2</v>
      </c>
      <c r="M60" s="88">
        <v>2.4003507171134124E-3</v>
      </c>
      <c r="N60" s="130"/>
      <c r="P60" s="131">
        <f t="shared" si="2"/>
        <v>2.2039739963619631E-9</v>
      </c>
      <c r="Q60" s="182">
        <v>0.61978808005864461</v>
      </c>
    </row>
    <row r="61" spans="1:17" ht="15.75">
      <c r="A61" s="134">
        <v>1964</v>
      </c>
      <c r="B61" s="83">
        <f>[1]compopeinc!AH53</f>
        <v>0.13737750053405762</v>
      </c>
      <c r="C61" s="175">
        <f t="shared" si="0"/>
        <v>0.10177765756980178</v>
      </c>
      <c r="D61" s="87">
        <f>TB2b!T61+TB2b!U61</f>
        <v>9.6746368838420693E-3</v>
      </c>
      <c r="E61" s="87">
        <f>(TB2b!S61-TB2f!G61)*(1-TB2f!Q61)</f>
        <v>3.2318896383063553E-2</v>
      </c>
      <c r="F61" s="87">
        <f>(TB2b!S61-TB2f!G61)*TB2f!Q61</f>
        <v>5.124839561470923E-2</v>
      </c>
      <c r="G61" s="87">
        <v>0</v>
      </c>
      <c r="H61" s="87">
        <f>[1]compopeinc!AL53</f>
        <v>7.8034352026949659E-3</v>
      </c>
      <c r="I61" s="87">
        <v>7.3229348549196734E-4</v>
      </c>
      <c r="J61" s="178">
        <f t="shared" si="1"/>
        <v>3.5599844972703694E-2</v>
      </c>
      <c r="K61" s="87">
        <f>TB2b!X61</f>
        <v>1.4569251057828232E-2</v>
      </c>
      <c r="L61" s="87">
        <f>TB2b!Y61</f>
        <v>1.7828229856354575E-2</v>
      </c>
      <c r="M61" s="88">
        <v>3.2023640585208879E-3</v>
      </c>
      <c r="N61" s="130"/>
      <c r="P61" s="131">
        <f t="shared" si="2"/>
        <v>-2.0084478594140087E-9</v>
      </c>
      <c r="Q61" s="182">
        <v>0.61325902024053969</v>
      </c>
    </row>
    <row r="62" spans="1:17" ht="15.75">
      <c r="A62" s="134">
        <v>1965</v>
      </c>
      <c r="B62" s="83">
        <f>[1]compopeinc!AH54</f>
        <v>0.13579929620027542</v>
      </c>
      <c r="C62" s="175">
        <f t="shared" si="0"/>
        <v>0.10028751330313218</v>
      </c>
      <c r="D62" s="87">
        <f>TB2b!T62+TB2b!U62</f>
        <v>9.5143691833748378E-3</v>
      </c>
      <c r="E62" s="87">
        <f>(TB2b!S62-TB2f!G62)*(1-TB2f!Q62)</f>
        <v>2.9681898000600698E-2</v>
      </c>
      <c r="F62" s="87">
        <f>(TB2b!S62-TB2f!G62)*TB2f!Q62</f>
        <v>5.2482377457205756E-2</v>
      </c>
      <c r="G62" s="87">
        <v>0</v>
      </c>
      <c r="H62" s="87">
        <f>[1]compopeinc!AL54</f>
        <v>7.7808054895541203E-3</v>
      </c>
      <c r="I62" s="87">
        <v>8.2806317239676925E-4</v>
      </c>
      <c r="J62" s="178">
        <f t="shared" si="1"/>
        <v>3.5511786640849675E-2</v>
      </c>
      <c r="K62" s="87">
        <f>TB2b!X62</f>
        <v>1.457477116133187E-2</v>
      </c>
      <c r="L62" s="87">
        <f>TB2b!Y62</f>
        <v>1.7664202019699368E-2</v>
      </c>
      <c r="M62" s="88">
        <v>3.272813459818438E-3</v>
      </c>
      <c r="N62" s="130"/>
      <c r="P62" s="131">
        <f t="shared" si="2"/>
        <v>-3.7437064351331095E-9</v>
      </c>
      <c r="Q62" s="182">
        <v>0.63874934896927138</v>
      </c>
    </row>
    <row r="63" spans="1:17" ht="15.75">
      <c r="A63" s="134">
        <v>1966</v>
      </c>
      <c r="B63" s="83">
        <f>[1]compopeinc!AH55</f>
        <v>0.13422109186649323</v>
      </c>
      <c r="C63" s="175">
        <f t="shared" si="0"/>
        <v>9.8700908677822552E-2</v>
      </c>
      <c r="D63" s="87">
        <f>TB2b!T63+TB2b!U63</f>
        <v>9.3547961337112073E-3</v>
      </c>
      <c r="E63" s="87">
        <f>(TB2b!S63-TB2f!G63)*(1-TB2f!Q63)</f>
        <v>2.722934228411825E-2</v>
      </c>
      <c r="F63" s="87">
        <f>(TB2b!S63-TB2f!G63)*TB2f!Q63</f>
        <v>5.3321326252278443E-2</v>
      </c>
      <c r="G63" s="185">
        <f>G62+(G$67-G$62)/5</f>
        <v>2.1219579107976082E-4</v>
      </c>
      <c r="H63" s="87">
        <f>[1]compopeinc!AL55</f>
        <v>7.7575334306259789E-3</v>
      </c>
      <c r="I63" s="87">
        <v>8.2571478600891634E-4</v>
      </c>
      <c r="J63" s="178">
        <f t="shared" si="1"/>
        <v>3.5520188655598507E-2</v>
      </c>
      <c r="K63" s="87">
        <f>TB2b!X63</f>
        <v>1.4578540814099802E-2</v>
      </c>
      <c r="L63" s="87">
        <f>TB2b!Y63</f>
        <v>1.7499729703266364E-2</v>
      </c>
      <c r="M63" s="88">
        <v>3.441918138232337E-3</v>
      </c>
      <c r="N63" s="130"/>
      <c r="P63" s="131">
        <f t="shared" si="2"/>
        <v>-5.4669278340413463E-9</v>
      </c>
      <c r="Q63" s="182">
        <v>0.66196007086130249</v>
      </c>
    </row>
    <row r="64" spans="1:17" ht="15.75">
      <c r="A64" s="134">
        <v>1967</v>
      </c>
      <c r="B64" s="83">
        <f>[1]compopeinc!AH56</f>
        <v>0.13024013489484787</v>
      </c>
      <c r="C64" s="175">
        <f t="shared" si="0"/>
        <v>9.387402588523211E-2</v>
      </c>
      <c r="D64" s="87">
        <f>TB2b!T64+TB2b!U64</f>
        <v>9.6528149094804779E-3</v>
      </c>
      <c r="E64" s="87">
        <f>(TB2b!S64-TB2f!G64)*(1-TB2f!Q64)</f>
        <v>2.7067976683782625E-2</v>
      </c>
      <c r="F64" s="87">
        <f>(TB2b!S64-TB2f!G64)*TB2f!Q64</f>
        <v>4.7980788740773647E-2</v>
      </c>
      <c r="G64" s="185">
        <f>G63+(G$67-G$62)/5</f>
        <v>4.2439158215952164E-4</v>
      </c>
      <c r="H64" s="87">
        <f>[1]compopeinc!AL56</f>
        <v>8.0340429669038937E-3</v>
      </c>
      <c r="I64" s="87">
        <v>7.1401100213194552E-4</v>
      </c>
      <c r="J64" s="178">
        <f t="shared" si="1"/>
        <v>3.6366107451272181E-2</v>
      </c>
      <c r="K64" s="87">
        <f>TB2b!X64</f>
        <v>1.5562941640611368E-2</v>
      </c>
      <c r="L64" s="87">
        <f>TB2b!Y64</f>
        <v>1.7882986710159036E-2</v>
      </c>
      <c r="M64" s="88">
        <v>2.9201791005017759E-3</v>
      </c>
      <c r="N64" s="130"/>
      <c r="P64" s="131">
        <f t="shared" si="2"/>
        <v>1.5583435791777234E-9</v>
      </c>
      <c r="Q64" s="182">
        <v>0.63932815509146446</v>
      </c>
    </row>
    <row r="65" spans="1:17" ht="15.75">
      <c r="A65" s="134">
        <v>1968</v>
      </c>
      <c r="B65" s="83">
        <f>[1]compopeinc!AH57</f>
        <v>0.12826205417513847</v>
      </c>
      <c r="C65" s="175">
        <f t="shared" si="0"/>
        <v>9.1207666426160031E-2</v>
      </c>
      <c r="D65" s="87">
        <f>TB2b!T65+TB2b!U65</f>
        <v>9.8501611845635308E-3</v>
      </c>
      <c r="E65" s="78">
        <f>(TB2b!S65-TB2f!G65)*(1-TB2f!Q65)</f>
        <v>2.8021847045498371E-2</v>
      </c>
      <c r="F65" s="78">
        <f>(TB2b!S65-TB2f!G65)*TB2f!Q65</f>
        <v>4.3795139800317726E-2</v>
      </c>
      <c r="G65" s="186">
        <f>G64+(G$67-G$62)/5</f>
        <v>6.3658737323928245E-4</v>
      </c>
      <c r="H65" s="87">
        <f>[1]compopeinc!AL57</f>
        <v>8.1298283495812203E-3</v>
      </c>
      <c r="I65" s="87">
        <v>7.741026729599145E-4</v>
      </c>
      <c r="J65" s="178">
        <f t="shared" si="1"/>
        <v>3.7054390106495312E-2</v>
      </c>
      <c r="K65" s="87">
        <f>TB2b!X65</f>
        <v>1.5904069894252588E-2</v>
      </c>
      <c r="L65" s="87">
        <f>TB2b!Y65</f>
        <v>1.806971452902181E-2</v>
      </c>
      <c r="M65" s="88">
        <v>3.0806056832209188E-3</v>
      </c>
      <c r="N65" s="130"/>
      <c r="P65" s="131">
        <f t="shared" si="2"/>
        <v>-2.3575168692224757E-9</v>
      </c>
      <c r="Q65" s="182">
        <v>0.60981589069368114</v>
      </c>
    </row>
    <row r="66" spans="1:17" ht="15.75">
      <c r="A66" s="134">
        <v>1969</v>
      </c>
      <c r="B66" s="83">
        <f>[1]compopeinc!AH58</f>
        <v>0.12078393716365099</v>
      </c>
      <c r="C66" s="175">
        <f t="shared" si="0"/>
        <v>8.4080195614255337E-2</v>
      </c>
      <c r="D66" s="87">
        <f>TB2b!T66+TB2b!U66</f>
        <v>1.0194711113918275E-2</v>
      </c>
      <c r="E66" s="92">
        <f>(TB2b!S66-TB2f!G66)*(1-TB2f!Q66)</f>
        <v>2.7620245344002207E-2</v>
      </c>
      <c r="F66" s="92">
        <f>(TB2b!S66-TB2f!G66)*TB2f!Q66</f>
        <v>3.6623158603726801E-2</v>
      </c>
      <c r="G66" s="187">
        <f>G65+(G$67-G$62)/5</f>
        <v>8.4878316431904327E-4</v>
      </c>
      <c r="H66" s="87">
        <f>[1]compopeinc!AL58</f>
        <v>8.1322870788838146E-3</v>
      </c>
      <c r="I66" s="87">
        <v>6.6101030940519544E-4</v>
      </c>
      <c r="J66" s="178">
        <f t="shared" si="1"/>
        <v>3.6703740796658495E-2</v>
      </c>
      <c r="K66" s="87">
        <f>TB2b!X66</f>
        <v>1.6145070644475016E-2</v>
      </c>
      <c r="L66" s="87">
        <f>TB2b!Y66</f>
        <v>1.7927499173851152E-2</v>
      </c>
      <c r="M66" s="88">
        <v>2.6311709783323248E-3</v>
      </c>
      <c r="N66" s="130"/>
      <c r="P66" s="131">
        <f t="shared" si="2"/>
        <v>7.5273715732793178E-10</v>
      </c>
      <c r="Q66" s="182">
        <v>0.5700687752088115</v>
      </c>
    </row>
    <row r="67" spans="1:17" ht="15.75">
      <c r="A67" s="136">
        <v>1970</v>
      </c>
      <c r="B67" s="101">
        <f>[1]compopeinc!AH59</f>
        <v>0.11521962587721646</v>
      </c>
      <c r="C67" s="183">
        <f t="shared" si="0"/>
        <v>7.8653849824440583E-2</v>
      </c>
      <c r="D67" s="109">
        <f>TB2b!T67+TB2b!U67</f>
        <v>1.1123863959199409E-2</v>
      </c>
      <c r="E67" s="78">
        <f>'TB2g(Details)'!V3*TB2b!$S67</f>
        <v>2.8207398956750188E-2</v>
      </c>
      <c r="F67" s="78">
        <f>'TB2g(Details)'!W3*TB2b!$S67</f>
        <v>2.9141194521161626E-2</v>
      </c>
      <c r="G67" s="78">
        <f>'TB2g(Details)'!U3*TB2b!$S67</f>
        <v>1.0609789553988041E-3</v>
      </c>
      <c r="H67" s="109">
        <f>[1]compopeinc!AL59</f>
        <v>8.5164238562557143E-3</v>
      </c>
      <c r="I67" s="109">
        <v>6.0398957567484187E-4</v>
      </c>
      <c r="J67" s="188">
        <f t="shared" si="1"/>
        <v>3.6565775198741865E-2</v>
      </c>
      <c r="K67" s="109">
        <f>TB2b!X67</f>
        <v>1.573495206152516E-2</v>
      </c>
      <c r="L67" s="109">
        <f>TB2b!Y67</f>
        <v>1.8570170299262452E-2</v>
      </c>
      <c r="M67" s="110">
        <v>2.2606528379542487E-3</v>
      </c>
      <c r="N67" s="130"/>
      <c r="P67" s="131">
        <f t="shared" si="2"/>
        <v>8.5403401017813962E-10</v>
      </c>
      <c r="Q67" s="182">
        <v>0.50814139901069322</v>
      </c>
    </row>
    <row r="68" spans="1:17" ht="15.75">
      <c r="A68" s="134">
        <v>1971</v>
      </c>
      <c r="B68" s="83">
        <f>[1]compopeinc!AH60</f>
        <v>0.11535022297175601</v>
      </c>
      <c r="C68" s="175">
        <f t="shared" si="0"/>
        <v>7.8549206180585071E-2</v>
      </c>
      <c r="D68" s="87">
        <f>TB2b!T68+TB2b!U68</f>
        <v>1.0979864963138988E-2</v>
      </c>
      <c r="E68" s="78">
        <f>'TB2g(Details)'!V4*TB2b!$S68</f>
        <v>2.3857924911732283E-2</v>
      </c>
      <c r="F68" s="78">
        <f>'TB2g(Details)'!W4*TB2b!$S68</f>
        <v>3.3435314781386408E-2</v>
      </c>
      <c r="G68" s="78">
        <f>'TB2g(Details)'!U4*TB2b!$S68</f>
        <v>9.7075329679598035E-4</v>
      </c>
      <c r="H68" s="87">
        <f>[1]compopeinc!AL60</f>
        <v>8.7218786702876524E-3</v>
      </c>
      <c r="I68" s="87">
        <v>5.8346955724376446E-4</v>
      </c>
      <c r="J68" s="178">
        <f t="shared" si="1"/>
        <v>3.6801014376572627E-2</v>
      </c>
      <c r="K68" s="87">
        <f>TB2b!X68</f>
        <v>1.5769277138778785E-2</v>
      </c>
      <c r="L68" s="87">
        <f>TB2b!Y68</f>
        <v>1.8988802100224078E-2</v>
      </c>
      <c r="M68" s="88">
        <v>2.0429351375697603E-3</v>
      </c>
      <c r="N68" s="130"/>
      <c r="P68" s="131">
        <f t="shared" si="2"/>
        <v>2.4145983129608695E-9</v>
      </c>
      <c r="Q68" s="182">
        <v>0.58358219853645699</v>
      </c>
    </row>
    <row r="69" spans="1:17" ht="15.75">
      <c r="A69" s="134">
        <v>1972</v>
      </c>
      <c r="B69" s="83">
        <f>[1]compopeinc!AH61</f>
        <v>0.11517966324754525</v>
      </c>
      <c r="C69" s="175">
        <f t="shared" si="0"/>
        <v>7.7767204126926059E-2</v>
      </c>
      <c r="D69" s="87">
        <f>TB2b!T69+TB2b!U69</f>
        <v>1.0553375048578171E-2</v>
      </c>
      <c r="E69" s="87">
        <f>'TB2g(Details)'!V5*TB2b!$S69</f>
        <v>2.1027943166854579E-2</v>
      </c>
      <c r="F69" s="87">
        <f>'TB2g(Details)'!W5*TB2b!$S69</f>
        <v>3.5868725275471268E-2</v>
      </c>
      <c r="G69" s="87">
        <f>'TB2g(Details)'!U5*TB2b!$S69</f>
        <v>9.4260675160768063E-4</v>
      </c>
      <c r="H69" s="87">
        <f>[1]compopeinc!AL61</f>
        <v>8.7459168943212172E-3</v>
      </c>
      <c r="I69" s="87">
        <v>6.2863699009313434E-4</v>
      </c>
      <c r="J69" s="178">
        <f t="shared" si="1"/>
        <v>3.7412456384672763E-2</v>
      </c>
      <c r="K69" s="87">
        <f>TB2b!X69</f>
        <v>1.6035895268514705E-2</v>
      </c>
      <c r="L69" s="87">
        <f>TB2b!Y69</f>
        <v>1.9245565967749192E-2</v>
      </c>
      <c r="M69" s="88">
        <v>2.1309951484088621E-3</v>
      </c>
      <c r="N69" s="130"/>
      <c r="P69" s="131">
        <f t="shared" si="2"/>
        <v>2.7359464277454393E-9</v>
      </c>
      <c r="Q69" s="182">
        <v>0.63041872674548827</v>
      </c>
    </row>
    <row r="70" spans="1:17" ht="15.75">
      <c r="A70" s="134">
        <v>1973</v>
      </c>
      <c r="B70" s="83">
        <f>[1]compopeinc!AH62</f>
        <v>0.11331180988418055</v>
      </c>
      <c r="C70" s="175">
        <f t="shared" si="0"/>
        <v>7.4749872411101911E-2</v>
      </c>
      <c r="D70" s="87">
        <f>TB2b!T70+TB2b!U70</f>
        <v>1.0799882262386349E-2</v>
      </c>
      <c r="E70" s="87">
        <f>'TB2g(Details)'!V6*TB2b!$S70</f>
        <v>1.982509052168889E-2</v>
      </c>
      <c r="F70" s="87">
        <f>'TB2g(Details)'!W6*TB2b!$S70</f>
        <v>3.3117191579518E-2</v>
      </c>
      <c r="G70" s="87">
        <f>'TB2g(Details)'!U6*TB2b!$S70</f>
        <v>1.0467304780912637E-3</v>
      </c>
      <c r="H70" s="87">
        <f>[1]compopeinc!AL62</f>
        <v>9.2454479778972982E-3</v>
      </c>
      <c r="I70" s="87">
        <v>7.1552959152010537E-4</v>
      </c>
      <c r="J70" s="178">
        <f t="shared" si="1"/>
        <v>3.8561936419932906E-2</v>
      </c>
      <c r="K70" s="87">
        <f>TB2b!X70</f>
        <v>1.589830325382733E-2</v>
      </c>
      <c r="L70" s="87">
        <f>TB2b!Y70</f>
        <v>2.0302216287853808E-2</v>
      </c>
      <c r="M70" s="88">
        <v>2.3614168782517689E-3</v>
      </c>
      <c r="N70" s="130"/>
      <c r="P70" s="131">
        <f t="shared" si="2"/>
        <v>1.0531457303453173E-9</v>
      </c>
      <c r="Q70" s="182">
        <v>0.62553388832407442</v>
      </c>
    </row>
    <row r="71" spans="1:17" ht="15.75">
      <c r="A71" s="134">
        <v>1974</v>
      </c>
      <c r="B71" s="83">
        <f>[1]compopeinc!AH63</f>
        <v>0.11004216164019454</v>
      </c>
      <c r="C71" s="175">
        <f t="shared" si="0"/>
        <v>6.9831831579804673E-2</v>
      </c>
      <c r="D71" s="87">
        <f>TB2b!T71+TB2b!U71</f>
        <v>1.1821713261308736E-2</v>
      </c>
      <c r="E71" s="87">
        <f>'TB2g(Details)'!V7*TB2b!$S71</f>
        <v>2.205917868103641E-2</v>
      </c>
      <c r="F71" s="87">
        <f>'TB2g(Details)'!W7*TB2b!$S71</f>
        <v>2.4089963435453658E-2</v>
      </c>
      <c r="G71" s="87">
        <f>'TB2g(Details)'!U7*TB2b!$S71</f>
        <v>1.4094917514840201E-3</v>
      </c>
      <c r="H71" s="87">
        <f>[1]compopeinc!AL63</f>
        <v>9.6752652597570672E-3</v>
      </c>
      <c r="I71" s="87">
        <v>7.7621919076478361E-4</v>
      </c>
      <c r="J71" s="178">
        <f t="shared" si="1"/>
        <v>4.0210329587111918E-2</v>
      </c>
      <c r="K71" s="87">
        <f>TB2b!X71</f>
        <v>1.7056373268621406E-2</v>
      </c>
      <c r="L71" s="87">
        <f>TB2b!Y71</f>
        <v>2.0611914569353618E-2</v>
      </c>
      <c r="M71" s="88">
        <v>2.5420417491368941E-3</v>
      </c>
      <c r="N71" s="130"/>
      <c r="P71" s="131">
        <f t="shared" si="2"/>
        <v>4.7327794461260453E-10</v>
      </c>
      <c r="Q71" s="182">
        <v>0.522002410676358</v>
      </c>
    </row>
    <row r="72" spans="1:17" ht="15.75">
      <c r="A72" s="134">
        <v>1975</v>
      </c>
      <c r="B72" s="83">
        <f>[1]compopeinc!AH64</f>
        <v>0.10862269051290241</v>
      </c>
      <c r="C72" s="175">
        <f t="shared" si="0"/>
        <v>6.8350866324380144E-2</v>
      </c>
      <c r="D72" s="87">
        <f>TB2b!T72+TB2b!U72</f>
        <v>1.1586109716389702E-2</v>
      </c>
      <c r="E72" s="87">
        <f>'TB2g(Details)'!V8*TB2b!$S72</f>
        <v>1.7992055990966909E-2</v>
      </c>
      <c r="F72" s="87">
        <f>'TB2g(Details)'!W8*TB2b!$S72</f>
        <v>2.709566351610011E-2</v>
      </c>
      <c r="G72" s="87">
        <f>'TB2g(Details)'!U8*TB2b!$S72</f>
        <v>1.2127155241730522E-3</v>
      </c>
      <c r="H72" s="87">
        <f>[1]compopeinc!AL64</f>
        <v>9.7026051593298336E-3</v>
      </c>
      <c r="I72" s="87">
        <v>7.6171641742054047E-4</v>
      </c>
      <c r="J72" s="178">
        <f t="shared" si="1"/>
        <v>4.0271823962442027E-2</v>
      </c>
      <c r="K72" s="87">
        <f>TB2b!X72</f>
        <v>1.7359892724556455E-2</v>
      </c>
      <c r="L72" s="87">
        <f>TB2b!Y72</f>
        <v>2.0708498610389578E-2</v>
      </c>
      <c r="M72" s="88">
        <v>2.2034326274959926E-3</v>
      </c>
      <c r="N72" s="130"/>
      <c r="P72" s="131">
        <f t="shared" si="2"/>
        <v>2.2608023786396814E-10</v>
      </c>
      <c r="Q72" s="182">
        <v>0.60095440204850348</v>
      </c>
    </row>
    <row r="73" spans="1:17" ht="15.75">
      <c r="A73" s="134">
        <v>1976</v>
      </c>
      <c r="B73" s="83">
        <f>[1]compopeinc!AH65</f>
        <v>0.10879344256574086</v>
      </c>
      <c r="C73" s="175">
        <f t="shared" si="0"/>
        <v>6.9396742287244004E-2</v>
      </c>
      <c r="D73" s="87">
        <f>TB2b!T73+TB2b!U73</f>
        <v>1.0633109609635543E-2</v>
      </c>
      <c r="E73" s="87">
        <f>'TB2g(Details)'!V9*TB2b!$S73</f>
        <v>1.7907696611502096E-2</v>
      </c>
      <c r="F73" s="87">
        <f>'TB2g(Details)'!W9*TB2b!$S73</f>
        <v>2.9479579652900927E-2</v>
      </c>
      <c r="G73" s="87">
        <f>'TB2g(Details)'!U9*TB2b!$S73</f>
        <v>1.1691561158945201E-3</v>
      </c>
      <c r="H73" s="87">
        <f>[1]compopeinc!AL65</f>
        <v>9.4137778925312068E-3</v>
      </c>
      <c r="I73" s="87">
        <v>7.9342240477970672E-4</v>
      </c>
      <c r="J73" s="178">
        <f t="shared" si="1"/>
        <v>3.9396699755424903E-2</v>
      </c>
      <c r="K73" s="87">
        <f>TB2b!X73</f>
        <v>1.7426842828580501E-2</v>
      </c>
      <c r="L73" s="87">
        <f>TB2b!Y73</f>
        <v>1.9763783960473361E-2</v>
      </c>
      <c r="M73" s="88">
        <v>2.2060729663710443E-3</v>
      </c>
      <c r="N73" s="130"/>
      <c r="P73" s="131">
        <f t="shared" si="2"/>
        <v>5.2307195380629778E-10</v>
      </c>
      <c r="Q73" s="182">
        <v>0.62209905225225548</v>
      </c>
    </row>
    <row r="74" spans="1:17" ht="15.75">
      <c r="A74" s="134">
        <v>1977</v>
      </c>
      <c r="B74" s="83">
        <f>[1]compopeinc!AH66</f>
        <v>0.1103166615263973</v>
      </c>
      <c r="C74" s="175">
        <f t="shared" si="0"/>
        <v>7.0621357036939628E-2</v>
      </c>
      <c r="D74" s="87">
        <f>TB2b!T74+TB2b!U74</f>
        <v>1.0250404553724113E-2</v>
      </c>
      <c r="E74" s="87">
        <f>'TB2g(Details)'!V10*TB2b!$S74</f>
        <v>1.7580985259018092E-2</v>
      </c>
      <c r="F74" s="87">
        <f>'TB2g(Details)'!W10*TB2b!$S74</f>
        <v>3.1615888052333251E-2</v>
      </c>
      <c r="G74" s="87">
        <f>'TB2g(Details)'!U10*TB2b!$S74</f>
        <v>9.9287663510464743E-4</v>
      </c>
      <c r="H74" s="87">
        <f>[1]compopeinc!AL66</f>
        <v>9.2364156644986258E-3</v>
      </c>
      <c r="I74" s="87">
        <v>9.4478687226090346E-4</v>
      </c>
      <c r="J74" s="178">
        <f t="shared" si="1"/>
        <v>3.9695303351860951E-2</v>
      </c>
      <c r="K74" s="87">
        <f>TB2b!X74</f>
        <v>1.7765503833822145E-2</v>
      </c>
      <c r="L74" s="87">
        <f>TB2b!Y74</f>
        <v>1.9398961699820461E-2</v>
      </c>
      <c r="M74" s="88">
        <v>2.5308378182183409E-3</v>
      </c>
      <c r="N74" s="130"/>
      <c r="P74" s="131">
        <f t="shared" si="2"/>
        <v>1.1375967182147839E-9</v>
      </c>
      <c r="Q74" s="182">
        <v>0.64264019081550905</v>
      </c>
    </row>
    <row r="75" spans="1:17" ht="15.75">
      <c r="A75" s="134">
        <v>1978</v>
      </c>
      <c r="B75" s="83">
        <f>[1]compopeinc!AH67</f>
        <v>0.11096352836232271</v>
      </c>
      <c r="C75" s="175">
        <f t="shared" ref="C75:C113" si="3">D75+E75+F75+G75+H75+I75</f>
        <v>6.9434975526634773E-2</v>
      </c>
      <c r="D75" s="87">
        <f>TB2b!T75+TB2b!U75</f>
        <v>1.0053919879600854E-2</v>
      </c>
      <c r="E75" s="87">
        <f>'TB2g(Details)'!V11*TB2b!$S75</f>
        <v>1.6677856271989953E-2</v>
      </c>
      <c r="F75" s="87">
        <f>'TB2g(Details)'!W11*TB2b!$S75</f>
        <v>3.126734156539996E-2</v>
      </c>
      <c r="G75" s="87">
        <f>'TB2g(Details)'!U11*TB2b!$S75</f>
        <v>9.6673427427473413E-4</v>
      </c>
      <c r="H75" s="87">
        <f>[1]compopeinc!AL67</f>
        <v>9.2620105131319876E-3</v>
      </c>
      <c r="I75" s="87">
        <v>1.2071130222372907E-3</v>
      </c>
      <c r="J75" s="178">
        <f t="shared" ref="J75:J113" si="4">K75+L75+M75</f>
        <v>4.1528553555436096E-2</v>
      </c>
      <c r="K75" s="87">
        <f>TB2b!X75</f>
        <v>1.8735055370367744E-2</v>
      </c>
      <c r="L75" s="87">
        <f>TB2b!Y75</f>
        <v>1.9845926574250487E-2</v>
      </c>
      <c r="M75" s="88">
        <v>2.9475716108178637E-3</v>
      </c>
      <c r="N75" s="130"/>
      <c r="P75" s="131">
        <f t="shared" ref="P75:P111" si="5">B75-C75-J75</f>
        <v>-7.1974816384656748E-10</v>
      </c>
      <c r="Q75" s="182">
        <v>0.65214751373945157</v>
      </c>
    </row>
    <row r="76" spans="1:17" ht="15.75">
      <c r="A76" s="140">
        <v>1979</v>
      </c>
      <c r="B76" s="95">
        <f>[1]compopeinc!AH68</f>
        <v>0.11462893337011337</v>
      </c>
      <c r="C76" s="179">
        <f t="shared" si="3"/>
        <v>7.0162231950189113E-2</v>
      </c>
      <c r="D76" s="115">
        <f>TB2b!T76+TB2b!U76</f>
        <v>1.091070611001926E-2</v>
      </c>
      <c r="E76" s="115">
        <f>'TB2g(Details)'!V12*TB2b!$S76</f>
        <v>1.8255223718967085E-2</v>
      </c>
      <c r="F76" s="115">
        <f>'TB2g(Details)'!W12*TB2b!$S76</f>
        <v>2.9110358219053719E-2</v>
      </c>
      <c r="G76" s="115">
        <f>'TB2g(Details)'!U12*TB2b!$S76</f>
        <v>9.0977408521263634E-4</v>
      </c>
      <c r="H76" s="115">
        <f>[1]compopeinc!AL68</f>
        <v>9.5980716358782959E-3</v>
      </c>
      <c r="I76" s="115">
        <v>1.3780981810581044E-3</v>
      </c>
      <c r="J76" s="189">
        <f t="shared" si="4"/>
        <v>4.446670452174635E-2</v>
      </c>
      <c r="K76" s="115">
        <f>TB2b!X76</f>
        <v>1.9624094238548846E-2</v>
      </c>
      <c r="L76" s="115">
        <f>TB2b!Y76</f>
        <v>2.1417598422427207E-2</v>
      </c>
      <c r="M76" s="116">
        <v>3.425011860770294E-3</v>
      </c>
      <c r="N76" s="130"/>
      <c r="P76" s="131">
        <f t="shared" si="5"/>
        <v>-3.1018220908451966E-9</v>
      </c>
      <c r="Q76" s="182">
        <v>0.61458884337461406</v>
      </c>
    </row>
    <row r="77" spans="1:17" ht="15.75">
      <c r="A77" s="134">
        <v>1980</v>
      </c>
      <c r="B77" s="83">
        <f>[1]compopeinc!AH69</f>
        <v>0.1094292551279068</v>
      </c>
      <c r="C77" s="175">
        <f t="shared" si="3"/>
        <v>6.3186287148020021E-2</v>
      </c>
      <c r="D77" s="87">
        <f>TB2b!T77+TB2b!U77</f>
        <v>1.2594717978152722E-2</v>
      </c>
      <c r="E77" s="87">
        <f>'TB2g(Details)'!V13*TB2b!$S77</f>
        <v>1.9796449463868181E-2</v>
      </c>
      <c r="F77" s="87">
        <f>'TB2g(Details)'!W13*TB2b!$S77</f>
        <v>1.959943648088084E-2</v>
      </c>
      <c r="G77" s="87">
        <f>'TB2g(Details)'!U13*TB2b!$S77</f>
        <v>6.5249781689345168E-4</v>
      </c>
      <c r="H77" s="87">
        <f>[1]compopeinc!AL69</f>
        <v>9.1226989461962726E-3</v>
      </c>
      <c r="I77" s="87">
        <v>1.4204864620285596E-3</v>
      </c>
      <c r="J77" s="178">
        <f t="shared" si="4"/>
        <v>4.6242975307407487E-2</v>
      </c>
      <c r="K77" s="87">
        <f>TB2b!X77</f>
        <v>2.2314419223507728E-2</v>
      </c>
      <c r="L77" s="87">
        <f>TB2b!Y77</f>
        <v>2.0238618648707213E-2</v>
      </c>
      <c r="M77" s="88">
        <v>3.6899374351925464E-3</v>
      </c>
      <c r="N77" s="130"/>
      <c r="P77" s="131">
        <f t="shared" si="5"/>
        <v>-7.3275207082557081E-9</v>
      </c>
      <c r="Q77" s="182">
        <v>0.49749957415269652</v>
      </c>
    </row>
    <row r="78" spans="1:17" ht="15.75">
      <c r="A78" s="134">
        <v>1981</v>
      </c>
      <c r="B78" s="83">
        <f>[1]compopeinc!AH70</f>
        <v>0.11223937571048737</v>
      </c>
      <c r="C78" s="175">
        <f t="shared" si="3"/>
        <v>6.5436024034065191E-2</v>
      </c>
      <c r="D78" s="87">
        <f>TB2b!T78+TB2b!U78</f>
        <v>1.4999904480584815E-2</v>
      </c>
      <c r="E78" s="87">
        <f>'TB2g(Details)'!V14*TB2b!$S78</f>
        <v>1.9042154797424962E-2</v>
      </c>
      <c r="F78" s="87">
        <f>'TB2g(Details)'!W14*TB2b!$S78</f>
        <v>1.9983121090972049E-2</v>
      </c>
      <c r="G78" s="87">
        <f>'TB2g(Details)'!U14*TB2b!$S78</f>
        <v>5.3423483532864281E-4</v>
      </c>
      <c r="H78" s="87">
        <f>[1]compopeinc!AL70</f>
        <v>9.2284107269807701E-3</v>
      </c>
      <c r="I78" s="87">
        <v>1.6481981027739647E-3</v>
      </c>
      <c r="J78" s="178">
        <f t="shared" si="4"/>
        <v>4.6803342509484848E-2</v>
      </c>
      <c r="K78" s="87">
        <f>TB2b!X78</f>
        <v>2.231145716278251E-2</v>
      </c>
      <c r="L78" s="87">
        <f>TB2b!Y78</f>
        <v>2.0561927101390057E-2</v>
      </c>
      <c r="M78" s="88">
        <v>3.9299582453122843E-3</v>
      </c>
      <c r="N78" s="130"/>
      <c r="P78" s="131">
        <f t="shared" si="5"/>
        <v>9.1669373272762478E-9</v>
      </c>
      <c r="Q78" s="182">
        <v>0.51205585703273482</v>
      </c>
    </row>
    <row r="79" spans="1:17" ht="15.75">
      <c r="A79" s="134">
        <v>1982</v>
      </c>
      <c r="B79" s="83">
        <f>[1]compopeinc!AH71</f>
        <v>0.11346425116062164</v>
      </c>
      <c r="C79" s="175">
        <f t="shared" si="3"/>
        <v>6.3535402478274897E-2</v>
      </c>
      <c r="D79" s="87">
        <f>TB2b!T79+TB2b!U79</f>
        <v>1.7105543416228386E-2</v>
      </c>
      <c r="E79" s="87">
        <f>'TB2g(Details)'!V15*TB2b!$S79</f>
        <v>1.7502408148025315E-2</v>
      </c>
      <c r="F79" s="87">
        <f>'TB2g(Details)'!W15*TB2b!$S79</f>
        <v>1.6750068933834721E-2</v>
      </c>
      <c r="G79" s="87">
        <f>'TB2g(Details)'!U15*TB2b!$S79</f>
        <v>6.9897873949489734E-4</v>
      </c>
      <c r="H79" s="87">
        <f>[1]compopeinc!AL71</f>
        <v>9.2519087953740597E-3</v>
      </c>
      <c r="I79" s="87">
        <v>2.226494445317511E-3</v>
      </c>
      <c r="J79" s="178">
        <f t="shared" si="4"/>
        <v>4.9928845217777566E-2</v>
      </c>
      <c r="K79" s="87">
        <f>TB2b!X79</f>
        <v>2.4122967555345841E-2</v>
      </c>
      <c r="L79" s="87">
        <f>TB2b!Y79</f>
        <v>2.0488101981473768E-2</v>
      </c>
      <c r="M79" s="88">
        <v>5.3177756809579587E-3</v>
      </c>
      <c r="N79" s="130"/>
      <c r="P79" s="131">
        <f t="shared" si="5"/>
        <v>3.4645691801560297E-9</v>
      </c>
      <c r="Q79" s="182">
        <v>0.48901774005435311</v>
      </c>
    </row>
    <row r="80" spans="1:17" ht="15.75">
      <c r="A80" s="134">
        <v>1983</v>
      </c>
      <c r="B80" s="83">
        <f>[1]compopeinc!AH72</f>
        <v>0.11608231067657471</v>
      </c>
      <c r="C80" s="175">
        <f t="shared" si="3"/>
        <v>6.462508225883766E-2</v>
      </c>
      <c r="D80" s="87">
        <f>TB2b!T80+TB2b!U80</f>
        <v>1.5790654346023576E-2</v>
      </c>
      <c r="E80" s="87">
        <f>'TB2g(Details)'!V16*TB2b!$S80</f>
        <v>1.5919413144025809E-2</v>
      </c>
      <c r="F80" s="87">
        <f>'TB2g(Details)'!W16*TB2b!$S80</f>
        <v>2.0009712211632637E-2</v>
      </c>
      <c r="G80" s="87">
        <f>'TB2g(Details)'!U16*TB2b!$S80</f>
        <v>1.3071956188301498E-3</v>
      </c>
      <c r="H80" s="87">
        <f>[1]compopeinc!AL72</f>
        <v>8.6535177189623579E-3</v>
      </c>
      <c r="I80" s="87">
        <v>2.9445892193631163E-3</v>
      </c>
      <c r="J80" s="178">
        <f t="shared" si="4"/>
        <v>5.1457225357044785E-2</v>
      </c>
      <c r="K80" s="87">
        <f>TB2b!X80</f>
        <v>2.5595865058133771E-2</v>
      </c>
      <c r="L80" s="87">
        <f>TB2b!Y80</f>
        <v>1.9566270983912025E-2</v>
      </c>
      <c r="M80" s="88">
        <v>6.2950893149989915E-3</v>
      </c>
      <c r="N80" s="130"/>
      <c r="P80" s="131">
        <f t="shared" si="5"/>
        <v>3.060692262135678E-9</v>
      </c>
      <c r="Q80" s="182">
        <v>0.55692177345144667</v>
      </c>
    </row>
    <row r="81" spans="1:17" ht="15.75">
      <c r="A81" s="134">
        <v>1984</v>
      </c>
      <c r="B81" s="83">
        <f>[1]compopeinc!AH73</f>
        <v>0.1260451078414917</v>
      </c>
      <c r="C81" s="175">
        <f t="shared" si="3"/>
        <v>6.9560854125046617E-2</v>
      </c>
      <c r="D81" s="87">
        <f>TB2b!T81+TB2b!U81</f>
        <v>1.6962650343388001E-2</v>
      </c>
      <c r="E81" s="87">
        <f>'TB2g(Details)'!V17*TB2b!$S81</f>
        <v>1.4307138813327952E-2</v>
      </c>
      <c r="F81" s="87">
        <f>'TB2g(Details)'!W17*TB2b!$S81</f>
        <v>2.197569233809531E-2</v>
      </c>
      <c r="G81" s="87">
        <f>'TB2g(Details)'!U17*TB2b!$S81</f>
        <v>2.228615497389157E-3</v>
      </c>
      <c r="H81" s="87">
        <f>[1]compopeinc!AL73</f>
        <v>9.8295115832349959E-3</v>
      </c>
      <c r="I81" s="87">
        <v>4.2572455496112131E-3</v>
      </c>
      <c r="J81" s="178">
        <f t="shared" si="4"/>
        <v>5.6484253377967877E-2</v>
      </c>
      <c r="K81" s="87">
        <f>TB2b!X81</f>
        <v>2.5647383155512286E-2</v>
      </c>
      <c r="L81" s="87">
        <f>TB2b!Y81</f>
        <v>2.2567753316838881E-2</v>
      </c>
      <c r="M81" s="88">
        <v>8.2691169056167118E-3</v>
      </c>
      <c r="N81" s="130"/>
      <c r="P81" s="131">
        <f t="shared" si="5"/>
        <v>3.3847720459778685E-10</v>
      </c>
      <c r="Q81" s="182">
        <v>0.60567744138768154</v>
      </c>
    </row>
    <row r="82" spans="1:17" ht="15.75">
      <c r="A82" s="134">
        <v>1985</v>
      </c>
      <c r="B82" s="83">
        <f>[1]compopeinc!AH74</f>
        <v>0.12544624507427216</v>
      </c>
      <c r="C82" s="175">
        <f t="shared" si="3"/>
        <v>6.76998570562619E-2</v>
      </c>
      <c r="D82" s="87">
        <f>TB2b!T82+TB2b!U82</f>
        <v>1.8760816933619955E-2</v>
      </c>
      <c r="E82" s="87">
        <f>'TB2g(Details)'!V18*TB2b!$S82</f>
        <v>1.2887727502035724E-2</v>
      </c>
      <c r="F82" s="87">
        <f>'TB2g(Details)'!W18*TB2b!$S82</f>
        <v>1.9377013132296249E-2</v>
      </c>
      <c r="G82" s="87">
        <f>'TB2g(Details)'!U18*TB2b!$S82</f>
        <v>2.1177776461127401E-3</v>
      </c>
      <c r="H82" s="87">
        <f>[1]compopeinc!AL74</f>
        <v>9.8522263854673355E-3</v>
      </c>
      <c r="I82" s="87">
        <v>4.7042954567298968E-3</v>
      </c>
      <c r="J82" s="178">
        <f t="shared" si="4"/>
        <v>5.7746388314528656E-2</v>
      </c>
      <c r="K82" s="87">
        <f>TB2b!X82</f>
        <v>2.6416913768557131E-2</v>
      </c>
      <c r="L82" s="87">
        <f>TB2b!Y82</f>
        <v>2.2848637751902705E-2</v>
      </c>
      <c r="M82" s="88">
        <v>8.4808367940688249E-3</v>
      </c>
      <c r="N82" s="130"/>
      <c r="P82" s="131">
        <f t="shared" si="5"/>
        <v>-2.9651840011135633E-10</v>
      </c>
      <c r="Q82" s="182">
        <v>0.60056311476056723</v>
      </c>
    </row>
    <row r="83" spans="1:17" ht="15.75">
      <c r="A83" s="134">
        <v>1986</v>
      </c>
      <c r="B83" s="83">
        <f>[1]compopeinc!AH75</f>
        <v>0.12223199754953384</v>
      </c>
      <c r="C83" s="175">
        <f t="shared" si="3"/>
        <v>6.2239804440113747E-2</v>
      </c>
      <c r="D83" s="87">
        <f>TB2b!T83+TB2b!U83</f>
        <v>1.8019664919813477E-2</v>
      </c>
      <c r="E83" s="87">
        <f>'TB2g(Details)'!V19*TB2b!$S83</f>
        <v>1.3627810743215434E-2</v>
      </c>
      <c r="F83" s="87">
        <f>'TB2g(Details)'!W19*TB2b!$S83</f>
        <v>1.3211197699140243E-2</v>
      </c>
      <c r="G83" s="87">
        <f>'TB2g(Details)'!U19*TB2b!$S83</f>
        <v>2.4309592493265966E-3</v>
      </c>
      <c r="H83" s="87">
        <f>[1]compopeinc!AL75</f>
        <v>9.4130547960157209E-3</v>
      </c>
      <c r="I83" s="87">
        <v>5.5371170326022727E-3</v>
      </c>
      <c r="J83" s="178">
        <f t="shared" si="4"/>
        <v>5.9992194525636817E-2</v>
      </c>
      <c r="K83" s="87">
        <f>TB2b!X83</f>
        <v>2.8073068657448672E-2</v>
      </c>
      <c r="L83" s="87">
        <f>TB2b!Y83</f>
        <v>2.1918746027514199E-2</v>
      </c>
      <c r="M83" s="88">
        <v>1.0000379840673942E-2</v>
      </c>
      <c r="N83" s="130"/>
      <c r="P83" s="131">
        <f t="shared" si="5"/>
        <v>-1.4162167202846909E-9</v>
      </c>
      <c r="Q83" s="182">
        <v>0.49223866550491263</v>
      </c>
    </row>
    <row r="84" spans="1:17" ht="15.75">
      <c r="A84" s="134">
        <v>1987</v>
      </c>
      <c r="B84" s="83">
        <f>[1]compopeinc!AH76</f>
        <v>0.13244308531284332</v>
      </c>
      <c r="C84" s="175">
        <f t="shared" si="3"/>
        <v>6.6710290108862091E-2</v>
      </c>
      <c r="D84" s="87">
        <f>TB2b!T84+TB2b!U84</f>
        <v>2.1967528202977989E-2</v>
      </c>
      <c r="E84" s="87">
        <f>'TB2g(Details)'!V20*TB2b!$S84</f>
        <v>1.1508008204317787E-2</v>
      </c>
      <c r="F84" s="87">
        <f>'TB2g(Details)'!W20*TB2b!$S84</f>
        <v>1.2918192200383039E-2</v>
      </c>
      <c r="G84" s="87">
        <f>'TB2g(Details)'!U20*TB2b!$S84</f>
        <v>4.2511143760652478E-3</v>
      </c>
      <c r="H84" s="87">
        <f>[1]compopeinc!AL76</f>
        <v>9.2232223620576214E-3</v>
      </c>
      <c r="I84" s="87">
        <v>6.8422247630604022E-3</v>
      </c>
      <c r="J84" s="178">
        <f t="shared" si="4"/>
        <v>6.5732798442403165E-2</v>
      </c>
      <c r="K84" s="87">
        <f>TB2b!X84</f>
        <v>3.2754399610717952E-2</v>
      </c>
      <c r="L84" s="87">
        <f>TB2b!Y84</f>
        <v>2.1494107358325031E-2</v>
      </c>
      <c r="M84" s="88">
        <v>1.1484291473360178E-2</v>
      </c>
      <c r="N84" s="130"/>
      <c r="P84" s="131">
        <f t="shared" si="5"/>
        <v>-3.2384219333936315E-9</v>
      </c>
      <c r="Q84" s="182">
        <v>0.52886621686346813</v>
      </c>
    </row>
    <row r="85" spans="1:17" ht="15.75">
      <c r="A85" s="134">
        <v>1988</v>
      </c>
      <c r="B85" s="83">
        <f>[1]compopeinc!AH77</f>
        <v>0.14916391670703888</v>
      </c>
      <c r="C85" s="175">
        <f t="shared" si="3"/>
        <v>7.4342127944339725E-2</v>
      </c>
      <c r="D85" s="87">
        <f>TB2b!T85+TB2b!U85</f>
        <v>2.2052446295842514E-2</v>
      </c>
      <c r="E85" s="87">
        <f>'TB2g(Details)'!V21*TB2b!$S85</f>
        <v>1.2868801326155499E-2</v>
      </c>
      <c r="F85" s="87">
        <f>'TB2g(Details)'!W21*TB2b!$S85</f>
        <v>1.5982804208493229E-2</v>
      </c>
      <c r="G85" s="87">
        <f>'TB2g(Details)'!U21*TB2b!$S85</f>
        <v>6.7518038390527403E-3</v>
      </c>
      <c r="H85" s="87">
        <f>[1]compopeinc!AL77</f>
        <v>1.0204913159293172E-2</v>
      </c>
      <c r="I85" s="87">
        <v>6.4813591155025658E-3</v>
      </c>
      <c r="J85" s="178">
        <f t="shared" si="4"/>
        <v>7.4821790601198215E-2</v>
      </c>
      <c r="K85" s="87">
        <f>TB2b!X85</f>
        <v>4.0291166034462783E-2</v>
      </c>
      <c r="L85" s="87">
        <f>TB2b!Y85</f>
        <v>2.3795892486297383E-2</v>
      </c>
      <c r="M85" s="88">
        <v>1.0734732080438059E-2</v>
      </c>
      <c r="N85" s="130"/>
      <c r="P85" s="131">
        <f t="shared" si="5"/>
        <v>-1.8384990613240504E-9</v>
      </c>
      <c r="Q85" s="182">
        <v>0.5539658508535692</v>
      </c>
    </row>
    <row r="86" spans="1:17" ht="15.75">
      <c r="A86" s="134">
        <v>1989</v>
      </c>
      <c r="B86" s="83">
        <f>[1]compopeinc!AH78</f>
        <v>0.14446380734443665</v>
      </c>
      <c r="C86" s="175">
        <f t="shared" si="3"/>
        <v>7.2996607886511897E-2</v>
      </c>
      <c r="D86" s="87">
        <f>TB2b!T86+TB2b!U86</f>
        <v>2.4056976266302037E-2</v>
      </c>
      <c r="E86" s="87">
        <f>'TB2g(Details)'!V22*TB2b!$S86</f>
        <v>1.4094318829915948E-2</v>
      </c>
      <c r="F86" s="87">
        <f>'TB2g(Details)'!W22*TB2b!$S86</f>
        <v>1.0824173952088017E-2</v>
      </c>
      <c r="G86" s="87">
        <f>'TB2g(Details)'!U22*TB2b!$S86</f>
        <v>6.3942986331351186E-3</v>
      </c>
      <c r="H86" s="87">
        <f>[1]compopeinc!AL78</f>
        <v>1.0344323069401223E-2</v>
      </c>
      <c r="I86" s="87">
        <v>7.2825171356695447E-3</v>
      </c>
      <c r="J86" s="178">
        <f t="shared" si="4"/>
        <v>7.146721338462321E-2</v>
      </c>
      <c r="K86" s="87">
        <f>TB2b!X86</f>
        <v>3.5672769068405441E-2</v>
      </c>
      <c r="L86" s="87">
        <f>TB2b!Y86</f>
        <v>2.3883083125231273E-2</v>
      </c>
      <c r="M86" s="88">
        <v>1.1911361190986494E-2</v>
      </c>
      <c r="N86" s="130"/>
      <c r="P86" s="131">
        <f t="shared" si="5"/>
        <v>-1.3926698461119713E-8</v>
      </c>
      <c r="Q86" s="182">
        <v>0.43438317264137233</v>
      </c>
    </row>
    <row r="87" spans="1:17" ht="15.75">
      <c r="A87" s="136">
        <v>1990</v>
      </c>
      <c r="B87" s="101">
        <f>[1]compopeinc!AH79</f>
        <v>0.14485588669776917</v>
      </c>
      <c r="C87" s="183">
        <f t="shared" si="3"/>
        <v>7.0837742376680543E-2</v>
      </c>
      <c r="D87" s="109">
        <f>TB2b!T87+TB2b!U87</f>
        <v>2.2896062373876567E-2</v>
      </c>
      <c r="E87" s="109">
        <f>'TB2g(Details)'!V23*TB2b!$S87</f>
        <v>1.4326252347979346E-2</v>
      </c>
      <c r="F87" s="109">
        <f>'TB2g(Details)'!W23*TB2b!$S87</f>
        <v>9.5529611114114274E-3</v>
      </c>
      <c r="G87" s="109">
        <f>'TB2g(Details)'!U23*TB2b!$S87</f>
        <v>6.2919278336077775E-3</v>
      </c>
      <c r="H87" s="109">
        <f>[1]compopeinc!AL79</f>
        <v>1.0420834376775351E-2</v>
      </c>
      <c r="I87" s="109">
        <v>7.3497043330300804E-3</v>
      </c>
      <c r="J87" s="188">
        <f t="shared" si="4"/>
        <v>7.4018142481909757E-2</v>
      </c>
      <c r="K87" s="109">
        <f>TB2b!X87</f>
        <v>3.8574629309869705E-2</v>
      </c>
      <c r="L87" s="109">
        <f>TB2b!Y87</f>
        <v>2.3540485617051767E-2</v>
      </c>
      <c r="M87" s="110">
        <v>1.1903027554988288E-2</v>
      </c>
      <c r="N87" s="130"/>
      <c r="P87" s="131">
        <f t="shared" si="5"/>
        <v>1.8391788647598162E-9</v>
      </c>
      <c r="Q87" s="182">
        <v>0.40005342419076273</v>
      </c>
    </row>
    <row r="88" spans="1:17" ht="15.75">
      <c r="A88" s="134">
        <v>1991</v>
      </c>
      <c r="B88" s="83">
        <f>[1]compopeinc!AH80</f>
        <v>0.13819843530654907</v>
      </c>
      <c r="C88" s="175">
        <f t="shared" si="3"/>
        <v>6.9549367685198676E-2</v>
      </c>
      <c r="D88" s="87">
        <f>TB2b!T88+TB2b!U88</f>
        <v>2.213185743864602E-2</v>
      </c>
      <c r="E88" s="87">
        <f>'TB2g(Details)'!V24*TB2b!$S88</f>
        <v>1.3866823170314084E-2</v>
      </c>
      <c r="F88" s="87">
        <f>'TB2g(Details)'!W24*TB2b!$S88</f>
        <v>1.1245248541283172E-2</v>
      </c>
      <c r="G88" s="87">
        <f>'TB2g(Details)'!U24*TB2b!$S88</f>
        <v>5.669649940040016E-3</v>
      </c>
      <c r="H88" s="87">
        <f>[1]compopeinc!AL80</f>
        <v>9.6496899459722948E-3</v>
      </c>
      <c r="I88" s="87">
        <v>6.9860986489430872E-3</v>
      </c>
      <c r="J88" s="178">
        <f t="shared" si="4"/>
        <v>6.8649056971804664E-2</v>
      </c>
      <c r="K88" s="87">
        <f>TB2b!X88</f>
        <v>3.5822066055671682E-2</v>
      </c>
      <c r="L88" s="87">
        <f>TB2b!Y88</f>
        <v>2.1632327106809967E-2</v>
      </c>
      <c r="M88" s="88">
        <v>1.1194663809323024E-2</v>
      </c>
      <c r="N88" s="130"/>
      <c r="P88" s="131">
        <f t="shared" si="5"/>
        <v>1.0649545731378218E-8</v>
      </c>
      <c r="Q88" s="182">
        <v>0.44780250193734084</v>
      </c>
    </row>
    <row r="89" spans="1:17" ht="15.75">
      <c r="A89" s="134">
        <v>1992</v>
      </c>
      <c r="B89" s="83">
        <f>[1]compopeinc!AH81</f>
        <v>0.14945189654827118</v>
      </c>
      <c r="C89" s="175">
        <f t="shared" si="3"/>
        <v>7.2212355571994111E-2</v>
      </c>
      <c r="D89" s="87">
        <f>TB2b!T89+TB2b!U89</f>
        <v>2.0668820797640368E-2</v>
      </c>
      <c r="E89" s="87">
        <f>'TB2g(Details)'!V25*TB2b!$S89</f>
        <v>1.4604167593694598E-2</v>
      </c>
      <c r="F89" s="87">
        <f>'TB2g(Details)'!W25*TB2b!$S89</f>
        <v>1.2397965484758076E-2</v>
      </c>
      <c r="G89" s="87">
        <f>'TB2g(Details)'!U25*TB2b!$S89</f>
        <v>6.7035874790720333E-3</v>
      </c>
      <c r="H89" s="87">
        <f>[1]compopeinc!AL81</f>
        <v>1.0186951431345693E-2</v>
      </c>
      <c r="I89" s="87">
        <v>7.6508627854833412E-3</v>
      </c>
      <c r="J89" s="178">
        <f t="shared" si="4"/>
        <v>7.7239541578554199E-2</v>
      </c>
      <c r="K89" s="87">
        <f>TB2b!X89</f>
        <v>4.1997788718325289E-2</v>
      </c>
      <c r="L89" s="87">
        <f>TB2b!Y89</f>
        <v>2.2888246251375772E-2</v>
      </c>
      <c r="M89" s="88">
        <v>1.2353506608853138E-2</v>
      </c>
      <c r="N89" s="130"/>
      <c r="P89" s="131">
        <f t="shared" si="5"/>
        <v>-6.022771309455166E-10</v>
      </c>
      <c r="Q89" s="182">
        <v>0.45914763284577237</v>
      </c>
    </row>
    <row r="90" spans="1:17" ht="15.75">
      <c r="A90" s="134">
        <v>1993</v>
      </c>
      <c r="B90" s="83">
        <f>[1]compopeinc!AH82</f>
        <v>0.14580124616622925</v>
      </c>
      <c r="C90" s="175">
        <f t="shared" si="3"/>
        <v>7.2724612620080689E-2</v>
      </c>
      <c r="D90" s="87">
        <f>TB2b!T90+TB2b!U90</f>
        <v>2.0386935704839008E-2</v>
      </c>
      <c r="E90" s="87">
        <f>'TB2g(Details)'!V26*TB2b!$S90</f>
        <v>1.4562673263730683E-2</v>
      </c>
      <c r="F90" s="87">
        <f>'TB2g(Details)'!W26*TB2b!$S90</f>
        <v>1.261713566555629E-2</v>
      </c>
      <c r="G90" s="87">
        <f>'TB2g(Details)'!U26*TB2b!$S90</f>
        <v>7.574079799925441E-3</v>
      </c>
      <c r="H90" s="87">
        <f>[1]compopeinc!AL82</f>
        <v>9.9920725009414423E-3</v>
      </c>
      <c r="I90" s="87">
        <v>7.5917156850878222E-3</v>
      </c>
      <c r="J90" s="178">
        <f t="shared" si="4"/>
        <v>7.3076636779168383E-2</v>
      </c>
      <c r="K90" s="87">
        <f>TB2b!X90</f>
        <v>3.836900851406206E-2</v>
      </c>
      <c r="L90" s="87">
        <f>TB2b!Y90</f>
        <v>2.2567857203875195E-2</v>
      </c>
      <c r="M90" s="88">
        <v>1.2139771061231121E-2</v>
      </c>
      <c r="N90" s="130"/>
      <c r="P90" s="131">
        <f t="shared" si="5"/>
        <v>-3.2330198240781982E-9</v>
      </c>
      <c r="Q90" s="182">
        <v>0.46420987352714566</v>
      </c>
    </row>
    <row r="91" spans="1:17" ht="15.75">
      <c r="A91" s="134">
        <v>1994</v>
      </c>
      <c r="B91" s="83">
        <f>[1]compopeinc!AH83</f>
        <v>0.14607396721839905</v>
      </c>
      <c r="C91" s="175">
        <f t="shared" si="3"/>
        <v>7.613620799912825E-2</v>
      </c>
      <c r="D91" s="87">
        <f>TB2b!T91+TB2b!U91</f>
        <v>1.9763011508293359E-2</v>
      </c>
      <c r="E91" s="87">
        <f>'TB2g(Details)'!V27*TB2b!$S91</f>
        <v>1.4386892543024554E-2</v>
      </c>
      <c r="F91" s="87">
        <f>'TB2g(Details)'!W27*TB2b!$S91</f>
        <v>1.4893938036540854E-2</v>
      </c>
      <c r="G91" s="87">
        <f>'TB2g(Details)'!U27*TB2b!$S91</f>
        <v>9.5855245940297575E-3</v>
      </c>
      <c r="H91" s="87">
        <f>[1]compopeinc!AL83</f>
        <v>9.9097847107566233E-3</v>
      </c>
      <c r="I91" s="87">
        <v>7.5970566064830873E-3</v>
      </c>
      <c r="J91" s="178">
        <f t="shared" si="4"/>
        <v>6.99377638094274E-2</v>
      </c>
      <c r="K91" s="87">
        <f>TB2b!X91</f>
        <v>3.6308086449747076E-2</v>
      </c>
      <c r="L91" s="87">
        <f>TB2b!Y91</f>
        <v>2.2216180783775314E-2</v>
      </c>
      <c r="M91" s="88">
        <v>1.1413496575905012E-2</v>
      </c>
      <c r="N91" s="130"/>
      <c r="P91" s="131">
        <f t="shared" si="5"/>
        <v>-4.5901566020356555E-9</v>
      </c>
      <c r="Q91" s="182">
        <v>0.50865831814672213</v>
      </c>
    </row>
    <row r="92" spans="1:17" ht="15.75">
      <c r="A92" s="134">
        <v>1995</v>
      </c>
      <c r="B92" s="83">
        <f>[1]compopeinc!AH84</f>
        <v>0.15160277485847473</v>
      </c>
      <c r="C92" s="175">
        <f t="shared" si="3"/>
        <v>7.8782071113244811E-2</v>
      </c>
      <c r="D92" s="87">
        <f>TB2b!T92+TB2b!U92</f>
        <v>1.9648190461606523E-2</v>
      </c>
      <c r="E92" s="87">
        <f>'TB2g(Details)'!V28*TB2b!$S92</f>
        <v>1.424091358337496E-2</v>
      </c>
      <c r="F92" s="87">
        <f>'TB2g(Details)'!W28*TB2b!$S92</f>
        <v>1.6206824286596245E-2</v>
      </c>
      <c r="G92" s="87">
        <f>'TB2g(Details)'!U28*TB2b!$S92</f>
        <v>1.0433226397905287E-2</v>
      </c>
      <c r="H92" s="87">
        <f>[1]compopeinc!AL84</f>
        <v>9.7002906765442584E-3</v>
      </c>
      <c r="I92" s="87">
        <v>8.5526257072175375E-3</v>
      </c>
      <c r="J92" s="178">
        <f t="shared" si="4"/>
        <v>7.2820706600813329E-2</v>
      </c>
      <c r="K92" s="87">
        <f>TB2b!X92</f>
        <v>3.9279005585108967E-2</v>
      </c>
      <c r="L92" s="87">
        <f>TB2b!Y92</f>
        <v>2.1735838062648564E-2</v>
      </c>
      <c r="M92" s="88">
        <v>1.1805862953055796E-2</v>
      </c>
      <c r="N92" s="130"/>
      <c r="P92" s="131">
        <f t="shared" si="5"/>
        <v>-2.8555834086230192E-9</v>
      </c>
      <c r="Q92" s="182">
        <v>0.53228336225858242</v>
      </c>
    </row>
    <row r="93" spans="1:17" ht="15.75">
      <c r="A93" s="134">
        <v>1996</v>
      </c>
      <c r="B93" s="83">
        <f>[1]compopeinc!AH85</f>
        <v>0.15900936722755432</v>
      </c>
      <c r="C93" s="175">
        <f t="shared" si="3"/>
        <v>8.1981089756453199E-2</v>
      </c>
      <c r="D93" s="87">
        <f>TB2b!T93+TB2b!U93</f>
        <v>1.830911688305515E-2</v>
      </c>
      <c r="E93" s="87">
        <f>'TB2g(Details)'!V29*TB2b!$S93</f>
        <v>1.4685496550754185E-2</v>
      </c>
      <c r="F93" s="87">
        <f>'TB2g(Details)'!W29*TB2b!$S93</f>
        <v>1.690790630164915E-2</v>
      </c>
      <c r="G93" s="87">
        <f>'TB2g(Details)'!U29*TB2b!$S93</f>
        <v>1.2244510702631235E-2</v>
      </c>
      <c r="H93" s="87">
        <f>[1]compopeinc!AL85</f>
        <v>1.0785155870112941E-2</v>
      </c>
      <c r="I93" s="87">
        <v>9.0489034482505327E-3</v>
      </c>
      <c r="J93" s="178">
        <f t="shared" si="4"/>
        <v>7.702827352873555E-2</v>
      </c>
      <c r="K93" s="87">
        <f>TB2b!X93</f>
        <v>4.1043057267494396E-2</v>
      </c>
      <c r="L93" s="87">
        <f>TB2b!Y93</f>
        <v>2.4251203645770429E-2</v>
      </c>
      <c r="M93" s="88">
        <v>1.1734012615470737E-2</v>
      </c>
      <c r="N93" s="130"/>
      <c r="P93" s="131">
        <f t="shared" si="5"/>
        <v>3.9423655728842988E-9</v>
      </c>
      <c r="Q93" s="182">
        <v>0.53517205413543956</v>
      </c>
    </row>
    <row r="94" spans="1:17" ht="15.75">
      <c r="A94" s="134">
        <v>1997</v>
      </c>
      <c r="B94" s="83">
        <f>[1]compopeinc!AH86</f>
        <v>0.16530399024486542</v>
      </c>
      <c r="C94" s="175">
        <f t="shared" si="3"/>
        <v>8.3034258749537904E-2</v>
      </c>
      <c r="D94" s="87">
        <f>TB2b!T94+TB2b!U94</f>
        <v>1.8427625065177592E-2</v>
      </c>
      <c r="E94" s="87">
        <f>'TB2g(Details)'!V30*TB2b!$S94</f>
        <v>1.4023265126393212E-2</v>
      </c>
      <c r="F94" s="87">
        <f>'TB2g(Details)'!W30*TB2b!$S94</f>
        <v>1.6503834595325357E-2</v>
      </c>
      <c r="G94" s="87">
        <f>'TB2g(Details)'!U30*TB2b!$S94</f>
        <v>1.2849280611815329E-2</v>
      </c>
      <c r="H94" s="87">
        <f>[1]compopeinc!AL86</f>
        <v>1.1039333145475616E-2</v>
      </c>
      <c r="I94" s="87">
        <v>1.0190920205350801E-2</v>
      </c>
      <c r="J94" s="178">
        <f t="shared" si="4"/>
        <v>8.2269740367665684E-2</v>
      </c>
      <c r="K94" s="87">
        <f>TB2b!X94</f>
        <v>4.4699896027593236E-2</v>
      </c>
      <c r="L94" s="87">
        <f>TB2b!Y94</f>
        <v>2.4865284916397355E-2</v>
      </c>
      <c r="M94" s="88">
        <v>1.2704559423675101E-2</v>
      </c>
      <c r="N94" s="130"/>
      <c r="P94" s="131">
        <f t="shared" si="5"/>
        <v>-8.872338169707561E-9</v>
      </c>
      <c r="Q94" s="182">
        <v>0.54062897378959551</v>
      </c>
    </row>
    <row r="95" spans="1:17" ht="15.75">
      <c r="A95" s="134">
        <v>1998</v>
      </c>
      <c r="B95" s="83">
        <f>[1]compopeinc!AH87</f>
        <v>0.16775745153427124</v>
      </c>
      <c r="C95" s="175">
        <f t="shared" si="3"/>
        <v>7.9929776220395571E-2</v>
      </c>
      <c r="D95" s="87">
        <f>TB2b!T95+TB2b!U95</f>
        <v>1.8696958412935966E-2</v>
      </c>
      <c r="E95" s="87">
        <f>'TB2g(Details)'!V31*TB2b!$S95</f>
        <v>1.3054555767125086E-2</v>
      </c>
      <c r="F95" s="87">
        <f>'TB2g(Details)'!W31*TB2b!$S95</f>
        <v>1.134133351903936E-2</v>
      </c>
      <c r="G95" s="87">
        <f>'TB2g(Details)'!U31*TB2b!$S95</f>
        <v>1.4505626184529039E-2</v>
      </c>
      <c r="H95" s="87">
        <f>[1]compopeinc!AL87</f>
        <v>1.145139523317454E-2</v>
      </c>
      <c r="I95" s="87">
        <v>1.0879907103591581E-2</v>
      </c>
      <c r="J95" s="178">
        <f t="shared" si="4"/>
        <v>8.7827671099303506E-2</v>
      </c>
      <c r="K95" s="87">
        <f>TB2b!X95</f>
        <v>4.7818924793508515E-2</v>
      </c>
      <c r="L95" s="87">
        <f>TB2b!Y95</f>
        <v>2.5950770934432894E-2</v>
      </c>
      <c r="M95" s="88">
        <v>1.4057975371362089E-2</v>
      </c>
      <c r="N95" s="130"/>
      <c r="P95" s="131">
        <f t="shared" si="5"/>
        <v>4.2145721634856415E-9</v>
      </c>
      <c r="Q95" s="182">
        <v>0.46488707117847633</v>
      </c>
    </row>
    <row r="96" spans="1:17" ht="15.75">
      <c r="A96" s="140">
        <v>1999</v>
      </c>
      <c r="B96" s="95">
        <f>[1]compopeinc!AH88</f>
        <v>0.17470051348209381</v>
      </c>
      <c r="C96" s="179">
        <f t="shared" si="3"/>
        <v>7.9433458745375968E-2</v>
      </c>
      <c r="D96" s="115">
        <f>TB2b!T96+TB2b!U96</f>
        <v>1.8123528010911296E-2</v>
      </c>
      <c r="E96" s="115">
        <f>'TB2g(Details)'!V32*TB2b!$S96</f>
        <v>1.1557014037730877E-2</v>
      </c>
      <c r="F96" s="115">
        <f>'TB2g(Details)'!W32*TB2b!$S96</f>
        <v>1.2514466884639114E-2</v>
      </c>
      <c r="G96" s="115">
        <f>'TB2g(Details)'!U32*TB2b!$S96</f>
        <v>1.3585018453686298E-2</v>
      </c>
      <c r="H96" s="115">
        <f>[1]compopeinc!AL88</f>
        <v>1.1793944528106823E-2</v>
      </c>
      <c r="I96" s="115">
        <v>1.1859486830301563E-2</v>
      </c>
      <c r="J96" s="189">
        <f t="shared" si="4"/>
        <v>9.5267048926981235E-2</v>
      </c>
      <c r="K96" s="115">
        <f>TB2b!X96</f>
        <v>5.2420097357808081E-2</v>
      </c>
      <c r="L96" s="115">
        <f>TB2b!Y96</f>
        <v>2.6991335508324988E-2</v>
      </c>
      <c r="M96" s="116">
        <v>1.5855616060848166E-2</v>
      </c>
      <c r="N96" s="130"/>
      <c r="P96" s="131">
        <f t="shared" si="5"/>
        <v>5.8097366084641777E-9</v>
      </c>
      <c r="Q96" s="182">
        <v>0.51988770134243101</v>
      </c>
    </row>
    <row r="97" spans="1:17" ht="15.75">
      <c r="A97" s="134">
        <v>2000</v>
      </c>
      <c r="B97" s="83">
        <f>[1]compopeinc!AH89</f>
        <v>0.18013389408588409</v>
      </c>
      <c r="C97" s="175">
        <f t="shared" si="3"/>
        <v>7.7720748031478729E-2</v>
      </c>
      <c r="D97" s="87">
        <f>TB2b!T97+TB2b!U97</f>
        <v>1.9363037132726312E-2</v>
      </c>
      <c r="E97" s="87">
        <f>'TB2g(Details)'!V33*TB2b!$S97</f>
        <v>1.2329437738753555E-2</v>
      </c>
      <c r="F97" s="87">
        <f>'TB2g(Details)'!W33*TB2b!$S97</f>
        <v>7.6252899258937683E-3</v>
      </c>
      <c r="G97" s="87">
        <f>'TB2g(Details)'!U33*TB2b!$S97</f>
        <v>1.4651527242388676E-2</v>
      </c>
      <c r="H97" s="87">
        <f>[1]compopeinc!AL89</f>
        <v>1.2439238387973773E-2</v>
      </c>
      <c r="I97" s="87">
        <v>1.1312217603742654E-2</v>
      </c>
      <c r="J97" s="178">
        <f t="shared" si="4"/>
        <v>0.10241313788725319</v>
      </c>
      <c r="K97" s="87">
        <f>TB2b!X97</f>
        <v>5.8358465450765985E-2</v>
      </c>
      <c r="L97" s="87">
        <f>TB2b!Y97</f>
        <v>2.8483275902759102E-2</v>
      </c>
      <c r="M97" s="88">
        <v>1.5571396533728106E-2</v>
      </c>
      <c r="N97" s="130"/>
      <c r="P97" s="131">
        <f t="shared" si="5"/>
        <v>8.1671521767745503E-9</v>
      </c>
      <c r="Q97" s="182">
        <v>0.38212949101796406</v>
      </c>
    </row>
    <row r="98" spans="1:17" ht="15.75">
      <c r="A98" s="134">
        <v>2001</v>
      </c>
      <c r="B98" s="83">
        <f>[1]compopeinc!AH90</f>
        <v>0.170632004737854</v>
      </c>
      <c r="C98" s="175">
        <f t="shared" si="3"/>
        <v>7.6258415337467994E-2</v>
      </c>
      <c r="D98" s="87">
        <f>TB2b!T98+TB2b!U98</f>
        <v>1.9413387671185535E-2</v>
      </c>
      <c r="E98" s="87">
        <f>'TB2g(Details)'!V34*TB2b!$S98</f>
        <v>1.0823007504025222E-2</v>
      </c>
      <c r="F98" s="87">
        <f>'TB2g(Details)'!W34*TB2b!$S98</f>
        <v>9.4882436951091078E-3</v>
      </c>
      <c r="G98" s="87">
        <f>'TB2g(Details)'!U34*TB2b!$S98</f>
        <v>1.364606291925703E-2</v>
      </c>
      <c r="H98" s="87">
        <f>[1]compopeinc!AL90</f>
        <v>1.378864726944071E-2</v>
      </c>
      <c r="I98" s="87">
        <v>9.0990662784503941E-3</v>
      </c>
      <c r="J98" s="178">
        <f t="shared" si="4"/>
        <v>9.4373589023086416E-2</v>
      </c>
      <c r="K98" s="87">
        <f>TB2b!X98</f>
        <v>4.9716280548586074E-2</v>
      </c>
      <c r="L98" s="87">
        <f>TB2b!Y98</f>
        <v>3.1386352352375746E-2</v>
      </c>
      <c r="M98" s="88">
        <v>1.3270956122124597E-2</v>
      </c>
      <c r="N98" s="130"/>
      <c r="P98" s="131">
        <f t="shared" si="5"/>
        <v>3.7729959434518179E-10</v>
      </c>
      <c r="Q98" s="182">
        <v>0.4671422553975158</v>
      </c>
    </row>
    <row r="99" spans="1:17" ht="15.75">
      <c r="A99" s="134">
        <v>2002</v>
      </c>
      <c r="B99" s="83">
        <f>[1]compopeinc!AH91</f>
        <v>0.16867513954639435</v>
      </c>
      <c r="C99" s="175">
        <f t="shared" si="3"/>
        <v>8.1801294672344677E-2</v>
      </c>
      <c r="D99" s="87">
        <f>TB2b!T99+TB2b!U99</f>
        <v>1.8745304660835953E-2</v>
      </c>
      <c r="E99" s="87">
        <f>'TB2g(Details)'!V35*TB2b!$S99</f>
        <v>1.157756162988762E-2</v>
      </c>
      <c r="F99" s="87">
        <f>'TB2g(Details)'!W35*TB2b!$S99</f>
        <v>1.5335101801488615E-2</v>
      </c>
      <c r="G99" s="87">
        <f>'TB2g(Details)'!U35*TB2b!$S99</f>
        <v>1.3832892128130313E-2</v>
      </c>
      <c r="H99" s="87">
        <f>[1]compopeinc!AL91</f>
        <v>1.3636906143387547E-2</v>
      </c>
      <c r="I99" s="87">
        <v>8.6735283086146284E-3</v>
      </c>
      <c r="J99" s="178">
        <f t="shared" si="4"/>
        <v>8.6873834301284869E-2</v>
      </c>
      <c r="K99" s="87">
        <f>TB2b!X99</f>
        <v>4.3257391982074553E-2</v>
      </c>
      <c r="L99" s="87">
        <f>TB2b!Y99</f>
        <v>3.0576038921075993E-2</v>
      </c>
      <c r="M99" s="88">
        <v>1.3040403398134328E-2</v>
      </c>
      <c r="N99" s="130"/>
      <c r="P99" s="131">
        <f t="shared" si="5"/>
        <v>1.0572764802541101E-8</v>
      </c>
      <c r="Q99" s="182">
        <v>0.56980989044771124</v>
      </c>
    </row>
    <row r="100" spans="1:17" ht="15.75">
      <c r="A100" s="134">
        <v>2003</v>
      </c>
      <c r="B100" s="83">
        <f>[1]compopeinc!AH92</f>
        <v>0.17027407884597778</v>
      </c>
      <c r="C100" s="175">
        <f t="shared" si="3"/>
        <v>8.4657409292523814E-2</v>
      </c>
      <c r="D100" s="87">
        <f>TB2b!T100+TB2b!U100</f>
        <v>1.8788427379609639E-2</v>
      </c>
      <c r="E100" s="87">
        <f>'TB2g(Details)'!V36*TB2b!$S100</f>
        <v>1.1979324246619044E-2</v>
      </c>
      <c r="F100" s="87">
        <f>'TB2g(Details)'!W36*TB2b!$S100</f>
        <v>1.7397779291202821E-2</v>
      </c>
      <c r="G100" s="87">
        <f>'TB2g(Details)'!U36*TB2b!$S100</f>
        <v>1.4561892157952712E-2</v>
      </c>
      <c r="H100" s="87">
        <f>[1]compopeinc!AL92</f>
        <v>1.3476934950194738E-2</v>
      </c>
      <c r="I100" s="87">
        <v>8.4530512669448565E-3</v>
      </c>
      <c r="J100" s="178">
        <f t="shared" si="4"/>
        <v>8.5616673553366968E-2</v>
      </c>
      <c r="K100" s="87">
        <f>TB2b!X100</f>
        <v>4.2750177489385553E-2</v>
      </c>
      <c r="L100" s="87">
        <f>TB2b!Y100</f>
        <v>3.035096676409867E-2</v>
      </c>
      <c r="M100" s="88">
        <v>1.2515529299882734E-2</v>
      </c>
      <c r="N100" s="130"/>
      <c r="P100" s="131">
        <f t="shared" si="5"/>
        <v>-3.9999129980428094E-9</v>
      </c>
      <c r="Q100" s="182">
        <v>0.59222241800672648</v>
      </c>
    </row>
    <row r="101" spans="1:17" ht="15.75">
      <c r="A101" s="134">
        <v>2004</v>
      </c>
      <c r="B101" s="83">
        <f>[1]compopeinc!AH93</f>
        <v>0.18083925545215607</v>
      </c>
      <c r="C101" s="175">
        <f t="shared" si="3"/>
        <v>9.0442683982348837E-2</v>
      </c>
      <c r="D101" s="87">
        <f>TB2b!T101+TB2b!U101</f>
        <v>1.8805775541855998E-2</v>
      </c>
      <c r="E101" s="87">
        <f>'TB2g(Details)'!V37*TB2b!$S101</f>
        <v>1.462639834179213E-2</v>
      </c>
      <c r="F101" s="87">
        <f>'TB2g(Details)'!W37*TB2b!$S101</f>
        <v>1.764230503489217E-2</v>
      </c>
      <c r="G101" s="87">
        <f>'TB2g(Details)'!U37*TB2b!$S101</f>
        <v>1.6268264310091599E-2</v>
      </c>
      <c r="H101" s="87">
        <f>[1]compopeinc!AL93</f>
        <v>1.3690694921911262E-2</v>
      </c>
      <c r="I101" s="87">
        <v>9.4092458318056835E-3</v>
      </c>
      <c r="J101" s="178">
        <f t="shared" si="4"/>
        <v>9.0396576329205142E-2</v>
      </c>
      <c r="K101" s="87">
        <f>TB2b!X101</f>
        <v>4.610072663687894E-2</v>
      </c>
      <c r="L101" s="87">
        <f>TB2b!Y101</f>
        <v>3.1058823285496553E-2</v>
      </c>
      <c r="M101" s="88">
        <v>1.3237026406829659E-2</v>
      </c>
      <c r="N101" s="130"/>
      <c r="P101" s="131">
        <f t="shared" si="5"/>
        <v>-4.8593979118383146E-9</v>
      </c>
      <c r="Q101" s="182">
        <v>0.5467311415939814</v>
      </c>
    </row>
    <row r="102" spans="1:17" ht="15.75">
      <c r="A102" s="134">
        <v>2005</v>
      </c>
      <c r="B102" s="83">
        <f>[1]compopeinc!AH94</f>
        <v>0.19046537578105927</v>
      </c>
      <c r="C102" s="175">
        <f t="shared" si="3"/>
        <v>9.652432662380675E-2</v>
      </c>
      <c r="D102" s="87">
        <f>TB2b!T102+TB2b!U102</f>
        <v>2.2175258431095381E-2</v>
      </c>
      <c r="E102" s="87">
        <f>'TB2g(Details)'!V38*TB2b!$S102</f>
        <v>1.2542807908484001E-2</v>
      </c>
      <c r="F102" s="87">
        <f>'TB2g(Details)'!W38*TB2b!$S102</f>
        <v>1.9033628285733507E-2</v>
      </c>
      <c r="G102" s="87">
        <f>'TB2g(Details)'!U38*TB2b!$S102</f>
        <v>1.8285424557745629E-2</v>
      </c>
      <c r="H102" s="87">
        <f>[1]compopeinc!AL94</f>
        <v>1.4240755421099722E-2</v>
      </c>
      <c r="I102" s="87">
        <v>1.0246452019648501E-2</v>
      </c>
      <c r="J102" s="178">
        <f t="shared" si="4"/>
        <v>9.3941050893264252E-2</v>
      </c>
      <c r="K102" s="87">
        <f>TB2b!X102</f>
        <v>4.8080564754944009E-2</v>
      </c>
      <c r="L102" s="87">
        <f>TB2b!Y102</f>
        <v>3.2310408214270253E-2</v>
      </c>
      <c r="M102" s="88">
        <v>1.3550077924049985E-2</v>
      </c>
      <c r="N102" s="130"/>
      <c r="P102" s="131">
        <f t="shared" si="5"/>
        <v>-1.7360117371412187E-9</v>
      </c>
      <c r="Q102" s="182">
        <v>0.60277949571836353</v>
      </c>
    </row>
    <row r="103" spans="1:17" ht="15.75">
      <c r="A103" s="134">
        <v>2006</v>
      </c>
      <c r="B103" s="83">
        <f>[1]compopeinc!AH95</f>
        <v>0.19761909544467926</v>
      </c>
      <c r="C103" s="175">
        <f t="shared" si="3"/>
        <v>0.10141910742934267</v>
      </c>
      <c r="D103" s="87">
        <f>TB2b!T103+TB2b!U103</f>
        <v>2.3244244182606857E-2</v>
      </c>
      <c r="E103" s="87">
        <f>'TB2g(Details)'!V39*TB2b!$S103</f>
        <v>1.5862464961727926E-2</v>
      </c>
      <c r="F103" s="87">
        <f>'TB2g(Details)'!W39*TB2b!$S103</f>
        <v>1.663471250772135E-2</v>
      </c>
      <c r="G103" s="87">
        <f>'TB2g(Details)'!U39*TB2b!$S103</f>
        <v>1.9730716757988612E-2</v>
      </c>
      <c r="H103" s="87">
        <f>[1]compopeinc!AL95</f>
        <v>1.47879757128498E-2</v>
      </c>
      <c r="I103" s="87">
        <v>1.1158993306448118E-2</v>
      </c>
      <c r="J103" s="178">
        <f t="shared" si="4"/>
        <v>9.6199988746138693E-2</v>
      </c>
      <c r="K103" s="87">
        <f>TB2b!X103</f>
        <v>4.8237881807969812E-2</v>
      </c>
      <c r="L103" s="87">
        <f>TB2b!Y103</f>
        <v>3.3456360750206554E-2</v>
      </c>
      <c r="M103" s="88">
        <v>1.4505746187962333E-2</v>
      </c>
      <c r="N103" s="130"/>
      <c r="P103" s="131">
        <f t="shared" si="5"/>
        <v>-7.3080209939124785E-10</v>
      </c>
      <c r="Q103" s="182">
        <v>0.51188176337344105</v>
      </c>
    </row>
    <row r="104" spans="1:17" ht="15.75">
      <c r="A104" s="134">
        <v>2007</v>
      </c>
      <c r="B104" s="83">
        <f>[1]compopeinc!AH96</f>
        <v>0.19560445845127106</v>
      </c>
      <c r="C104" s="175">
        <f t="shared" si="3"/>
        <v>9.7213981346411141E-2</v>
      </c>
      <c r="D104" s="87">
        <f>TB2b!T104+TB2b!U104</f>
        <v>2.4808652609947815E-2</v>
      </c>
      <c r="E104" s="87">
        <f>'TB2g(Details)'!V40*TB2b!$S104</f>
        <v>1.7680436323946374E-2</v>
      </c>
      <c r="F104" s="87">
        <f>'TB2g(Details)'!W40*TB2b!$S104</f>
        <v>1.0010863388508108E-2</v>
      </c>
      <c r="G104" s="87">
        <f>'TB2g(Details)'!U40*TB2b!$S104</f>
        <v>2.0164188770147414E-2</v>
      </c>
      <c r="H104" s="87">
        <f>[1]compopeinc!AL96</f>
        <v>1.3842203318773817E-2</v>
      </c>
      <c r="I104" s="87">
        <v>1.0707636935087592E-2</v>
      </c>
      <c r="J104" s="178">
        <f t="shared" si="4"/>
        <v>9.8390479700018268E-2</v>
      </c>
      <c r="K104" s="87">
        <f>TB2b!X104</f>
        <v>5.269493250130669E-2</v>
      </c>
      <c r="L104" s="87">
        <f>TB2b!Y104</f>
        <v>3.1193229924317948E-2</v>
      </c>
      <c r="M104" s="88">
        <v>1.4502317274393635E-2</v>
      </c>
      <c r="N104" s="130"/>
      <c r="P104" s="131">
        <f t="shared" si="5"/>
        <v>-2.5951583521033328E-9</v>
      </c>
      <c r="Q104" s="182">
        <v>0.3615165590803095</v>
      </c>
    </row>
    <row r="105" spans="1:17" ht="15.75">
      <c r="A105" s="134">
        <v>2008</v>
      </c>
      <c r="B105" s="83">
        <f>[1]compopeinc!AH97</f>
        <v>0.1920759379863739</v>
      </c>
      <c r="C105" s="175">
        <f t="shared" si="3"/>
        <v>9.6117241019972127E-2</v>
      </c>
      <c r="D105" s="87">
        <f>TB2b!T105+TB2b!U105</f>
        <v>2.6062276984897926E-2</v>
      </c>
      <c r="E105" s="87">
        <f>'TB2g(Details)'!V41*TB2b!$S105</f>
        <v>1.9044174835631523E-2</v>
      </c>
      <c r="F105" s="87">
        <f>'TB2g(Details)'!W41*TB2b!$S105</f>
        <v>7.1201524401899221E-3</v>
      </c>
      <c r="G105" s="87">
        <f>'TB2g(Details)'!U41*TB2b!$S105</f>
        <v>2.0651734835088482E-2</v>
      </c>
      <c r="H105" s="87">
        <f>[1]compopeinc!AL97</f>
        <v>1.374934247107404E-2</v>
      </c>
      <c r="I105" s="87">
        <v>9.4895594530902336E-3</v>
      </c>
      <c r="J105" s="178">
        <f t="shared" si="4"/>
        <v>9.5958694832268793E-2</v>
      </c>
      <c r="K105" s="87">
        <f>TB2b!X105</f>
        <v>5.0631101561395386E-2</v>
      </c>
      <c r="L105" s="87">
        <f>TB2b!Y105</f>
        <v>3.048122158379046E-2</v>
      </c>
      <c r="M105" s="88">
        <v>1.4846371687082943E-2</v>
      </c>
      <c r="N105" s="130"/>
      <c r="P105" s="131">
        <f t="shared" si="5"/>
        <v>2.1341329814461574E-9</v>
      </c>
      <c r="Q105" s="182">
        <v>0.2721320661192646</v>
      </c>
    </row>
    <row r="106" spans="1:17" ht="15.75">
      <c r="A106" s="140">
        <v>2009</v>
      </c>
      <c r="B106" s="95">
        <f>[1]compopeinc!AH98</f>
        <v>0.18387733399868011</v>
      </c>
      <c r="C106" s="179">
        <f t="shared" si="3"/>
        <v>9.920437238138663E-2</v>
      </c>
      <c r="D106" s="115">
        <f>TB2b!T106+TB2b!U106</f>
        <v>2.5689115519253944E-2</v>
      </c>
      <c r="E106" s="115">
        <f>'TB2g(Details)'!V42*TB2b!$S106</f>
        <v>1.3258130783476721E-2</v>
      </c>
      <c r="F106" s="115">
        <f>'TB2g(Details)'!W42*TB2b!$S106</f>
        <v>2.1363801279486269E-2</v>
      </c>
      <c r="G106" s="115">
        <f>'TB2g(Details)'!U42*TB2b!$S106</f>
        <v>1.7929990297476238E-2</v>
      </c>
      <c r="H106" s="115">
        <f>[1]compopeinc!AL98</f>
        <v>1.2773551986518744E-2</v>
      </c>
      <c r="I106" s="115">
        <v>8.189782515174715E-3</v>
      </c>
      <c r="J106" s="189">
        <f t="shared" si="4"/>
        <v>8.4672973680594787E-2</v>
      </c>
      <c r="K106" s="115">
        <f>TB2b!X106</f>
        <v>4.3850055617735202E-2</v>
      </c>
      <c r="L106" s="115">
        <f>TB2b!Y106</f>
        <v>2.7957793160151512E-2</v>
      </c>
      <c r="M106" s="116">
        <v>1.2865124902708081E-2</v>
      </c>
      <c r="N106" s="130"/>
      <c r="P106" s="131">
        <f t="shared" si="5"/>
        <v>-1.2063301302323026E-8</v>
      </c>
      <c r="Q106" s="182">
        <v>0.61705976548721597</v>
      </c>
    </row>
    <row r="107" spans="1:17" ht="15.75">
      <c r="A107" s="134">
        <v>2010</v>
      </c>
      <c r="B107" s="83">
        <f>[1]compopeinc!AH99</f>
        <v>0.19760656356811523</v>
      </c>
      <c r="C107" s="175">
        <f t="shared" si="3"/>
        <v>0.10849974934479134</v>
      </c>
      <c r="D107" s="87">
        <f>TB2b!T107+TB2b!U107</f>
        <v>2.4791927187351608E-2</v>
      </c>
      <c r="E107" s="87">
        <f>'TB2g(Details)'!V43*TB2b!$S107</f>
        <v>1.2859613484783095E-2</v>
      </c>
      <c r="F107" s="87">
        <f>'TB2g(Details)'!W43*TB2b!$S107</f>
        <v>2.9895008767745181E-2</v>
      </c>
      <c r="G107" s="87">
        <f>'TB2g(Details)'!U43*TB2b!$S107</f>
        <v>1.7796579877507261E-2</v>
      </c>
      <c r="H107" s="87">
        <f>[1]compopeinc!AL99</f>
        <v>1.363992790328813E-2</v>
      </c>
      <c r="I107" s="87">
        <v>9.516692124116051E-3</v>
      </c>
      <c r="J107" s="178">
        <f t="shared" si="4"/>
        <v>8.9106814512660032E-2</v>
      </c>
      <c r="K107" s="87">
        <f>TB2b!X107</f>
        <v>4.5242201691067234E-2</v>
      </c>
      <c r="L107" s="87">
        <f>TB2b!Y107</f>
        <v>3.0516685575707254E-2</v>
      </c>
      <c r="M107" s="88">
        <v>1.3347927245885538E-2</v>
      </c>
      <c r="N107" s="130"/>
      <c r="P107" s="131">
        <f t="shared" si="5"/>
        <v>-2.8933613838155736E-10</v>
      </c>
      <c r="Q107" s="182">
        <v>0.69922284872900153</v>
      </c>
    </row>
    <row r="108" spans="1:17" ht="15.75">
      <c r="A108" s="134">
        <v>2011</v>
      </c>
      <c r="B108" s="83">
        <f>[1]compopeinc!AH100</f>
        <v>0.19511033594608307</v>
      </c>
      <c r="C108" s="175">
        <f t="shared" si="3"/>
        <v>0.10592074549018633</v>
      </c>
      <c r="D108" s="87">
        <f>TB2b!T108+TB2b!U108</f>
        <v>2.5123667219116672E-2</v>
      </c>
      <c r="E108" s="87">
        <f>'TB2g(Details)'!V44*TB2b!$S108</f>
        <v>1.5096251648380675E-2</v>
      </c>
      <c r="F108" s="87">
        <f>'TB2g(Details)'!W44*TB2b!$S108</f>
        <v>2.4935007727381567E-2</v>
      </c>
      <c r="G108" s="87">
        <f>'TB2g(Details)'!U44*TB2b!$S108</f>
        <v>1.7177525849174181E-2</v>
      </c>
      <c r="H108" s="87">
        <f>[1]compopeinc!AL100</f>
        <v>1.4135986358540929E-2</v>
      </c>
      <c r="I108" s="87">
        <v>9.4523066875922997E-3</v>
      </c>
      <c r="J108" s="178">
        <f t="shared" si="4"/>
        <v>8.9189590455896708E-2</v>
      </c>
      <c r="K108" s="87">
        <f>TB2b!X108</f>
        <v>4.5401703488307688E-2</v>
      </c>
      <c r="L108" s="87">
        <f>TB2b!Y108</f>
        <v>3.1696414292226312E-2</v>
      </c>
      <c r="M108" s="88">
        <v>1.209147267536272E-2</v>
      </c>
      <c r="N108" s="130"/>
      <c r="P108" s="131">
        <f t="shared" si="5"/>
        <v>0</v>
      </c>
      <c r="Q108" s="182">
        <v>0.62288841560850283</v>
      </c>
    </row>
    <row r="109" spans="1:17" ht="15.75">
      <c r="A109" s="134">
        <v>2012</v>
      </c>
      <c r="B109" s="83">
        <f>[1]compopeinc!AH101</f>
        <v>0.20672592520713806</v>
      </c>
      <c r="C109" s="175">
        <f t="shared" si="3"/>
        <v>0.11136204818053622</v>
      </c>
      <c r="D109" s="87">
        <f>TB2b!T109+TB2b!U109</f>
        <v>2.6321193040527442E-2</v>
      </c>
      <c r="E109" s="87">
        <f>'TB2g(Details)'!V45*TB2b!$S109</f>
        <v>1.8383276646187739E-2</v>
      </c>
      <c r="F109" s="87">
        <f>'TB2g(Details)'!W45*TB2b!$S109</f>
        <v>2.2983321481979117E-2</v>
      </c>
      <c r="G109" s="87">
        <f>'TB2g(Details)'!U45*TB2b!$S109</f>
        <v>1.8099127339650141E-2</v>
      </c>
      <c r="H109" s="87">
        <f>[1]compopeinc!AL101</f>
        <v>1.5264378410594592E-2</v>
      </c>
      <c r="I109" s="87">
        <v>1.0310751261597176E-2</v>
      </c>
      <c r="J109" s="178">
        <f t="shared" si="4"/>
        <v>9.5363877026601887E-2</v>
      </c>
      <c r="K109" s="87">
        <f>TB2b!X109</f>
        <v>4.8331820593764917E-2</v>
      </c>
      <c r="L109" s="87">
        <f>TB2b!Y109</f>
        <v>3.4305187231554728E-2</v>
      </c>
      <c r="M109" s="88">
        <v>1.2726869201282237E-2</v>
      </c>
      <c r="N109" s="130"/>
      <c r="P109" s="131">
        <f t="shared" si="5"/>
        <v>0</v>
      </c>
      <c r="Q109" s="182">
        <v>0.55560095637474205</v>
      </c>
    </row>
    <row r="110" spans="1:17" ht="15.75">
      <c r="A110" s="134">
        <v>2013</v>
      </c>
      <c r="B110" s="83">
        <f>[1]compopeinc!AH102</f>
        <v>0.19289281964302063</v>
      </c>
      <c r="C110" s="175">
        <f t="shared" si="3"/>
        <v>0.10076844573121344</v>
      </c>
      <c r="D110" s="87">
        <f>TB2b!T110+TB2b!U110</f>
        <v>2.6033022802779651E-2</v>
      </c>
      <c r="E110" s="87">
        <f>'TB2g(Details)'!V46*TB2b!$S110</f>
        <v>1.7849030033912288E-2</v>
      </c>
      <c r="F110" s="87">
        <f>'TB2g(Details)'!W46*TB2b!$S110</f>
        <v>1.7805110903403563E-2</v>
      </c>
      <c r="G110" s="87">
        <f>'TB2g(Details)'!U46*TB2b!$S110</f>
        <v>1.4528674485863403E-2</v>
      </c>
      <c r="H110" s="87">
        <f>[1]compopeinc!AL102</f>
        <v>1.5163293442519994E-2</v>
      </c>
      <c r="I110" s="87">
        <v>9.389314062734546E-3</v>
      </c>
      <c r="J110" s="178">
        <f t="shared" si="4"/>
        <v>9.2124373911807195E-2</v>
      </c>
      <c r="K110" s="87">
        <f>TB2b!X110</f>
        <v>4.4741747113180748E-2</v>
      </c>
      <c r="L110" s="87">
        <f>TB2b!Y110</f>
        <v>3.4070851565370756E-2</v>
      </c>
      <c r="M110" s="88">
        <v>1.3311775233255689E-2</v>
      </c>
      <c r="N110" s="130"/>
      <c r="P110" s="131">
        <f t="shared" si="5"/>
        <v>0</v>
      </c>
      <c r="Q110" s="182">
        <v>0.49938409495567515</v>
      </c>
    </row>
    <row r="111" spans="1:17" ht="15.75">
      <c r="A111" s="134">
        <v>2014</v>
      </c>
      <c r="B111" s="83">
        <f>[1]compopeinc!AH103</f>
        <v>0.19902566075325012</v>
      </c>
      <c r="C111" s="175">
        <f t="shared" si="3"/>
        <v>0.105030805958148</v>
      </c>
      <c r="D111" s="87">
        <f>TB2b!T111+TB2b!U111</f>
        <v>2.6273369506630291E-2</v>
      </c>
      <c r="E111" s="87">
        <f>'TB2g(Details)'!V47*TB2b!$S111</f>
        <v>1.9882659230394829E-2</v>
      </c>
      <c r="F111" s="87">
        <f>'TB2g(Details)'!W47*TB2b!$S111</f>
        <v>1.780702275961631E-2</v>
      </c>
      <c r="G111" s="87">
        <f>'TB2g(Details)'!U47*TB2b!$S111</f>
        <v>1.5847300823360208E-2</v>
      </c>
      <c r="H111" s="87">
        <f>[1]compopeinc!AL103</f>
        <v>1.5077818528261009E-2</v>
      </c>
      <c r="I111" s="87">
        <v>1.0142635109885343E-2</v>
      </c>
      <c r="J111" s="178">
        <f t="shared" si="4"/>
        <v>9.3994854795102126E-2</v>
      </c>
      <c r="K111" s="87">
        <f>TB2b!X111</f>
        <v>4.6296821945374669E-2</v>
      </c>
      <c r="L111" s="87">
        <f>TB2b!Y111</f>
        <v>3.3936022044627118E-2</v>
      </c>
      <c r="M111" s="88">
        <v>1.3762010805100333E-2</v>
      </c>
      <c r="N111" s="130"/>
      <c r="P111" s="131">
        <f t="shared" si="5"/>
        <v>0</v>
      </c>
      <c r="Q111" s="182">
        <v>0.47246412862638876</v>
      </c>
    </row>
    <row r="112" spans="1:17" ht="15.75">
      <c r="A112" s="134">
        <v>2015</v>
      </c>
      <c r="B112" s="83">
        <f>[1]compopeinc!AH104</f>
        <v>0.19774286448955536</v>
      </c>
      <c r="C112" s="175">
        <f t="shared" si="3"/>
        <v>0.10467446473609752</v>
      </c>
      <c r="D112" s="87">
        <f>TB2b!T112+TB2b!U112</f>
        <v>2.8328674234436302E-2</v>
      </c>
      <c r="E112" s="87">
        <f>'TB2g(Details)'!V48*TB2b!$S112</f>
        <v>2.007307173122936E-2</v>
      </c>
      <c r="F112" s="87">
        <f>'TB2g(Details)'!W48*TB2b!$S112</f>
        <v>1.4325108908022428E-2</v>
      </c>
      <c r="G112" s="87">
        <f>'TB2g(Details)'!U48*TB2b!$S112</f>
        <v>1.8004998965812966E-2</v>
      </c>
      <c r="H112" s="87">
        <f>[1]compopeinc!AL104</f>
        <v>1.3776984149723901E-2</v>
      </c>
      <c r="I112" s="87">
        <v>1.0165626746872559E-2</v>
      </c>
      <c r="J112" s="178">
        <f t="shared" si="4"/>
        <v>9.3068399753457862E-2</v>
      </c>
      <c r="K112" s="87">
        <f>TB2b!X112</f>
        <v>4.7769799968502884E-2</v>
      </c>
      <c r="L112" s="87">
        <f>TB2b!Y112</f>
        <v>3.0907133018513822E-2</v>
      </c>
      <c r="M112" s="88">
        <v>1.4391466766441154E-2</v>
      </c>
      <c r="P112" s="174"/>
      <c r="Q112" s="182">
        <v>0.4164496098865193</v>
      </c>
    </row>
    <row r="113" spans="1:17" ht="15.75">
      <c r="A113" s="134">
        <v>2016</v>
      </c>
      <c r="B113" s="83">
        <f>[1]compopeinc!AH105</f>
        <v>0.19257490336894989</v>
      </c>
      <c r="C113" s="175">
        <f t="shared" si="3"/>
        <v>0.10346294949733059</v>
      </c>
      <c r="D113" s="87">
        <f>TB2b!T113+TB2b!U113</f>
        <v>2.8674410551710348E-2</v>
      </c>
      <c r="E113" s="87">
        <f>'TB2g(Details)'!V49*TB2b!$S113</f>
        <v>2.1175587401068306E-2</v>
      </c>
      <c r="F113" s="87">
        <f>'TB2g(Details)'!W49*TB2b!$S113</f>
        <v>1.3300668780970014E-2</v>
      </c>
      <c r="G113" s="87">
        <f>'TB2g(Details)'!U49*TB2b!$S113</f>
        <v>1.7761437185878741E-2</v>
      </c>
      <c r="H113" s="87">
        <f>[1]compopeinc!AL105</f>
        <v>1.3310564900547132E-2</v>
      </c>
      <c r="I113" s="87">
        <v>9.2402806771560413E-3</v>
      </c>
      <c r="J113" s="178">
        <f t="shared" si="4"/>
        <v>8.9111953871619312E-2</v>
      </c>
      <c r="K113" s="87">
        <f>TB2b!X113</f>
        <v>4.6098026488012665E-2</v>
      </c>
      <c r="L113" s="87">
        <f>TB2b!Y113</f>
        <v>2.9524084144318622E-2</v>
      </c>
      <c r="M113" s="88">
        <v>1.3489843239288016E-2</v>
      </c>
      <c r="P113" s="174"/>
      <c r="Q113" s="174"/>
    </row>
    <row r="114" spans="1:17" ht="15.75">
      <c r="A114" s="134">
        <v>2017</v>
      </c>
      <c r="B114" s="83"/>
      <c r="C114" s="178"/>
      <c r="D114" s="178"/>
      <c r="F114" s="87"/>
      <c r="G114" s="87"/>
      <c r="H114" s="87"/>
      <c r="I114" s="87"/>
      <c r="J114" s="87"/>
      <c r="K114" s="87"/>
      <c r="L114" s="87"/>
      <c r="M114" s="88"/>
      <c r="P114" s="174"/>
      <c r="Q114" s="174"/>
    </row>
    <row r="115" spans="1:17" ht="15.75">
      <c r="A115" s="134">
        <v>2018</v>
      </c>
      <c r="B115" s="83"/>
      <c r="C115" s="178"/>
      <c r="D115" s="178"/>
      <c r="E115" s="87"/>
      <c r="F115" s="87"/>
      <c r="G115" s="87"/>
      <c r="H115" s="87"/>
      <c r="I115" s="87"/>
      <c r="J115" s="87"/>
      <c r="K115" s="87"/>
      <c r="L115" s="87"/>
      <c r="M115" s="88"/>
      <c r="P115" s="174"/>
      <c r="Q115" s="174"/>
    </row>
    <row r="116" spans="1:17" ht="15.75">
      <c r="A116" s="134">
        <v>2019</v>
      </c>
      <c r="B116" s="83"/>
      <c r="C116" s="178"/>
      <c r="D116" s="178"/>
      <c r="E116" s="87"/>
      <c r="F116" s="87"/>
      <c r="G116" s="87"/>
      <c r="H116" s="87"/>
      <c r="I116" s="87"/>
      <c r="J116" s="87"/>
      <c r="K116" s="87"/>
      <c r="L116" s="87"/>
      <c r="M116" s="88"/>
      <c r="P116" s="174"/>
      <c r="Q116" s="174"/>
    </row>
    <row r="117" spans="1:17" ht="15.75">
      <c r="A117" s="134">
        <v>2020</v>
      </c>
      <c r="B117" s="83"/>
      <c r="C117" s="178"/>
      <c r="D117" s="178"/>
      <c r="E117" s="87"/>
      <c r="F117" s="87"/>
      <c r="G117" s="87"/>
      <c r="H117" s="87"/>
      <c r="I117" s="87"/>
      <c r="J117" s="87"/>
      <c r="K117" s="87"/>
      <c r="L117" s="87"/>
      <c r="M117" s="88"/>
      <c r="P117" s="174"/>
      <c r="Q117" s="174"/>
    </row>
    <row r="118" spans="1:17" ht="15.75" thickBot="1">
      <c r="A118" s="143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9"/>
      <c r="P118" s="174"/>
      <c r="Q118" s="174"/>
    </row>
    <row r="119" spans="1:17" ht="15.75" thickTop="1">
      <c r="P119" s="174"/>
      <c r="Q119" s="174"/>
    </row>
    <row r="120" spans="1:17" ht="15.75">
      <c r="E120" s="190" t="s">
        <v>77</v>
      </c>
      <c r="F120" s="190"/>
      <c r="G120" s="190"/>
      <c r="H120" s="191">
        <f>B111-B97</f>
        <v>1.8891766667366028E-2</v>
      </c>
      <c r="I120" s="191"/>
      <c r="J120" s="191"/>
    </row>
    <row r="121" spans="1:17">
      <c r="E121" s="87" t="s">
        <v>53</v>
      </c>
      <c r="H121" s="144">
        <f>K111-K97</f>
        <v>-1.2061643505391316E-2</v>
      </c>
      <c r="I121" s="144"/>
      <c r="J121" s="144"/>
    </row>
    <row r="122" spans="1:17">
      <c r="E122" s="120" t="s">
        <v>54</v>
      </c>
      <c r="H122" s="144">
        <f>M111-M97+I111-I97</f>
        <v>-2.9789682224850844E-3</v>
      </c>
      <c r="I122" s="144"/>
      <c r="J122" s="144"/>
    </row>
    <row r="123" spans="1:17">
      <c r="E123" s="120" t="s">
        <v>55</v>
      </c>
      <c r="H123" s="144">
        <f>L111-L97</f>
        <v>5.4527461418680152E-3</v>
      </c>
      <c r="I123" s="144"/>
      <c r="J123" s="144"/>
    </row>
    <row r="124" spans="1:17">
      <c r="E124" s="120" t="s">
        <v>56</v>
      </c>
      <c r="H124" s="144">
        <f>H111-H97</f>
        <v>2.6385801402872364E-3</v>
      </c>
      <c r="I124" s="144"/>
      <c r="J124" s="144"/>
    </row>
    <row r="125" spans="1:17">
      <c r="E125" s="120" t="s">
        <v>57</v>
      </c>
      <c r="H125" s="144">
        <f>D111-D97</f>
        <v>6.9103323739039789E-3</v>
      </c>
      <c r="I125" s="144"/>
      <c r="J125" s="144"/>
      <c r="K125" s="139"/>
    </row>
    <row r="126" spans="1:17">
      <c r="E126" s="145" t="s">
        <v>47</v>
      </c>
      <c r="H126" s="144">
        <f>G111-G97</f>
        <v>1.195773580971532E-3</v>
      </c>
      <c r="I126" s="144"/>
      <c r="J126" s="144"/>
    </row>
    <row r="127" spans="1:17">
      <c r="E127" s="145" t="s">
        <v>78</v>
      </c>
      <c r="H127" s="144">
        <f>E111-E97</f>
        <v>7.5532214916412734E-3</v>
      </c>
      <c r="I127" s="144"/>
      <c r="J127" s="144"/>
    </row>
    <row r="128" spans="1:17">
      <c r="E128" s="145" t="s">
        <v>79</v>
      </c>
      <c r="H128" s="144">
        <f>F111-F97</f>
        <v>1.0181732833722541E-2</v>
      </c>
      <c r="I128" s="144"/>
      <c r="J128" s="144"/>
    </row>
  </sheetData>
  <mergeCells count="19">
    <mergeCell ref="E18:F18"/>
    <mergeCell ref="A4:M4"/>
    <mergeCell ref="B7:M7"/>
    <mergeCell ref="B8:M8"/>
    <mergeCell ref="E10:F10"/>
    <mergeCell ref="E11:F11"/>
    <mergeCell ref="E12:F12"/>
    <mergeCell ref="E13:F13"/>
    <mergeCell ref="E14:F14"/>
    <mergeCell ref="E15:F15"/>
    <mergeCell ref="E16:F16"/>
    <mergeCell ref="E17:F17"/>
    <mergeCell ref="E25:F25"/>
    <mergeCell ref="E19:F19"/>
    <mergeCell ref="E20:F20"/>
    <mergeCell ref="E21:F21"/>
    <mergeCell ref="E22:F22"/>
    <mergeCell ref="E23:F23"/>
    <mergeCell ref="E24:F24"/>
  </mergeCells>
  <hyperlinks>
    <hyperlink ref="A1" location="Index!A1" display="Back to index" xr:uid="{E4A94107-BB74-470D-B60E-5653B41A1E69}"/>
  </hyperlinks>
  <pageMargins left="0.75" right="0.75" top="1" bottom="1" header="0.5" footer="0.5"/>
  <pageSetup paperSize="9"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9ADB5-7E07-41A3-A3C4-4AEEF103E46C}">
  <sheetPr>
    <tabColor theme="6" tint="0.39997558519241921"/>
  </sheetPr>
  <dimension ref="A1:Q122"/>
  <sheetViews>
    <sheetView workbookViewId="0">
      <pane xSplit="1" ySplit="9" topLeftCell="B82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2.625" style="52" bestFit="1" customWidth="1"/>
    <col min="2" max="13" width="10.875" style="52" customWidth="1"/>
    <col min="14" max="16384" width="10.875" style="52"/>
  </cols>
  <sheetData>
    <row r="1" spans="1:17">
      <c r="A1" s="1" t="s">
        <v>0</v>
      </c>
    </row>
    <row r="3" spans="1:17" ht="15.75" thickBot="1"/>
    <row r="4" spans="1:17" s="56" customFormat="1" ht="24.95" customHeight="1" thickTop="1">
      <c r="A4" s="482" t="s">
        <v>80</v>
      </c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4"/>
    </row>
    <row r="5" spans="1:17" s="54" customFormat="1">
      <c r="A5" s="57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122"/>
    </row>
    <row r="6" spans="1:17" s="54" customFormat="1">
      <c r="A6" s="123"/>
      <c r="B6" s="9" t="s">
        <v>2</v>
      </c>
      <c r="C6" s="9" t="s">
        <v>3</v>
      </c>
      <c r="D6" s="9" t="s">
        <v>4</v>
      </c>
      <c r="E6" s="9" t="s">
        <v>5</v>
      </c>
      <c r="F6" s="9" t="s">
        <v>6</v>
      </c>
      <c r="G6" s="9" t="s">
        <v>7</v>
      </c>
      <c r="H6" s="9" t="s">
        <v>8</v>
      </c>
      <c r="I6" s="10" t="s">
        <v>9</v>
      </c>
      <c r="J6" s="164" t="s">
        <v>10</v>
      </c>
      <c r="K6" s="9" t="s">
        <v>11</v>
      </c>
      <c r="L6" s="9" t="s">
        <v>12</v>
      </c>
      <c r="M6" s="159" t="s">
        <v>13</v>
      </c>
      <c r="N6" s="9"/>
    </row>
    <row r="7" spans="1:17" ht="35.1" customHeight="1">
      <c r="A7" s="57"/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90"/>
      <c r="N7" s="55"/>
      <c r="O7" s="55"/>
    </row>
    <row r="8" spans="1:17" s="127" customFormat="1" ht="20.100000000000001" customHeight="1">
      <c r="A8" s="125"/>
      <c r="B8" s="500" t="s">
        <v>81</v>
      </c>
      <c r="C8" s="487"/>
      <c r="D8" s="487"/>
      <c r="E8" s="487"/>
      <c r="F8" s="501"/>
      <c r="G8" s="487" t="s">
        <v>82</v>
      </c>
      <c r="H8" s="487"/>
      <c r="I8" s="487"/>
      <c r="J8" s="487"/>
      <c r="K8" s="487"/>
      <c r="L8" s="487"/>
      <c r="M8" s="488"/>
    </row>
    <row r="9" spans="1:17" ht="60.75" thickBot="1">
      <c r="A9" s="123"/>
      <c r="B9" s="192" t="s">
        <v>67</v>
      </c>
      <c r="C9" s="69" t="s">
        <v>70</v>
      </c>
      <c r="D9" s="69" t="s">
        <v>71</v>
      </c>
      <c r="E9" s="69" t="s">
        <v>72</v>
      </c>
      <c r="F9" s="193" t="s">
        <v>83</v>
      </c>
      <c r="G9" s="166" t="s">
        <v>67</v>
      </c>
      <c r="H9" s="69" t="s">
        <v>70</v>
      </c>
      <c r="I9" s="69" t="s">
        <v>71</v>
      </c>
      <c r="J9" s="69" t="s">
        <v>72</v>
      </c>
      <c r="K9" s="69" t="s">
        <v>83</v>
      </c>
      <c r="L9" s="194" t="s">
        <v>84</v>
      </c>
      <c r="M9" s="195" t="s">
        <v>85</v>
      </c>
      <c r="O9" s="120"/>
      <c r="P9" s="120"/>
      <c r="Q9" s="196" t="s">
        <v>64</v>
      </c>
    </row>
    <row r="10" spans="1:17" ht="15.75">
      <c r="A10" s="129">
        <v>1913</v>
      </c>
      <c r="B10" s="170">
        <f>TB2f!C10</f>
        <v>0.11384822367461225</v>
      </c>
      <c r="C10" s="498">
        <f>TB2f!E10</f>
        <v>5.0637203573425077E-2</v>
      </c>
      <c r="D10" s="498"/>
      <c r="E10" s="197">
        <v>0</v>
      </c>
      <c r="F10" s="198">
        <f t="shared" ref="F10:F25" si="0">B10-C10-D10-E10</f>
        <v>6.3211020101187176E-2</v>
      </c>
      <c r="G10" s="171"/>
      <c r="H10" s="171"/>
      <c r="I10" s="171"/>
      <c r="J10" s="171">
        <f>E10-L10</f>
        <v>0</v>
      </c>
      <c r="K10" s="171">
        <f>F10</f>
        <v>6.3211020101187176E-2</v>
      </c>
      <c r="L10" s="171">
        <f t="shared" ref="L10:L25" si="1">0.54*E10</f>
        <v>0</v>
      </c>
      <c r="M10" s="199"/>
      <c r="N10" s="130"/>
      <c r="P10" s="139"/>
      <c r="Q10" s="174"/>
    </row>
    <row r="11" spans="1:17" ht="15.75">
      <c r="A11" s="129">
        <v>1914</v>
      </c>
      <c r="B11" s="175">
        <f>TB2f!C11</f>
        <v>0.11812653265665179</v>
      </c>
      <c r="C11" s="496">
        <f>TB2f!E11</f>
        <v>5.0861370393838812E-2</v>
      </c>
      <c r="D11" s="496"/>
      <c r="E11" s="78">
        <v>0</v>
      </c>
      <c r="F11" s="200">
        <f t="shared" si="0"/>
        <v>6.7265162262812983E-2</v>
      </c>
      <c r="G11" s="87"/>
      <c r="H11" s="87"/>
      <c r="I11" s="87"/>
      <c r="J11" s="87">
        <f t="shared" ref="J11:J74" si="2">E11-L11</f>
        <v>0</v>
      </c>
      <c r="K11" s="87">
        <f t="shared" ref="K11:K74" si="3">F11</f>
        <v>6.7265162262812983E-2</v>
      </c>
      <c r="L11" s="87">
        <f t="shared" si="1"/>
        <v>0</v>
      </c>
      <c r="M11" s="88"/>
      <c r="N11" s="130"/>
      <c r="P11" s="139"/>
      <c r="Q11" s="174"/>
    </row>
    <row r="12" spans="1:17" ht="15.75">
      <c r="A12" s="129">
        <v>1915</v>
      </c>
      <c r="B12" s="175">
        <f>TB2f!C12</f>
        <v>0.11666438267644676</v>
      </c>
      <c r="C12" s="496">
        <f>TB2f!E12</f>
        <v>5.311511034540365E-2</v>
      </c>
      <c r="D12" s="496"/>
      <c r="E12" s="78">
        <v>0</v>
      </c>
      <c r="F12" s="200">
        <f t="shared" si="0"/>
        <v>6.35492723310431E-2</v>
      </c>
      <c r="G12" s="87"/>
      <c r="H12" s="87"/>
      <c r="I12" s="87"/>
      <c r="J12" s="87">
        <f t="shared" si="2"/>
        <v>0</v>
      </c>
      <c r="K12" s="87">
        <f t="shared" si="3"/>
        <v>6.35492723310431E-2</v>
      </c>
      <c r="L12" s="87">
        <f t="shared" si="1"/>
        <v>0</v>
      </c>
      <c r="M12" s="88"/>
      <c r="N12" s="130"/>
      <c r="P12" s="139"/>
      <c r="Q12" s="174"/>
    </row>
    <row r="13" spans="1:17" ht="15.75">
      <c r="A13" s="129">
        <v>1916</v>
      </c>
      <c r="B13" s="175">
        <f>TB2f!C13</f>
        <v>0.13485023856480405</v>
      </c>
      <c r="C13" s="496">
        <f>TB2f!E13</f>
        <v>7.1144207219963951E-2</v>
      </c>
      <c r="D13" s="496"/>
      <c r="E13" s="87">
        <v>0</v>
      </c>
      <c r="F13" s="201">
        <f t="shared" si="0"/>
        <v>6.3706031344840097E-2</v>
      </c>
      <c r="G13" s="87"/>
      <c r="H13" s="87"/>
      <c r="I13" s="87"/>
      <c r="J13" s="87">
        <f t="shared" si="2"/>
        <v>0</v>
      </c>
      <c r="K13" s="87">
        <f t="shared" si="3"/>
        <v>6.3706031344840097E-2</v>
      </c>
      <c r="L13" s="87">
        <f t="shared" si="1"/>
        <v>0</v>
      </c>
      <c r="M13" s="88"/>
      <c r="N13" s="130"/>
      <c r="P13" s="139"/>
      <c r="Q13" s="174"/>
    </row>
    <row r="14" spans="1:17" ht="15.75">
      <c r="A14" s="129">
        <v>1917</v>
      </c>
      <c r="B14" s="175">
        <f>TB2f!C14</f>
        <v>0.14186723600375786</v>
      </c>
      <c r="C14" s="496">
        <f>TB2f!E14</f>
        <v>8.7294647555003241E-2</v>
      </c>
      <c r="D14" s="496"/>
      <c r="E14" s="78">
        <v>0</v>
      </c>
      <c r="F14" s="200">
        <f t="shared" si="0"/>
        <v>5.4572588448754622E-2</v>
      </c>
      <c r="G14" s="87"/>
      <c r="H14" s="87"/>
      <c r="I14" s="87"/>
      <c r="J14" s="87">
        <f t="shared" si="2"/>
        <v>0</v>
      </c>
      <c r="K14" s="87">
        <f t="shared" si="3"/>
        <v>5.4572588448754622E-2</v>
      </c>
      <c r="L14" s="87">
        <f t="shared" si="1"/>
        <v>0</v>
      </c>
      <c r="M14" s="88"/>
      <c r="N14" s="130"/>
      <c r="P14" s="139"/>
      <c r="Q14" s="174"/>
    </row>
    <row r="15" spans="1:17" ht="15.75">
      <c r="A15" s="129">
        <v>1918</v>
      </c>
      <c r="B15" s="175">
        <f>TB2f!C15</f>
        <v>0.13059104828765752</v>
      </c>
      <c r="C15" s="496">
        <f>TB2f!E15</f>
        <v>7.9884912621749002E-2</v>
      </c>
      <c r="D15" s="496"/>
      <c r="E15" s="78">
        <v>0</v>
      </c>
      <c r="F15" s="200">
        <f t="shared" si="0"/>
        <v>5.0706135665908522E-2</v>
      </c>
      <c r="G15" s="87"/>
      <c r="H15" s="87"/>
      <c r="I15" s="87"/>
      <c r="J15" s="87">
        <f t="shared" si="2"/>
        <v>0</v>
      </c>
      <c r="K15" s="87">
        <f t="shared" si="3"/>
        <v>5.0706135665908522E-2</v>
      </c>
      <c r="L15" s="87">
        <f t="shared" si="1"/>
        <v>0</v>
      </c>
      <c r="M15" s="88"/>
      <c r="N15" s="130"/>
      <c r="P15" s="139"/>
      <c r="Q15" s="174"/>
    </row>
    <row r="16" spans="1:17" ht="15.75">
      <c r="A16" s="132">
        <v>1919</v>
      </c>
      <c r="B16" s="179">
        <f>TB2f!C16</f>
        <v>0.14329904482656111</v>
      </c>
      <c r="C16" s="497">
        <f>TB2f!E16</f>
        <v>8.3604264880406884E-2</v>
      </c>
      <c r="D16" s="497"/>
      <c r="E16" s="92">
        <v>0</v>
      </c>
      <c r="F16" s="202">
        <f t="shared" si="0"/>
        <v>5.9694779946154228E-2</v>
      </c>
      <c r="G16" s="115"/>
      <c r="H16" s="115"/>
      <c r="I16" s="115"/>
      <c r="J16" s="115">
        <f t="shared" si="2"/>
        <v>0</v>
      </c>
      <c r="K16" s="115">
        <f t="shared" si="3"/>
        <v>5.9694779946154228E-2</v>
      </c>
      <c r="L16" s="115">
        <f t="shared" si="1"/>
        <v>0</v>
      </c>
      <c r="M16" s="116"/>
      <c r="N16" s="130"/>
      <c r="P16" s="139"/>
      <c r="Q16" s="174"/>
    </row>
    <row r="17" spans="1:17" ht="15.75">
      <c r="A17" s="129">
        <v>1920</v>
      </c>
      <c r="B17" s="175">
        <f>TB2f!C17</f>
        <v>0.12284251720796562</v>
      </c>
      <c r="C17" s="499">
        <f>TB2f!E17</f>
        <v>7.3285471174208611E-2</v>
      </c>
      <c r="D17" s="499"/>
      <c r="E17" s="78">
        <v>0</v>
      </c>
      <c r="F17" s="200">
        <f t="shared" si="0"/>
        <v>4.9557046033757005E-2</v>
      </c>
      <c r="G17" s="87"/>
      <c r="H17" s="87"/>
      <c r="I17" s="87"/>
      <c r="J17" s="87">
        <f t="shared" si="2"/>
        <v>0</v>
      </c>
      <c r="K17" s="87">
        <f t="shared" si="3"/>
        <v>4.9557046033757005E-2</v>
      </c>
      <c r="L17" s="87">
        <f t="shared" si="1"/>
        <v>0</v>
      </c>
      <c r="M17" s="88"/>
      <c r="N17" s="130"/>
      <c r="P17" s="139"/>
      <c r="Q17" s="174"/>
    </row>
    <row r="18" spans="1:17" ht="15.75">
      <c r="A18" s="129">
        <v>1921</v>
      </c>
      <c r="B18" s="175">
        <f>TB2f!C18</f>
        <v>0.11420376251069143</v>
      </c>
      <c r="C18" s="496">
        <f>TB2f!E18</f>
        <v>5.7861820627641343E-2</v>
      </c>
      <c r="D18" s="496"/>
      <c r="E18" s="78">
        <v>0</v>
      </c>
      <c r="F18" s="200">
        <f t="shared" si="0"/>
        <v>5.6341941883050091E-2</v>
      </c>
      <c r="G18" s="87"/>
      <c r="H18" s="87"/>
      <c r="I18" s="87"/>
      <c r="J18" s="87">
        <f t="shared" si="2"/>
        <v>0</v>
      </c>
      <c r="K18" s="87">
        <f t="shared" si="3"/>
        <v>5.6341941883050091E-2</v>
      </c>
      <c r="L18" s="87">
        <f t="shared" si="1"/>
        <v>0</v>
      </c>
      <c r="M18" s="88"/>
      <c r="N18" s="130"/>
      <c r="P18" s="139"/>
      <c r="Q18" s="174"/>
    </row>
    <row r="19" spans="1:17" ht="15.75">
      <c r="A19" s="129">
        <v>1922</v>
      </c>
      <c r="B19" s="175">
        <f>TB2f!C19</f>
        <v>0.10982418388443513</v>
      </c>
      <c r="C19" s="496">
        <f>TB2f!E19</f>
        <v>4.5470335974850784E-2</v>
      </c>
      <c r="D19" s="496"/>
      <c r="E19" s="78">
        <v>0</v>
      </c>
      <c r="F19" s="200">
        <f t="shared" si="0"/>
        <v>6.4353847909584344E-2</v>
      </c>
      <c r="G19" s="87"/>
      <c r="H19" s="87"/>
      <c r="I19" s="87"/>
      <c r="J19" s="87">
        <f t="shared" si="2"/>
        <v>0</v>
      </c>
      <c r="K19" s="87">
        <f t="shared" si="3"/>
        <v>6.4353847909584344E-2</v>
      </c>
      <c r="L19" s="87">
        <f t="shared" si="1"/>
        <v>0</v>
      </c>
      <c r="M19" s="88"/>
      <c r="N19" s="130"/>
      <c r="P19" s="139"/>
      <c r="Q19" s="174"/>
    </row>
    <row r="20" spans="1:17" ht="15.75">
      <c r="A20" s="129">
        <v>1923</v>
      </c>
      <c r="B20" s="175">
        <f>TB2f!C20</f>
        <v>0.11635731428436949</v>
      </c>
      <c r="C20" s="496">
        <f>TB2f!E20</f>
        <v>7.223661231465954E-2</v>
      </c>
      <c r="D20" s="496"/>
      <c r="E20" s="78">
        <v>0</v>
      </c>
      <c r="F20" s="200">
        <f t="shared" si="0"/>
        <v>4.412070196970995E-2</v>
      </c>
      <c r="G20" s="87"/>
      <c r="H20" s="87"/>
      <c r="I20" s="87"/>
      <c r="J20" s="87">
        <f t="shared" si="2"/>
        <v>0</v>
      </c>
      <c r="K20" s="87">
        <f t="shared" si="3"/>
        <v>4.412070196970995E-2</v>
      </c>
      <c r="L20" s="87">
        <f t="shared" si="1"/>
        <v>0</v>
      </c>
      <c r="M20" s="88"/>
      <c r="N20" s="130"/>
      <c r="P20" s="139"/>
      <c r="Q20" s="174"/>
    </row>
    <row r="21" spans="1:17" ht="15.75">
      <c r="A21" s="129">
        <v>1924</v>
      </c>
      <c r="B21" s="175">
        <f>TB2f!C21</f>
        <v>0.11601466690783256</v>
      </c>
      <c r="C21" s="496">
        <f>TB2f!E21</f>
        <v>6.7232350308390504E-2</v>
      </c>
      <c r="D21" s="496"/>
      <c r="E21" s="78">
        <v>0</v>
      </c>
      <c r="F21" s="200">
        <f t="shared" si="0"/>
        <v>4.8782316599442058E-2</v>
      </c>
      <c r="G21" s="87"/>
      <c r="H21" s="87"/>
      <c r="I21" s="87"/>
      <c r="J21" s="87">
        <f t="shared" si="2"/>
        <v>0</v>
      </c>
      <c r="K21" s="87">
        <f t="shared" si="3"/>
        <v>4.8782316599442058E-2</v>
      </c>
      <c r="L21" s="87">
        <f t="shared" si="1"/>
        <v>0</v>
      </c>
      <c r="M21" s="88"/>
      <c r="N21" s="130"/>
      <c r="P21" s="139"/>
      <c r="Q21" s="174"/>
    </row>
    <row r="22" spans="1:17" ht="15.75">
      <c r="A22" s="129">
        <v>1925</v>
      </c>
      <c r="B22" s="175">
        <f>TB2f!C22</f>
        <v>0.13440445759172687</v>
      </c>
      <c r="C22" s="496">
        <f>TB2f!E22</f>
        <v>7.8702557666786202E-2</v>
      </c>
      <c r="D22" s="496"/>
      <c r="E22" s="78">
        <v>0</v>
      </c>
      <c r="F22" s="200">
        <f t="shared" si="0"/>
        <v>5.5701899924940665E-2</v>
      </c>
      <c r="G22" s="87"/>
      <c r="H22" s="87"/>
      <c r="I22" s="87"/>
      <c r="J22" s="87">
        <f t="shared" si="2"/>
        <v>0</v>
      </c>
      <c r="K22" s="87">
        <f t="shared" si="3"/>
        <v>5.5701899924940665E-2</v>
      </c>
      <c r="L22" s="87">
        <f t="shared" si="1"/>
        <v>0</v>
      </c>
      <c r="M22" s="88"/>
      <c r="N22" s="130"/>
      <c r="P22" s="139"/>
      <c r="Q22" s="174"/>
    </row>
    <row r="23" spans="1:17" ht="15.75">
      <c r="A23" s="129">
        <v>1926</v>
      </c>
      <c r="B23" s="175">
        <f>TB2f!C23</f>
        <v>0.15044173291815047</v>
      </c>
      <c r="C23" s="496">
        <f>TB2f!E23</f>
        <v>9.7879825376757115E-2</v>
      </c>
      <c r="D23" s="496"/>
      <c r="E23" s="78">
        <v>0</v>
      </c>
      <c r="F23" s="200">
        <f t="shared" si="0"/>
        <v>5.2561907541393352E-2</v>
      </c>
      <c r="G23" s="87"/>
      <c r="H23" s="87"/>
      <c r="I23" s="87"/>
      <c r="J23" s="87">
        <f t="shared" si="2"/>
        <v>0</v>
      </c>
      <c r="K23" s="87">
        <f t="shared" si="3"/>
        <v>5.2561907541393352E-2</v>
      </c>
      <c r="L23" s="87">
        <f t="shared" si="1"/>
        <v>0</v>
      </c>
      <c r="M23" s="88"/>
      <c r="N23" s="130"/>
      <c r="P23" s="139"/>
      <c r="Q23" s="174"/>
    </row>
    <row r="24" spans="1:17" ht="15.75">
      <c r="A24" s="129">
        <v>1927</v>
      </c>
      <c r="B24" s="175">
        <f>TB2f!C24</f>
        <v>0.13718806882553969</v>
      </c>
      <c r="C24" s="496">
        <f>TB2f!E24</f>
        <v>7.9757187445120045E-2</v>
      </c>
      <c r="D24" s="496"/>
      <c r="E24" s="78">
        <v>0</v>
      </c>
      <c r="F24" s="200">
        <f t="shared" si="0"/>
        <v>5.7430881380419643E-2</v>
      </c>
      <c r="G24" s="87"/>
      <c r="H24" s="87"/>
      <c r="I24" s="87"/>
      <c r="J24" s="87">
        <f t="shared" si="2"/>
        <v>0</v>
      </c>
      <c r="K24" s="87">
        <f t="shared" si="3"/>
        <v>5.7430881380419643E-2</v>
      </c>
      <c r="L24" s="87">
        <f t="shared" si="1"/>
        <v>0</v>
      </c>
      <c r="M24" s="88"/>
      <c r="N24" s="130"/>
      <c r="P24" s="139"/>
      <c r="Q24" s="174"/>
    </row>
    <row r="25" spans="1:17" ht="15.75">
      <c r="A25" s="129">
        <v>1928</v>
      </c>
      <c r="B25" s="175">
        <f>TB2f!C25</f>
        <v>0.14303448605746724</v>
      </c>
      <c r="C25" s="496">
        <f>TB2f!E25</f>
        <v>8.0798076384866885E-2</v>
      </c>
      <c r="D25" s="496"/>
      <c r="E25" s="78">
        <v>0</v>
      </c>
      <c r="F25" s="200">
        <f t="shared" si="0"/>
        <v>6.2236409672600357E-2</v>
      </c>
      <c r="G25" s="87"/>
      <c r="H25" s="87"/>
      <c r="I25" s="87"/>
      <c r="J25" s="87">
        <f t="shared" si="2"/>
        <v>0</v>
      </c>
      <c r="K25" s="87">
        <f t="shared" si="3"/>
        <v>6.2236409672600357E-2</v>
      </c>
      <c r="L25" s="87">
        <f t="shared" si="1"/>
        <v>0</v>
      </c>
      <c r="M25" s="88"/>
      <c r="N25" s="130"/>
      <c r="P25" s="139"/>
      <c r="Q25" s="174"/>
    </row>
    <row r="26" spans="1:17" ht="15.75">
      <c r="A26" s="129">
        <v>1929</v>
      </c>
      <c r="B26" s="175">
        <f>TB2f!C26</f>
        <v>0.14737882448514705</v>
      </c>
      <c r="C26" s="78">
        <f>TB2f!E26</f>
        <v>5.386637039788697E-2</v>
      </c>
      <c r="D26" s="78">
        <f>TB2f!F26</f>
        <v>3.3990097289829456E-2</v>
      </c>
      <c r="E26" s="78">
        <f>TB2f!G26</f>
        <v>0</v>
      </c>
      <c r="F26" s="200">
        <f>B26-C26-D26-E26</f>
        <v>5.9522356797430627E-2</v>
      </c>
      <c r="G26" s="178">
        <f>H26+I26+J26+K26</f>
        <v>0.14737882448514705</v>
      </c>
      <c r="H26" s="87">
        <f>C26</f>
        <v>5.386637039788697E-2</v>
      </c>
      <c r="I26" s="87">
        <f>D26</f>
        <v>3.3990097289829456E-2</v>
      </c>
      <c r="J26" s="87">
        <f t="shared" si="2"/>
        <v>0</v>
      </c>
      <c r="K26" s="87">
        <f t="shared" si="3"/>
        <v>5.9522356797430627E-2</v>
      </c>
      <c r="L26" s="87">
        <f>0.54*E26</f>
        <v>0</v>
      </c>
      <c r="M26" s="88">
        <f>TB2f!J26</f>
        <v>6.5070651886908609E-2</v>
      </c>
      <c r="N26" s="130"/>
      <c r="P26" s="139"/>
      <c r="Q26" s="131">
        <f>G26+M26+L26-TB2f!B26</f>
        <v>0</v>
      </c>
    </row>
    <row r="27" spans="1:17" ht="15.75">
      <c r="A27" s="133">
        <v>1930</v>
      </c>
      <c r="B27" s="183">
        <f>TB2f!C27</f>
        <v>0.12544328507972699</v>
      </c>
      <c r="C27" s="98">
        <f>TB2f!E27</f>
        <v>6.0484672689477853E-2</v>
      </c>
      <c r="D27" s="98">
        <f>TB2f!F27</f>
        <v>1.3141146882790725E-2</v>
      </c>
      <c r="E27" s="98">
        <f>TB2f!G27</f>
        <v>0</v>
      </c>
      <c r="F27" s="204">
        <f t="shared" ref="F27:F90" si="4">B27-C27-D27-E27</f>
        <v>5.1817465507458416E-2</v>
      </c>
      <c r="G27" s="188">
        <f t="shared" ref="G27:G90" si="5">H27+I27+J27+K27</f>
        <v>0.12544328507972699</v>
      </c>
      <c r="H27" s="109">
        <f t="shared" ref="H27:I90" si="6">C27</f>
        <v>6.0484672689477853E-2</v>
      </c>
      <c r="I27" s="109">
        <f t="shared" si="6"/>
        <v>1.3141146882790725E-2</v>
      </c>
      <c r="J27" s="109">
        <f t="shared" si="2"/>
        <v>0</v>
      </c>
      <c r="K27" s="109">
        <f t="shared" si="3"/>
        <v>5.1817465507458416E-2</v>
      </c>
      <c r="L27" s="109">
        <f t="shared" ref="L27:L90" si="7">0.54*E27</f>
        <v>0</v>
      </c>
      <c r="M27" s="110">
        <f>TB2f!J27</f>
        <v>5.7022687709615126E-2</v>
      </c>
      <c r="N27" s="130"/>
      <c r="O27" s="139"/>
      <c r="P27" s="139"/>
      <c r="Q27" s="131">
        <f>G27+M27+L27-TB2f!B27</f>
        <v>0</v>
      </c>
    </row>
    <row r="28" spans="1:17" ht="15.75">
      <c r="A28" s="129">
        <v>1931</v>
      </c>
      <c r="B28" s="175">
        <f>TB2f!C28</f>
        <v>0.1004120946888178</v>
      </c>
      <c r="C28" s="78">
        <f>TB2f!E28</f>
        <v>7.5710863999380498E-2</v>
      </c>
      <c r="D28" s="78">
        <f>TB2f!F28</f>
        <v>-3.0034831193064618E-2</v>
      </c>
      <c r="E28" s="78">
        <f>TB2f!G28</f>
        <v>0</v>
      </c>
      <c r="F28" s="200">
        <f t="shared" si="4"/>
        <v>5.4736061882501921E-2</v>
      </c>
      <c r="G28" s="178">
        <f t="shared" si="5"/>
        <v>0.1004120946888178</v>
      </c>
      <c r="H28" s="87">
        <f t="shared" si="6"/>
        <v>7.5710863999380498E-2</v>
      </c>
      <c r="I28" s="87">
        <f t="shared" si="6"/>
        <v>-3.0034831193064618E-2</v>
      </c>
      <c r="J28" s="87">
        <f t="shared" si="2"/>
        <v>0</v>
      </c>
      <c r="K28" s="87">
        <f t="shared" si="3"/>
        <v>5.4736061882501921E-2</v>
      </c>
      <c r="L28" s="87">
        <f t="shared" si="7"/>
        <v>0</v>
      </c>
      <c r="M28" s="88">
        <f>TB2f!J28</f>
        <v>5.8882767986563146E-2</v>
      </c>
      <c r="N28" s="130"/>
      <c r="O28" s="139"/>
      <c r="P28" s="139"/>
      <c r="Q28" s="131">
        <f>G28+M28+L28-TB2f!B28</f>
        <v>0</v>
      </c>
    </row>
    <row r="29" spans="1:17" ht="15.75">
      <c r="A29" s="129">
        <v>1932</v>
      </c>
      <c r="B29" s="175">
        <f>TB2f!C29</f>
        <v>9.1705414997577478E-2</v>
      </c>
      <c r="C29" s="78">
        <f>TB2f!E29</f>
        <v>-0.10216531876372859</v>
      </c>
      <c r="D29" s="78">
        <f>TB2f!F29</f>
        <v>0.12515853465203045</v>
      </c>
      <c r="E29" s="78">
        <f>TB2f!G29</f>
        <v>0</v>
      </c>
      <c r="F29" s="200">
        <f t="shared" si="4"/>
        <v>6.8712199109275618E-2</v>
      </c>
      <c r="G29" s="178">
        <f t="shared" si="5"/>
        <v>9.1705414997577478E-2</v>
      </c>
      <c r="H29" s="87">
        <f t="shared" si="6"/>
        <v>-0.10216531876372859</v>
      </c>
      <c r="I29" s="87">
        <f t="shared" si="6"/>
        <v>0.12515853465203045</v>
      </c>
      <c r="J29" s="87">
        <f t="shared" si="2"/>
        <v>0</v>
      </c>
      <c r="K29" s="87">
        <f t="shared" si="3"/>
        <v>6.8712199109275618E-2</v>
      </c>
      <c r="L29" s="87">
        <f t="shared" si="7"/>
        <v>0</v>
      </c>
      <c r="M29" s="88">
        <f>TB2f!J29</f>
        <v>6.6241727497815997E-2</v>
      </c>
      <c r="N29" s="130"/>
      <c r="O29" s="139"/>
      <c r="P29" s="139"/>
      <c r="Q29" s="131">
        <f>G29+M29+L29-TB2f!B29</f>
        <v>0</v>
      </c>
    </row>
    <row r="30" spans="1:17" ht="15.75">
      <c r="A30" s="129">
        <v>1933</v>
      </c>
      <c r="B30" s="175">
        <f>TB2f!C30</f>
        <v>9.9156103185896308E-2</v>
      </c>
      <c r="C30" s="78">
        <f>TB2f!E30</f>
        <v>-8.0248583725115383E-2</v>
      </c>
      <c r="D30" s="78">
        <f>TB2f!F30</f>
        <v>0.10765438071857973</v>
      </c>
      <c r="E30" s="78">
        <f>TB2f!G30</f>
        <v>0</v>
      </c>
      <c r="F30" s="200">
        <f t="shared" si="4"/>
        <v>7.1750306192431959E-2</v>
      </c>
      <c r="G30" s="178">
        <f t="shared" si="5"/>
        <v>9.9156103185896308E-2</v>
      </c>
      <c r="H30" s="87">
        <f t="shared" si="6"/>
        <v>-8.0248583725115383E-2</v>
      </c>
      <c r="I30" s="87">
        <f t="shared" si="6"/>
        <v>0.10765438071857973</v>
      </c>
      <c r="J30" s="87">
        <f t="shared" si="2"/>
        <v>0</v>
      </c>
      <c r="K30" s="87">
        <f t="shared" si="3"/>
        <v>7.1750306192431959E-2</v>
      </c>
      <c r="L30" s="87">
        <f t="shared" si="7"/>
        <v>0</v>
      </c>
      <c r="M30" s="88">
        <f>TB2f!J30</f>
        <v>7.370099983597872E-2</v>
      </c>
      <c r="N30" s="130"/>
      <c r="O30" s="139"/>
      <c r="P30" s="139"/>
      <c r="Q30" s="131">
        <f>G30+M30+L30-TB2f!B30</f>
        <v>0</v>
      </c>
    </row>
    <row r="31" spans="1:17" ht="15.75">
      <c r="A31" s="129">
        <v>1934</v>
      </c>
      <c r="B31" s="175">
        <f>TB2f!C31</f>
        <v>0.10189957114698861</v>
      </c>
      <c r="C31" s="78">
        <f>TB2f!E31</f>
        <v>5.9099116448430668E-2</v>
      </c>
      <c r="D31" s="78">
        <f>TB2f!F31</f>
        <v>-1.8279976026511081E-2</v>
      </c>
      <c r="E31" s="78">
        <f>TB2f!G31</f>
        <v>0</v>
      </c>
      <c r="F31" s="200">
        <f t="shared" si="4"/>
        <v>6.1080430725069024E-2</v>
      </c>
      <c r="G31" s="178">
        <f t="shared" si="5"/>
        <v>0.10189957114698861</v>
      </c>
      <c r="H31" s="87">
        <f t="shared" si="6"/>
        <v>5.9099116448430668E-2</v>
      </c>
      <c r="I31" s="87">
        <f t="shared" si="6"/>
        <v>-1.8279976026511081E-2</v>
      </c>
      <c r="J31" s="87">
        <f t="shared" si="2"/>
        <v>0</v>
      </c>
      <c r="K31" s="87">
        <f t="shared" si="3"/>
        <v>6.1080430725069024E-2</v>
      </c>
      <c r="L31" s="87">
        <f t="shared" si="7"/>
        <v>0</v>
      </c>
      <c r="M31" s="88">
        <f>TB2f!J31</f>
        <v>7.1818844790468836E-2</v>
      </c>
      <c r="N31" s="130"/>
      <c r="O31" s="139"/>
      <c r="P31" s="139"/>
      <c r="Q31" s="131">
        <f>G31+M31+L31-TB2f!B31</f>
        <v>0</v>
      </c>
    </row>
    <row r="32" spans="1:17" ht="15.75">
      <c r="A32" s="129">
        <v>1935</v>
      </c>
      <c r="B32" s="175">
        <f>TB2f!C32</f>
        <v>0.10760172134159696</v>
      </c>
      <c r="C32" s="78">
        <f>TB2f!E32</f>
        <v>4.922933011018113E-2</v>
      </c>
      <c r="D32" s="78">
        <f>TB2f!F32</f>
        <v>3.8601057013257357E-3</v>
      </c>
      <c r="E32" s="78">
        <f>TB2f!G32</f>
        <v>0</v>
      </c>
      <c r="F32" s="200">
        <f t="shared" si="4"/>
        <v>5.451228553009009E-2</v>
      </c>
      <c r="G32" s="178">
        <f t="shared" si="5"/>
        <v>0.10760172134159696</v>
      </c>
      <c r="H32" s="87">
        <f t="shared" si="6"/>
        <v>4.922933011018113E-2</v>
      </c>
      <c r="I32" s="87">
        <f t="shared" si="6"/>
        <v>3.8601057013257357E-3</v>
      </c>
      <c r="J32" s="87">
        <f t="shared" si="2"/>
        <v>0</v>
      </c>
      <c r="K32" s="87">
        <f t="shared" si="3"/>
        <v>5.451228553009009E-2</v>
      </c>
      <c r="L32" s="87">
        <f t="shared" si="7"/>
        <v>0</v>
      </c>
      <c r="M32" s="88">
        <f>TB2f!J32</f>
        <v>7.1237363714774127E-2</v>
      </c>
      <c r="N32" s="130"/>
      <c r="O32" s="139"/>
      <c r="P32" s="139"/>
      <c r="Q32" s="131">
        <f>G32+M32+L32-TB2f!B32</f>
        <v>0</v>
      </c>
    </row>
    <row r="33" spans="1:17" ht="15.75">
      <c r="A33" s="129">
        <v>1936</v>
      </c>
      <c r="B33" s="175">
        <f>TB2f!C33</f>
        <v>0.12452459786469731</v>
      </c>
      <c r="C33" s="78">
        <f>TB2f!E33</f>
        <v>7.0779891205482295E-2</v>
      </c>
      <c r="D33" s="78">
        <f>TB2f!F33</f>
        <v>4.6633666989241039E-3</v>
      </c>
      <c r="E33" s="78">
        <f>TB2f!G33</f>
        <v>0</v>
      </c>
      <c r="F33" s="200">
        <f t="shared" si="4"/>
        <v>4.9081339960290918E-2</v>
      </c>
      <c r="G33" s="178">
        <f t="shared" si="5"/>
        <v>0.12452459786469731</v>
      </c>
      <c r="H33" s="87">
        <f t="shared" si="6"/>
        <v>7.0779891205482295E-2</v>
      </c>
      <c r="I33" s="87">
        <f t="shared" si="6"/>
        <v>4.6633666989241039E-3</v>
      </c>
      <c r="J33" s="87">
        <f t="shared" si="2"/>
        <v>0</v>
      </c>
      <c r="K33" s="87">
        <f t="shared" si="3"/>
        <v>4.9081339960290918E-2</v>
      </c>
      <c r="L33" s="87">
        <f t="shared" si="7"/>
        <v>0</v>
      </c>
      <c r="M33" s="88">
        <f>TB2f!J33</f>
        <v>7.3229110558519148E-2</v>
      </c>
      <c r="N33" s="130"/>
      <c r="O33" s="139"/>
      <c r="P33" s="139"/>
      <c r="Q33" s="131">
        <f>G33+M33+L33-TB2f!B33</f>
        <v>0</v>
      </c>
    </row>
    <row r="34" spans="1:17" ht="15.75">
      <c r="A34" s="129">
        <v>1937</v>
      </c>
      <c r="B34" s="175">
        <f>TB2f!C34</f>
        <v>0.12713452764469815</v>
      </c>
      <c r="C34" s="78">
        <f>TB2f!E34</f>
        <v>6.4651769597611208E-2</v>
      </c>
      <c r="D34" s="78">
        <f>TB2f!F34</f>
        <v>1.2347655566925743E-2</v>
      </c>
      <c r="E34" s="78">
        <f>TB2f!G34</f>
        <v>0</v>
      </c>
      <c r="F34" s="200">
        <f t="shared" si="4"/>
        <v>5.0135102480161203E-2</v>
      </c>
      <c r="G34" s="178">
        <f t="shared" si="5"/>
        <v>0.12713452764469815</v>
      </c>
      <c r="H34" s="87">
        <f t="shared" si="6"/>
        <v>6.4651769597611208E-2</v>
      </c>
      <c r="I34" s="87">
        <f t="shared" si="6"/>
        <v>1.2347655566925743E-2</v>
      </c>
      <c r="J34" s="87">
        <f t="shared" si="2"/>
        <v>0</v>
      </c>
      <c r="K34" s="87">
        <f t="shared" si="3"/>
        <v>5.0135102480161203E-2</v>
      </c>
      <c r="L34" s="87">
        <f t="shared" si="7"/>
        <v>0</v>
      </c>
      <c r="M34" s="88">
        <f>TB2f!J34</f>
        <v>6.7654117891927004E-2</v>
      </c>
      <c r="N34" s="130"/>
      <c r="O34" s="139"/>
      <c r="P34" s="139"/>
      <c r="Q34" s="131">
        <f>G34+M34+L34-TB2f!B34</f>
        <v>0</v>
      </c>
    </row>
    <row r="35" spans="1:17" ht="15.75">
      <c r="A35" s="129">
        <v>1938</v>
      </c>
      <c r="B35" s="175">
        <f>TB2f!C35</f>
        <v>0.10696440686200494</v>
      </c>
      <c r="C35" s="78">
        <f>TB2f!E35</f>
        <v>4.4930546661005127E-2</v>
      </c>
      <c r="D35" s="78">
        <f>TB2f!F35</f>
        <v>1.1555597150729279E-2</v>
      </c>
      <c r="E35" s="78">
        <f>TB2f!G35</f>
        <v>0</v>
      </c>
      <c r="F35" s="200">
        <f t="shared" si="4"/>
        <v>5.0478263050270533E-2</v>
      </c>
      <c r="G35" s="178">
        <f t="shared" si="5"/>
        <v>0.10696440686200494</v>
      </c>
      <c r="H35" s="87">
        <f t="shared" si="6"/>
        <v>4.4930546661005127E-2</v>
      </c>
      <c r="I35" s="87">
        <f t="shared" si="6"/>
        <v>1.1555597150729279E-2</v>
      </c>
      <c r="J35" s="87">
        <f t="shared" si="2"/>
        <v>0</v>
      </c>
      <c r="K35" s="87">
        <f t="shared" si="3"/>
        <v>5.0478263050270533E-2</v>
      </c>
      <c r="L35" s="87">
        <f t="shared" si="7"/>
        <v>0</v>
      </c>
      <c r="M35" s="88">
        <f>TB2f!J35</f>
        <v>6.7903566465512391E-2</v>
      </c>
      <c r="N35" s="130"/>
      <c r="O35" s="139"/>
      <c r="P35" s="139"/>
      <c r="Q35" s="131">
        <f>G35+M35+L35-TB2f!B35</f>
        <v>0</v>
      </c>
    </row>
    <row r="36" spans="1:17" ht="15.75">
      <c r="A36" s="132">
        <v>1939</v>
      </c>
      <c r="B36" s="179">
        <f>TB2f!C36</f>
        <v>0.1186984575236928</v>
      </c>
      <c r="C36" s="92">
        <f>TB2f!E36</f>
        <v>4.9352187124037307E-2</v>
      </c>
      <c r="D36" s="92">
        <f>TB2f!F36</f>
        <v>1.814996791470835E-2</v>
      </c>
      <c r="E36" s="92">
        <f>TB2f!G36</f>
        <v>0</v>
      </c>
      <c r="F36" s="202">
        <f t="shared" si="4"/>
        <v>5.1196302484947137E-2</v>
      </c>
      <c r="G36" s="189">
        <f t="shared" si="5"/>
        <v>0.11869845752369279</v>
      </c>
      <c r="H36" s="115">
        <f t="shared" si="6"/>
        <v>4.9352187124037307E-2</v>
      </c>
      <c r="I36" s="115">
        <f t="shared" si="6"/>
        <v>1.814996791470835E-2</v>
      </c>
      <c r="J36" s="115">
        <f t="shared" si="2"/>
        <v>0</v>
      </c>
      <c r="K36" s="115">
        <f t="shared" si="3"/>
        <v>5.1196302484947137E-2</v>
      </c>
      <c r="L36" s="115">
        <f t="shared" si="7"/>
        <v>0</v>
      </c>
      <c r="M36" s="116">
        <f>TB2f!J36</f>
        <v>6.9334034250411875E-2</v>
      </c>
      <c r="N36" s="130"/>
      <c r="O36" s="139"/>
      <c r="P36" s="139"/>
      <c r="Q36" s="131">
        <f>G36+M36+L36-TB2f!B36</f>
        <v>0</v>
      </c>
    </row>
    <row r="37" spans="1:17" ht="15.75">
      <c r="A37" s="129">
        <v>1940</v>
      </c>
      <c r="B37" s="175">
        <f>TB2f!C37</f>
        <v>0.13018878246558774</v>
      </c>
      <c r="C37" s="78">
        <f>TB2f!E37</f>
        <v>5.134906482543436E-2</v>
      </c>
      <c r="D37" s="78">
        <f>TB2f!F37</f>
        <v>3.863965983627056E-2</v>
      </c>
      <c r="E37" s="78">
        <f>TB2f!G37</f>
        <v>0</v>
      </c>
      <c r="F37" s="200">
        <f t="shared" si="4"/>
        <v>4.0200057803882819E-2</v>
      </c>
      <c r="G37" s="178">
        <f t="shared" si="5"/>
        <v>0.13018878246558774</v>
      </c>
      <c r="H37" s="87">
        <f t="shared" si="6"/>
        <v>5.134906482543436E-2</v>
      </c>
      <c r="I37" s="87">
        <f t="shared" si="6"/>
        <v>3.863965983627056E-2</v>
      </c>
      <c r="J37" s="87">
        <f t="shared" si="2"/>
        <v>0</v>
      </c>
      <c r="K37" s="87">
        <f t="shared" si="3"/>
        <v>4.0200057803882819E-2</v>
      </c>
      <c r="L37" s="87">
        <f t="shared" si="7"/>
        <v>0</v>
      </c>
      <c r="M37" s="88">
        <f>TB2f!J37</f>
        <v>7.1180750389907899E-2</v>
      </c>
      <c r="N37" s="130"/>
      <c r="O37" s="139"/>
      <c r="P37" s="139"/>
      <c r="Q37" s="131">
        <f>G37+M37+L37-TB2f!B37</f>
        <v>0</v>
      </c>
    </row>
    <row r="38" spans="1:17" ht="15.75">
      <c r="A38" s="129">
        <v>1941</v>
      </c>
      <c r="B38" s="175">
        <f>TB2f!C38</f>
        <v>0.13881279018127304</v>
      </c>
      <c r="C38" s="78">
        <f>TB2f!E38</f>
        <v>5.7131455833066086E-2</v>
      </c>
      <c r="D38" s="78">
        <f>TB2f!F38</f>
        <v>4.7087356511477621E-2</v>
      </c>
      <c r="E38" s="78">
        <f>TB2f!G38</f>
        <v>0</v>
      </c>
      <c r="F38" s="200">
        <f t="shared" si="4"/>
        <v>3.4593977836729337E-2</v>
      </c>
      <c r="G38" s="178">
        <f t="shared" si="5"/>
        <v>0.13881279018127304</v>
      </c>
      <c r="H38" s="87">
        <f t="shared" si="6"/>
        <v>5.7131455833066086E-2</v>
      </c>
      <c r="I38" s="87">
        <f t="shared" si="6"/>
        <v>4.7087356511477621E-2</v>
      </c>
      <c r="J38" s="87">
        <f t="shared" si="2"/>
        <v>0</v>
      </c>
      <c r="K38" s="87">
        <f t="shared" si="3"/>
        <v>3.4593977836729337E-2</v>
      </c>
      <c r="L38" s="87">
        <f t="shared" si="7"/>
        <v>0</v>
      </c>
      <c r="M38" s="88">
        <f>TB2f!J38</f>
        <v>7.3890811087267833E-2</v>
      </c>
      <c r="N38" s="130"/>
      <c r="O38" s="139"/>
      <c r="P38" s="139"/>
      <c r="Q38" s="131">
        <f>G38+M38+L38-TB2f!B38</f>
        <v>0</v>
      </c>
    </row>
    <row r="39" spans="1:17" ht="15.75">
      <c r="A39" s="129">
        <v>1942</v>
      </c>
      <c r="B39" s="175">
        <f>TB2f!C39</f>
        <v>0.13765882483204439</v>
      </c>
      <c r="C39" s="78">
        <f>TB2f!E39</f>
        <v>4.855290892901426E-2</v>
      </c>
      <c r="D39" s="78">
        <f>TB2f!F39</f>
        <v>5.8436975485790549E-2</v>
      </c>
      <c r="E39" s="78">
        <f>TB2f!G39</f>
        <v>0</v>
      </c>
      <c r="F39" s="200">
        <f t="shared" si="4"/>
        <v>3.0668940417239582E-2</v>
      </c>
      <c r="G39" s="178">
        <f t="shared" si="5"/>
        <v>0.13765882483204439</v>
      </c>
      <c r="H39" s="87">
        <f t="shared" si="6"/>
        <v>4.855290892901426E-2</v>
      </c>
      <c r="I39" s="87">
        <f t="shared" si="6"/>
        <v>5.8436975485790549E-2</v>
      </c>
      <c r="J39" s="87">
        <f t="shared" si="2"/>
        <v>0</v>
      </c>
      <c r="K39" s="87">
        <f t="shared" si="3"/>
        <v>3.0668940417239582E-2</v>
      </c>
      <c r="L39" s="87">
        <f t="shared" si="7"/>
        <v>0</v>
      </c>
      <c r="M39" s="88">
        <f>TB2f!J39</f>
        <v>6.6949498044832315E-2</v>
      </c>
      <c r="N39" s="130"/>
      <c r="O39" s="139"/>
      <c r="P39" s="139"/>
      <c r="Q39" s="131">
        <f>G39+M39+L39-TB2f!B39</f>
        <v>0</v>
      </c>
    </row>
    <row r="40" spans="1:17" ht="15.75">
      <c r="A40" s="129">
        <v>1943</v>
      </c>
      <c r="B40" s="175">
        <f>TB2f!C40</f>
        <v>0.12975011501757477</v>
      </c>
      <c r="C40" s="78">
        <f>TB2f!E40</f>
        <v>4.1232804965590487E-2</v>
      </c>
      <c r="D40" s="78">
        <f>TB2f!F40</f>
        <v>5.9168982384270645E-2</v>
      </c>
      <c r="E40" s="78">
        <f>TB2f!G40</f>
        <v>0</v>
      </c>
      <c r="F40" s="200">
        <f t="shared" si="4"/>
        <v>2.9348327667713649E-2</v>
      </c>
      <c r="G40" s="178">
        <f t="shared" si="5"/>
        <v>0.12975011501757477</v>
      </c>
      <c r="H40" s="87">
        <f t="shared" si="6"/>
        <v>4.1232804965590487E-2</v>
      </c>
      <c r="I40" s="87">
        <f t="shared" si="6"/>
        <v>5.9168982384270645E-2</v>
      </c>
      <c r="J40" s="87">
        <f t="shared" si="2"/>
        <v>0</v>
      </c>
      <c r="K40" s="87">
        <f t="shared" si="3"/>
        <v>2.9348327667713649E-2</v>
      </c>
      <c r="L40" s="87">
        <f t="shared" si="7"/>
        <v>0</v>
      </c>
      <c r="M40" s="88">
        <f>TB2f!J40</f>
        <v>5.9168250820419724E-2</v>
      </c>
      <c r="N40" s="130"/>
      <c r="O40" s="139"/>
      <c r="P40" s="139"/>
      <c r="Q40" s="131">
        <f>G40+M40+L40-TB2f!B40</f>
        <v>0</v>
      </c>
    </row>
    <row r="41" spans="1:17" ht="15.75">
      <c r="A41" s="129">
        <v>1944</v>
      </c>
      <c r="B41" s="175">
        <f>TB2f!C41</f>
        <v>0.11112637590192261</v>
      </c>
      <c r="C41" s="78">
        <f>TB2f!E41</f>
        <v>3.3618178986925235E-2</v>
      </c>
      <c r="D41" s="78">
        <f>TB2f!F41</f>
        <v>5.3925976516605634E-2</v>
      </c>
      <c r="E41" s="78">
        <f>TB2f!G41</f>
        <v>0</v>
      </c>
      <c r="F41" s="200">
        <f t="shared" si="4"/>
        <v>2.3582220398391737E-2</v>
      </c>
      <c r="G41" s="178">
        <f t="shared" si="5"/>
        <v>0.11112637590192261</v>
      </c>
      <c r="H41" s="87">
        <f t="shared" si="6"/>
        <v>3.3618178986925235E-2</v>
      </c>
      <c r="I41" s="87">
        <f t="shared" si="6"/>
        <v>5.3925976516605634E-2</v>
      </c>
      <c r="J41" s="87">
        <f t="shared" si="2"/>
        <v>0</v>
      </c>
      <c r="K41" s="87">
        <f t="shared" si="3"/>
        <v>2.3582220398391737E-2</v>
      </c>
      <c r="L41" s="87">
        <f t="shared" si="7"/>
        <v>0</v>
      </c>
      <c r="M41" s="88">
        <f>TB2f!J41</f>
        <v>4.7693795757185124E-2</v>
      </c>
      <c r="N41" s="130"/>
      <c r="O41" s="139"/>
      <c r="P41" s="139"/>
      <c r="Q41" s="131">
        <f>G41+M41+L41-TB2f!B41</f>
        <v>0</v>
      </c>
    </row>
    <row r="42" spans="1:17" ht="15.75">
      <c r="A42" s="129">
        <v>1945</v>
      </c>
      <c r="B42" s="175">
        <f>TB2f!C42</f>
        <v>9.6092871352118914E-2</v>
      </c>
      <c r="C42" s="78">
        <f>TB2f!E42</f>
        <v>3.264061242169583E-2</v>
      </c>
      <c r="D42" s="78">
        <f>TB2f!F42</f>
        <v>3.6635539550699037E-2</v>
      </c>
      <c r="E42" s="78">
        <f>TB2f!G42</f>
        <v>0</v>
      </c>
      <c r="F42" s="200">
        <f t="shared" si="4"/>
        <v>2.6816719379724047E-2</v>
      </c>
      <c r="G42" s="178">
        <f t="shared" si="5"/>
        <v>9.6092871352118914E-2</v>
      </c>
      <c r="H42" s="87">
        <f t="shared" si="6"/>
        <v>3.264061242169583E-2</v>
      </c>
      <c r="I42" s="87">
        <f t="shared" si="6"/>
        <v>3.6635539550699037E-2</v>
      </c>
      <c r="J42" s="87">
        <f t="shared" si="2"/>
        <v>0</v>
      </c>
      <c r="K42" s="87">
        <f t="shared" si="3"/>
        <v>2.6816719379724047E-2</v>
      </c>
      <c r="L42" s="87">
        <f t="shared" si="7"/>
        <v>0</v>
      </c>
      <c r="M42" s="88">
        <f>TB2f!J42</f>
        <v>5.2610834941636923E-2</v>
      </c>
      <c r="N42" s="130"/>
      <c r="O42" s="139"/>
      <c r="P42" s="139"/>
      <c r="Q42" s="131">
        <f>G42+M42+L42-TB2f!B42</f>
        <v>0</v>
      </c>
    </row>
    <row r="43" spans="1:17" ht="15.75">
      <c r="A43" s="129">
        <v>1946</v>
      </c>
      <c r="B43" s="175">
        <f>TB2f!C43</f>
        <v>8.7549251498519942E-2</v>
      </c>
      <c r="C43" s="78">
        <f>TB2f!E43</f>
        <v>3.7065022630758414E-2</v>
      </c>
      <c r="D43" s="78">
        <f>TB2f!F43</f>
        <v>2.3705921363231741E-2</v>
      </c>
      <c r="E43" s="78">
        <f>TB2f!G43</f>
        <v>0</v>
      </c>
      <c r="F43" s="200">
        <f t="shared" si="4"/>
        <v>2.6778307504529787E-2</v>
      </c>
      <c r="G43" s="178">
        <f t="shared" si="5"/>
        <v>8.7549251498519942E-2</v>
      </c>
      <c r="H43" s="87">
        <f t="shared" si="6"/>
        <v>3.7065022630758414E-2</v>
      </c>
      <c r="I43" s="87">
        <f t="shared" si="6"/>
        <v>2.3705921363231741E-2</v>
      </c>
      <c r="J43" s="87">
        <f t="shared" si="2"/>
        <v>0</v>
      </c>
      <c r="K43" s="87">
        <f t="shared" si="3"/>
        <v>2.6778307504529787E-2</v>
      </c>
      <c r="L43" s="87">
        <f t="shared" si="7"/>
        <v>0</v>
      </c>
      <c r="M43" s="88">
        <f>TB2f!J43</f>
        <v>5.9681501309824747E-2</v>
      </c>
      <c r="N43" s="130"/>
      <c r="O43" s="139"/>
      <c r="P43" s="139"/>
      <c r="Q43" s="131">
        <f>G43+M43+L43-TB2f!B43</f>
        <v>0</v>
      </c>
    </row>
    <row r="44" spans="1:17" ht="15.75">
      <c r="A44" s="129">
        <v>1947</v>
      </c>
      <c r="B44" s="175">
        <f>TB2f!C44</f>
        <v>0.10311266596800404</v>
      </c>
      <c r="C44" s="78">
        <f>TB2f!E44</f>
        <v>3.8949798789382852E-2</v>
      </c>
      <c r="D44" s="78">
        <f>TB2f!F44</f>
        <v>4.0039857260818053E-2</v>
      </c>
      <c r="E44" s="78">
        <f>TB2f!G44</f>
        <v>0</v>
      </c>
      <c r="F44" s="200">
        <f t="shared" si="4"/>
        <v>2.4123009917803133E-2</v>
      </c>
      <c r="G44" s="178">
        <f t="shared" si="5"/>
        <v>0.10311266596800403</v>
      </c>
      <c r="H44" s="87">
        <f t="shared" si="6"/>
        <v>3.8949798789382852E-2</v>
      </c>
      <c r="I44" s="87">
        <f t="shared" si="6"/>
        <v>4.0039857260818053E-2</v>
      </c>
      <c r="J44" s="87">
        <f t="shared" si="2"/>
        <v>0</v>
      </c>
      <c r="K44" s="87">
        <f t="shared" si="3"/>
        <v>2.4123009917803133E-2</v>
      </c>
      <c r="L44" s="87">
        <f t="shared" si="7"/>
        <v>0</v>
      </c>
      <c r="M44" s="88">
        <f>TB2f!J44</f>
        <v>5.2256943983446366E-2</v>
      </c>
      <c r="N44" s="130"/>
      <c r="O44" s="139"/>
      <c r="P44" s="139"/>
      <c r="Q44" s="131">
        <f>G44+M44+L44-TB2f!B44</f>
        <v>0</v>
      </c>
    </row>
    <row r="45" spans="1:17" ht="15.75">
      <c r="A45" s="129">
        <v>1948</v>
      </c>
      <c r="B45" s="175">
        <f>TB2f!C45</f>
        <v>0.11498717373726636</v>
      </c>
      <c r="C45" s="78">
        <f>TB2f!E45</f>
        <v>3.4594332195312161E-2</v>
      </c>
      <c r="D45" s="78">
        <f>TB2f!F45</f>
        <v>5.7325829388205726E-2</v>
      </c>
      <c r="E45" s="78">
        <f>TB2f!G45</f>
        <v>0</v>
      </c>
      <c r="F45" s="200">
        <f t="shared" si="4"/>
        <v>2.306701215374847E-2</v>
      </c>
      <c r="G45" s="178">
        <f t="shared" si="5"/>
        <v>0.11498717373726636</v>
      </c>
      <c r="H45" s="87">
        <f t="shared" si="6"/>
        <v>3.4594332195312161E-2</v>
      </c>
      <c r="I45" s="87">
        <f t="shared" si="6"/>
        <v>5.7325829388205726E-2</v>
      </c>
      <c r="J45" s="87">
        <f t="shared" si="2"/>
        <v>0</v>
      </c>
      <c r="K45" s="87">
        <f t="shared" si="3"/>
        <v>2.306701215374847E-2</v>
      </c>
      <c r="L45" s="87">
        <f t="shared" si="7"/>
        <v>0</v>
      </c>
      <c r="M45" s="88">
        <f>TB2f!J45</f>
        <v>5.3166712511739184E-2</v>
      </c>
      <c r="N45" s="130"/>
      <c r="O45" s="139"/>
      <c r="P45" s="139"/>
      <c r="Q45" s="131">
        <f>G45+M45+L45-TB2f!B45</f>
        <v>0</v>
      </c>
    </row>
    <row r="46" spans="1:17" ht="15.75">
      <c r="A46" s="129">
        <v>1949</v>
      </c>
      <c r="B46" s="175">
        <f>TB2f!C46</f>
        <v>0.11212194119914419</v>
      </c>
      <c r="C46" s="78">
        <f>TB2f!E46</f>
        <v>3.5339437759699194E-2</v>
      </c>
      <c r="D46" s="78">
        <f>TB2f!F46</f>
        <v>5.5246702792951893E-2</v>
      </c>
      <c r="E46" s="78">
        <f>TB2f!G46</f>
        <v>0</v>
      </c>
      <c r="F46" s="200">
        <f t="shared" si="4"/>
        <v>2.1535800646493103E-2</v>
      </c>
      <c r="G46" s="178">
        <f t="shared" si="5"/>
        <v>0.11212194119914419</v>
      </c>
      <c r="H46" s="87">
        <f t="shared" si="6"/>
        <v>3.5339437759699194E-2</v>
      </c>
      <c r="I46" s="87">
        <f t="shared" si="6"/>
        <v>5.5246702792951893E-2</v>
      </c>
      <c r="J46" s="87">
        <f t="shared" si="2"/>
        <v>0</v>
      </c>
      <c r="K46" s="87">
        <f t="shared" si="3"/>
        <v>2.1535800646493103E-2</v>
      </c>
      <c r="L46" s="87">
        <f t="shared" si="7"/>
        <v>0</v>
      </c>
      <c r="M46" s="88">
        <f>TB2f!J46</f>
        <v>4.9734108051846408E-2</v>
      </c>
      <c r="N46" s="130"/>
      <c r="O46" s="139"/>
      <c r="P46" s="139"/>
      <c r="Q46" s="131">
        <f>G46+M46+L46-TB2f!B46</f>
        <v>0</v>
      </c>
    </row>
    <row r="47" spans="1:17" ht="15.75">
      <c r="A47" s="133">
        <v>1950</v>
      </c>
      <c r="B47" s="183">
        <f>TB2f!C47</f>
        <v>0.1217637801043808</v>
      </c>
      <c r="C47" s="98">
        <f>TB2f!E47</f>
        <v>4.8629496114321054E-2</v>
      </c>
      <c r="D47" s="98">
        <f>TB2f!F47</f>
        <v>5.0034288420445876E-2</v>
      </c>
      <c r="E47" s="98">
        <f>TB2f!G47</f>
        <v>0</v>
      </c>
      <c r="F47" s="204">
        <f t="shared" si="4"/>
        <v>2.3099995569613875E-2</v>
      </c>
      <c r="G47" s="188">
        <f t="shared" si="5"/>
        <v>0.1217637801043808</v>
      </c>
      <c r="H47" s="109">
        <f t="shared" si="6"/>
        <v>4.8629496114321054E-2</v>
      </c>
      <c r="I47" s="109">
        <f t="shared" si="6"/>
        <v>5.0034288420445876E-2</v>
      </c>
      <c r="J47" s="109">
        <f t="shared" si="2"/>
        <v>0</v>
      </c>
      <c r="K47" s="109">
        <f t="shared" si="3"/>
        <v>2.3099995569613875E-2</v>
      </c>
      <c r="L47" s="109">
        <f t="shared" si="7"/>
        <v>0</v>
      </c>
      <c r="M47" s="110">
        <f>TB2f!J47</f>
        <v>5.1106908641412603E-2</v>
      </c>
      <c r="N47" s="130"/>
      <c r="O47" s="139"/>
      <c r="P47" s="139"/>
      <c r="Q47" s="131">
        <f>G47+M47+L47-TB2f!B47</f>
        <v>0</v>
      </c>
    </row>
    <row r="48" spans="1:17" ht="15.75">
      <c r="A48" s="129">
        <v>1951</v>
      </c>
      <c r="B48" s="175">
        <f>TB2f!C48</f>
        <v>0.1174968605853456</v>
      </c>
      <c r="C48" s="78">
        <f>TB2f!E48</f>
        <v>4.4836745340917833E-2</v>
      </c>
      <c r="D48" s="78">
        <f>TB2f!F48</f>
        <v>5.1157075222402454E-2</v>
      </c>
      <c r="E48" s="78">
        <f>TB2f!G48</f>
        <v>0</v>
      </c>
      <c r="F48" s="200">
        <f t="shared" si="4"/>
        <v>2.1503040022025313E-2</v>
      </c>
      <c r="G48" s="178">
        <f t="shared" si="5"/>
        <v>0.1174968605853456</v>
      </c>
      <c r="H48" s="87">
        <f t="shared" si="6"/>
        <v>4.4836745340917833E-2</v>
      </c>
      <c r="I48" s="87">
        <f t="shared" si="6"/>
        <v>5.1157075222402454E-2</v>
      </c>
      <c r="J48" s="87">
        <f t="shared" si="2"/>
        <v>0</v>
      </c>
      <c r="K48" s="87">
        <f t="shared" si="3"/>
        <v>2.1503040022025313E-2</v>
      </c>
      <c r="L48" s="87">
        <f t="shared" si="7"/>
        <v>0</v>
      </c>
      <c r="M48" s="88">
        <f>TB2f!J48</f>
        <v>4.8471079059154411E-2</v>
      </c>
      <c r="N48" s="130"/>
      <c r="O48" s="139"/>
      <c r="P48" s="139"/>
      <c r="Q48" s="131">
        <f>G48+M48+L48-TB2f!B48</f>
        <v>0</v>
      </c>
    </row>
    <row r="49" spans="1:17" ht="15.75">
      <c r="A49" s="129">
        <v>1952</v>
      </c>
      <c r="B49" s="175">
        <f>TB2f!C49</f>
        <v>0.10996188231163759</v>
      </c>
      <c r="C49" s="78">
        <f>TB2f!E49</f>
        <v>3.7831399343456536E-2</v>
      </c>
      <c r="D49" s="78">
        <f>TB2f!F49</f>
        <v>5.0028734829925696E-2</v>
      </c>
      <c r="E49" s="78">
        <f>TB2f!G49</f>
        <v>0</v>
      </c>
      <c r="F49" s="200">
        <f t="shared" si="4"/>
        <v>2.2101748138255363E-2</v>
      </c>
      <c r="G49" s="178">
        <f t="shared" si="5"/>
        <v>0.10996188231163759</v>
      </c>
      <c r="H49" s="87">
        <f t="shared" si="6"/>
        <v>3.7831399343456536E-2</v>
      </c>
      <c r="I49" s="87">
        <f t="shared" si="6"/>
        <v>5.0028734829925696E-2</v>
      </c>
      <c r="J49" s="87">
        <f t="shared" si="2"/>
        <v>0</v>
      </c>
      <c r="K49" s="87">
        <f t="shared" si="3"/>
        <v>2.2101748138255363E-2</v>
      </c>
      <c r="L49" s="87">
        <f t="shared" si="7"/>
        <v>0</v>
      </c>
      <c r="M49" s="88">
        <f>TB2f!J49</f>
        <v>4.548042240072344E-2</v>
      </c>
      <c r="N49" s="130"/>
      <c r="O49" s="139"/>
      <c r="P49" s="139"/>
      <c r="Q49" s="131">
        <f>G49+M49+L49-TB2f!B49</f>
        <v>0</v>
      </c>
    </row>
    <row r="50" spans="1:17" ht="15.75">
      <c r="A50" s="129">
        <v>1953</v>
      </c>
      <c r="B50" s="175">
        <f>TB2f!C50</f>
        <v>0.10508748815115074</v>
      </c>
      <c r="C50" s="78">
        <f>TB2f!E50</f>
        <v>3.8310610906190541E-2</v>
      </c>
      <c r="D50" s="78">
        <f>TB2f!F50</f>
        <v>4.6164514453109241E-2</v>
      </c>
      <c r="E50" s="78">
        <f>TB2f!G50</f>
        <v>0</v>
      </c>
      <c r="F50" s="200">
        <f t="shared" si="4"/>
        <v>2.0612362791850962E-2</v>
      </c>
      <c r="G50" s="178">
        <f t="shared" si="5"/>
        <v>0.10508748815115074</v>
      </c>
      <c r="H50" s="87">
        <f t="shared" si="6"/>
        <v>3.8310610906190541E-2</v>
      </c>
      <c r="I50" s="87">
        <f t="shared" si="6"/>
        <v>4.6164514453109241E-2</v>
      </c>
      <c r="J50" s="87">
        <f t="shared" si="2"/>
        <v>0</v>
      </c>
      <c r="K50" s="87">
        <f t="shared" si="3"/>
        <v>2.0612362791850962E-2</v>
      </c>
      <c r="L50" s="87">
        <f t="shared" si="7"/>
        <v>0</v>
      </c>
      <c r="M50" s="88">
        <f>TB2f!J50</f>
        <v>4.1810241743977433E-2</v>
      </c>
      <c r="N50" s="130"/>
      <c r="O50" s="139"/>
      <c r="P50" s="139"/>
      <c r="Q50" s="131">
        <f>G50+M50+L50-TB2f!B50</f>
        <v>0</v>
      </c>
    </row>
    <row r="51" spans="1:17" ht="15.75">
      <c r="A51" s="129">
        <v>1954</v>
      </c>
      <c r="B51" s="175">
        <f>TB2f!C51</f>
        <v>0.1040424685023254</v>
      </c>
      <c r="C51" s="78">
        <f>TB2f!E51</f>
        <v>3.5251237954580926E-2</v>
      </c>
      <c r="D51" s="78">
        <f>TB2f!F51</f>
        <v>4.6300904088910723E-2</v>
      </c>
      <c r="E51" s="78">
        <f>TB2f!G51</f>
        <v>0</v>
      </c>
      <c r="F51" s="200">
        <f t="shared" si="4"/>
        <v>2.2490326458833747E-2</v>
      </c>
      <c r="G51" s="178">
        <f t="shared" si="5"/>
        <v>0.1040424685023254</v>
      </c>
      <c r="H51" s="87">
        <f t="shared" si="6"/>
        <v>3.5251237954580926E-2</v>
      </c>
      <c r="I51" s="87">
        <f t="shared" si="6"/>
        <v>4.6300904088910723E-2</v>
      </c>
      <c r="J51" s="87">
        <f t="shared" si="2"/>
        <v>0</v>
      </c>
      <c r="K51" s="87">
        <f t="shared" si="3"/>
        <v>2.2490326458833747E-2</v>
      </c>
      <c r="L51" s="87">
        <f t="shared" si="7"/>
        <v>0</v>
      </c>
      <c r="M51" s="88">
        <f>TB2f!J51</f>
        <v>4.2372998811591102E-2</v>
      </c>
      <c r="N51" s="130"/>
      <c r="O51" s="139"/>
      <c r="P51" s="139"/>
      <c r="Q51" s="131">
        <f>G51+M51+L51-TB2f!B51</f>
        <v>0</v>
      </c>
    </row>
    <row r="52" spans="1:17" ht="15.75">
      <c r="A52" s="129">
        <v>1955</v>
      </c>
      <c r="B52" s="175">
        <f>TB2f!C52</f>
        <v>0.11472187556564335</v>
      </c>
      <c r="C52" s="78">
        <f>TB2f!E52</f>
        <v>3.5683589808782529E-2</v>
      </c>
      <c r="D52" s="78">
        <f>TB2f!F52</f>
        <v>5.8693352892376788E-2</v>
      </c>
      <c r="E52" s="78">
        <f>TB2f!G52</f>
        <v>0</v>
      </c>
      <c r="F52" s="200">
        <f t="shared" si="4"/>
        <v>2.0344932864484036E-2</v>
      </c>
      <c r="G52" s="178">
        <f t="shared" si="5"/>
        <v>0.11472187556564335</v>
      </c>
      <c r="H52" s="87">
        <f t="shared" si="6"/>
        <v>3.5683589808782529E-2</v>
      </c>
      <c r="I52" s="87">
        <f t="shared" si="6"/>
        <v>5.8693352892376788E-2</v>
      </c>
      <c r="J52" s="87">
        <f t="shared" si="2"/>
        <v>0</v>
      </c>
      <c r="K52" s="87">
        <f t="shared" si="3"/>
        <v>2.0344932864484036E-2</v>
      </c>
      <c r="L52" s="87">
        <f t="shared" si="7"/>
        <v>0</v>
      </c>
      <c r="M52" s="88">
        <f>TB2f!J52</f>
        <v>4.0073155749570363E-2</v>
      </c>
      <c r="N52" s="130"/>
      <c r="O52" s="139"/>
      <c r="P52" s="139"/>
      <c r="Q52" s="131">
        <f>G52+M52+L52-TB2f!B52</f>
        <v>0</v>
      </c>
    </row>
    <row r="53" spans="1:17" ht="15.75">
      <c r="A53" s="129">
        <v>1956</v>
      </c>
      <c r="B53" s="175">
        <f>TB2f!C53</f>
        <v>0.10780740049723556</v>
      </c>
      <c r="C53" s="78">
        <f>TB2f!E53</f>
        <v>3.6543152551268429E-2</v>
      </c>
      <c r="D53" s="78">
        <f>TB2f!F53</f>
        <v>5.1217346064194313E-2</v>
      </c>
      <c r="E53" s="78">
        <f>TB2f!G53</f>
        <v>0</v>
      </c>
      <c r="F53" s="200">
        <f t="shared" si="4"/>
        <v>2.0046901881772813E-2</v>
      </c>
      <c r="G53" s="178">
        <f t="shared" si="5"/>
        <v>0.10780740049723556</v>
      </c>
      <c r="H53" s="87">
        <f t="shared" si="6"/>
        <v>3.6543152551268429E-2</v>
      </c>
      <c r="I53" s="87">
        <f t="shared" si="6"/>
        <v>5.1217346064194313E-2</v>
      </c>
      <c r="J53" s="87">
        <f t="shared" si="2"/>
        <v>0</v>
      </c>
      <c r="K53" s="87">
        <f t="shared" si="3"/>
        <v>2.0046901881772813E-2</v>
      </c>
      <c r="L53" s="87">
        <f t="shared" si="7"/>
        <v>0</v>
      </c>
      <c r="M53" s="88">
        <f>TB2f!J53</f>
        <v>3.8550736354754277E-2</v>
      </c>
      <c r="N53" s="130"/>
      <c r="O53" s="139"/>
      <c r="P53" s="139"/>
      <c r="Q53" s="131">
        <f>G53+M53+L53-TB2f!B53</f>
        <v>0</v>
      </c>
    </row>
    <row r="54" spans="1:17" ht="15.75">
      <c r="A54" s="129">
        <v>1957</v>
      </c>
      <c r="B54" s="175">
        <f>TB2f!C54</f>
        <v>0.10388886196755499</v>
      </c>
      <c r="C54" s="78">
        <f>TB2f!E54</f>
        <v>3.6246020941732411E-2</v>
      </c>
      <c r="D54" s="78">
        <f>TB2f!F54</f>
        <v>4.7133104155000001E-2</v>
      </c>
      <c r="E54" s="78">
        <f>TB2f!G54</f>
        <v>0</v>
      </c>
      <c r="F54" s="200">
        <f t="shared" si="4"/>
        <v>2.0509736870822574E-2</v>
      </c>
      <c r="G54" s="178">
        <f t="shared" si="5"/>
        <v>0.10388886196755498</v>
      </c>
      <c r="H54" s="87">
        <f t="shared" si="6"/>
        <v>3.6246020941732411E-2</v>
      </c>
      <c r="I54" s="87">
        <f t="shared" si="6"/>
        <v>4.7133104155000001E-2</v>
      </c>
      <c r="J54" s="87">
        <f t="shared" si="2"/>
        <v>0</v>
      </c>
      <c r="K54" s="87">
        <f t="shared" si="3"/>
        <v>2.0509736870822574E-2</v>
      </c>
      <c r="L54" s="87">
        <f t="shared" si="7"/>
        <v>0</v>
      </c>
      <c r="M54" s="88">
        <f>TB2f!J54</f>
        <v>3.9412354525813424E-2</v>
      </c>
      <c r="N54" s="130"/>
      <c r="O54" s="139"/>
      <c r="P54" s="139"/>
      <c r="Q54" s="131">
        <f>G54+M54+L54-TB2f!B54</f>
        <v>0</v>
      </c>
    </row>
    <row r="55" spans="1:17" ht="15.75">
      <c r="A55" s="129">
        <v>1958</v>
      </c>
      <c r="B55" s="175">
        <f>TB2f!C55</f>
        <v>9.5086481849929322E-2</v>
      </c>
      <c r="C55" s="78">
        <f>TB2f!E55</f>
        <v>3.5068026149066601E-2</v>
      </c>
      <c r="D55" s="78">
        <f>TB2f!F55</f>
        <v>3.8656045036278792E-2</v>
      </c>
      <c r="E55" s="78">
        <f>TB2f!G55</f>
        <v>0</v>
      </c>
      <c r="F55" s="200">
        <f t="shared" si="4"/>
        <v>2.1362410664583928E-2</v>
      </c>
      <c r="G55" s="178">
        <f t="shared" si="5"/>
        <v>9.5086481849929322E-2</v>
      </c>
      <c r="H55" s="87">
        <f t="shared" si="6"/>
        <v>3.5068026149066601E-2</v>
      </c>
      <c r="I55" s="87">
        <f t="shared" si="6"/>
        <v>3.8656045036278792E-2</v>
      </c>
      <c r="J55" s="87">
        <f t="shared" si="2"/>
        <v>0</v>
      </c>
      <c r="K55" s="87">
        <f t="shared" si="3"/>
        <v>2.1362410664583928E-2</v>
      </c>
      <c r="L55" s="87">
        <f t="shared" si="7"/>
        <v>0</v>
      </c>
      <c r="M55" s="88">
        <f>TB2f!J55</f>
        <v>3.9412640415424402E-2</v>
      </c>
      <c r="N55" s="130"/>
      <c r="O55" s="139"/>
      <c r="P55" s="139"/>
      <c r="Q55" s="131">
        <f>G55+M55+L55-TB2f!B55</f>
        <v>0</v>
      </c>
    </row>
    <row r="56" spans="1:17" ht="15.75">
      <c r="A56" s="132">
        <v>1959</v>
      </c>
      <c r="B56" s="179">
        <f>TB2f!C56</f>
        <v>0.10397731619640463</v>
      </c>
      <c r="C56" s="92">
        <f>TB2f!E56</f>
        <v>3.4467819473224241E-2</v>
      </c>
      <c r="D56" s="92">
        <f>TB2f!F56</f>
        <v>4.9133453513608046E-2</v>
      </c>
      <c r="E56" s="92">
        <f>TB2f!G56</f>
        <v>0</v>
      </c>
      <c r="F56" s="202">
        <f t="shared" si="4"/>
        <v>2.0376043209572335E-2</v>
      </c>
      <c r="G56" s="189">
        <f t="shared" si="5"/>
        <v>0.10397731619640463</v>
      </c>
      <c r="H56" s="115">
        <f t="shared" si="6"/>
        <v>3.4467819473224241E-2</v>
      </c>
      <c r="I56" s="115">
        <f t="shared" si="6"/>
        <v>4.9133453513608046E-2</v>
      </c>
      <c r="J56" s="115">
        <f t="shared" si="2"/>
        <v>0</v>
      </c>
      <c r="K56" s="115">
        <f t="shared" si="3"/>
        <v>2.0376043209572335E-2</v>
      </c>
      <c r="L56" s="115">
        <f t="shared" si="7"/>
        <v>0</v>
      </c>
      <c r="M56" s="116">
        <f>TB2f!J56</f>
        <v>3.7975495666007948E-2</v>
      </c>
      <c r="N56" s="130"/>
      <c r="O56" s="139"/>
      <c r="P56" s="139"/>
      <c r="Q56" s="131">
        <f>G56+M56+L56-TB2f!B56</f>
        <v>0</v>
      </c>
    </row>
    <row r="57" spans="1:17" ht="15.75">
      <c r="A57" s="129">
        <v>1960</v>
      </c>
      <c r="B57" s="175">
        <f>TB2f!C57</f>
        <v>9.9688147550936829E-2</v>
      </c>
      <c r="C57" s="78">
        <f>TB2f!E57</f>
        <v>3.438508213218798E-2</v>
      </c>
      <c r="D57" s="78">
        <f>TB2f!F57</f>
        <v>4.4676739961698617E-2</v>
      </c>
      <c r="E57" s="78">
        <f>TB2f!G57</f>
        <v>0</v>
      </c>
      <c r="F57" s="200">
        <f t="shared" si="4"/>
        <v>2.0626325457050232E-2</v>
      </c>
      <c r="G57" s="178">
        <f t="shared" si="5"/>
        <v>9.9688147550936829E-2</v>
      </c>
      <c r="H57" s="87">
        <f t="shared" si="6"/>
        <v>3.438508213218798E-2</v>
      </c>
      <c r="I57" s="87">
        <f t="shared" si="6"/>
        <v>4.4676739961698617E-2</v>
      </c>
      <c r="J57" s="87">
        <f t="shared" si="2"/>
        <v>0</v>
      </c>
      <c r="K57" s="87">
        <f t="shared" si="3"/>
        <v>2.0626325457050232E-2</v>
      </c>
      <c r="L57" s="87">
        <f t="shared" si="7"/>
        <v>0</v>
      </c>
      <c r="M57" s="88">
        <f>TB2f!J57</f>
        <v>3.5568755541060287E-2</v>
      </c>
      <c r="N57" s="130"/>
      <c r="O57" s="139"/>
      <c r="P57" s="139"/>
      <c r="Q57" s="131">
        <f>G57+M57+L57-TB2f!B57</f>
        <v>0</v>
      </c>
    </row>
    <row r="58" spans="1:17" ht="15.75">
      <c r="A58" s="129">
        <v>1961</v>
      </c>
      <c r="B58" s="175">
        <f>TB2f!C58</f>
        <v>9.8083277541564956E-2</v>
      </c>
      <c r="C58" s="78">
        <f>TB2f!E58</f>
        <v>3.3660690045493075E-2</v>
      </c>
      <c r="D58" s="78">
        <f>TB2f!F58</f>
        <v>4.4196384503110392E-2</v>
      </c>
      <c r="E58" s="78">
        <f>TB2f!G58</f>
        <v>0</v>
      </c>
      <c r="F58" s="200">
        <f t="shared" si="4"/>
        <v>2.0226202992961489E-2</v>
      </c>
      <c r="G58" s="178">
        <f t="shared" si="5"/>
        <v>9.8083277541564956E-2</v>
      </c>
      <c r="H58" s="87">
        <f t="shared" si="6"/>
        <v>3.3660690045493075E-2</v>
      </c>
      <c r="I58" s="87">
        <f t="shared" si="6"/>
        <v>4.4196384503110392E-2</v>
      </c>
      <c r="J58" s="87">
        <f t="shared" si="2"/>
        <v>0</v>
      </c>
      <c r="K58" s="87">
        <f t="shared" si="3"/>
        <v>2.0226202992961489E-2</v>
      </c>
      <c r="L58" s="87">
        <f t="shared" si="7"/>
        <v>0</v>
      </c>
      <c r="M58" s="88">
        <f>TB2f!J58</f>
        <v>3.5589021521884416E-2</v>
      </c>
      <c r="N58" s="130"/>
      <c r="O58" s="139"/>
      <c r="P58" s="139"/>
      <c r="Q58" s="131">
        <f>G58+M58+L58-TB2f!B58</f>
        <v>0</v>
      </c>
    </row>
    <row r="59" spans="1:17" ht="15.75">
      <c r="A59" s="134">
        <v>1962</v>
      </c>
      <c r="B59" s="175">
        <f>TB2f!C59</f>
        <v>9.8873400104720899E-2</v>
      </c>
      <c r="C59" s="87">
        <f>TB2f!E59</f>
        <v>3.0708108176562617E-2</v>
      </c>
      <c r="D59" s="87">
        <f>TB2f!F59</f>
        <v>4.8355665605213989E-2</v>
      </c>
      <c r="E59" s="87">
        <f>TB2f!G59</f>
        <v>0</v>
      </c>
      <c r="F59" s="201">
        <f t="shared" si="4"/>
        <v>1.98096263229443E-2</v>
      </c>
      <c r="G59" s="178">
        <f t="shared" si="5"/>
        <v>9.8873400104720899E-2</v>
      </c>
      <c r="H59" s="87">
        <f t="shared" si="6"/>
        <v>3.0708108176562617E-2</v>
      </c>
      <c r="I59" s="87">
        <f t="shared" si="6"/>
        <v>4.8355665605213989E-2</v>
      </c>
      <c r="J59" s="87">
        <f t="shared" si="2"/>
        <v>0</v>
      </c>
      <c r="K59" s="87">
        <f t="shared" si="3"/>
        <v>1.98096263229443E-2</v>
      </c>
      <c r="L59" s="87">
        <f t="shared" si="7"/>
        <v>0</v>
      </c>
      <c r="M59" s="88">
        <f>TB2f!J59</f>
        <v>3.4864008541637508E-2</v>
      </c>
      <c r="N59" s="130"/>
      <c r="O59" s="139"/>
      <c r="P59" s="139"/>
      <c r="Q59" s="131">
        <f>G59+M59+L59-TB2f!B59</f>
        <v>-6.4289437107234448E-9</v>
      </c>
    </row>
    <row r="60" spans="1:17" ht="15.75">
      <c r="A60" s="134">
        <v>1963</v>
      </c>
      <c r="B60" s="175">
        <f>TB2f!C60</f>
        <v>0.10029853281511347</v>
      </c>
      <c r="C60" s="87">
        <f>TB2f!E60</f>
        <v>3.0918667843690194E-2</v>
      </c>
      <c r="D60" s="87">
        <f>TB2f!F60</f>
        <v>5.0400896909721923E-2</v>
      </c>
      <c r="E60" s="87">
        <f>TB2f!G60</f>
        <v>0</v>
      </c>
      <c r="F60" s="201">
        <f t="shared" si="4"/>
        <v>1.8978968061701351E-2</v>
      </c>
      <c r="G60" s="178">
        <f t="shared" si="5"/>
        <v>0.10029853281511347</v>
      </c>
      <c r="H60" s="87">
        <f t="shared" si="6"/>
        <v>3.0918667843690194E-2</v>
      </c>
      <c r="I60" s="87">
        <f t="shared" si="6"/>
        <v>5.0400896909721923E-2</v>
      </c>
      <c r="J60" s="87">
        <f t="shared" si="2"/>
        <v>0</v>
      </c>
      <c r="K60" s="87">
        <f t="shared" si="3"/>
        <v>1.8978968061701351E-2</v>
      </c>
      <c r="L60" s="87">
        <f t="shared" si="7"/>
        <v>0</v>
      </c>
      <c r="M60" s="88">
        <f>TB2f!J60</f>
        <v>3.5258922785592402E-2</v>
      </c>
      <c r="N60" s="130"/>
      <c r="O60" s="139"/>
      <c r="P60" s="139"/>
      <c r="Q60" s="131">
        <f>G60+M60+L60-TB2f!B60</f>
        <v>-2.203974003300857E-9</v>
      </c>
    </row>
    <row r="61" spans="1:17" ht="15.75">
      <c r="A61" s="134">
        <v>1964</v>
      </c>
      <c r="B61" s="175">
        <f>TB2f!C61</f>
        <v>0.10177765756980178</v>
      </c>
      <c r="C61" s="87">
        <f>TB2f!E61</f>
        <v>3.2318896383063553E-2</v>
      </c>
      <c r="D61" s="87">
        <f>TB2f!F61</f>
        <v>5.124839561470923E-2</v>
      </c>
      <c r="E61" s="87">
        <f>TB2f!G61</f>
        <v>0</v>
      </c>
      <c r="F61" s="201">
        <f t="shared" si="4"/>
        <v>1.8210365572029E-2</v>
      </c>
      <c r="G61" s="178">
        <f t="shared" si="5"/>
        <v>0.10177765756980178</v>
      </c>
      <c r="H61" s="87">
        <f t="shared" si="6"/>
        <v>3.2318896383063553E-2</v>
      </c>
      <c r="I61" s="87">
        <f t="shared" si="6"/>
        <v>5.124839561470923E-2</v>
      </c>
      <c r="J61" s="87">
        <f t="shared" si="2"/>
        <v>0</v>
      </c>
      <c r="K61" s="87">
        <f t="shared" si="3"/>
        <v>1.8210365572029E-2</v>
      </c>
      <c r="L61" s="87">
        <f t="shared" si="7"/>
        <v>0</v>
      </c>
      <c r="M61" s="88">
        <f>TB2f!J61</f>
        <v>3.5599844972703694E-2</v>
      </c>
      <c r="N61" s="130"/>
      <c r="O61" s="139"/>
      <c r="P61" s="139"/>
      <c r="Q61" s="131">
        <f>G61+M61+L61-TB2f!B61</f>
        <v>2.0084478524751148E-9</v>
      </c>
    </row>
    <row r="62" spans="1:17" ht="15.75">
      <c r="A62" s="134">
        <v>1965</v>
      </c>
      <c r="B62" s="175">
        <f>TB2f!C62</f>
        <v>0.10028751330313218</v>
      </c>
      <c r="C62" s="87">
        <f>TB2f!E62</f>
        <v>2.9681898000600698E-2</v>
      </c>
      <c r="D62" s="87">
        <f>TB2f!F62</f>
        <v>5.2482377457205756E-2</v>
      </c>
      <c r="E62" s="87">
        <f>TB2f!G62</f>
        <v>0</v>
      </c>
      <c r="F62" s="201">
        <f t="shared" si="4"/>
        <v>1.8123237845325726E-2</v>
      </c>
      <c r="G62" s="178">
        <f t="shared" si="5"/>
        <v>0.10028751330313218</v>
      </c>
      <c r="H62" s="87">
        <f t="shared" si="6"/>
        <v>2.9681898000600698E-2</v>
      </c>
      <c r="I62" s="87">
        <f t="shared" si="6"/>
        <v>5.2482377457205756E-2</v>
      </c>
      <c r="J62" s="87">
        <f t="shared" si="2"/>
        <v>0</v>
      </c>
      <c r="K62" s="87">
        <f t="shared" si="3"/>
        <v>1.8123237845325726E-2</v>
      </c>
      <c r="L62" s="87">
        <f t="shared" si="7"/>
        <v>0</v>
      </c>
      <c r="M62" s="88">
        <f>TB2f!J62</f>
        <v>3.5511786640849675E-2</v>
      </c>
      <c r="N62" s="130"/>
      <c r="O62" s="139"/>
      <c r="P62" s="139"/>
      <c r="Q62" s="131">
        <f>G62+M62+L62-TB2f!B62</f>
        <v>3.7437064281942156E-9</v>
      </c>
    </row>
    <row r="63" spans="1:17" ht="15.75">
      <c r="A63" s="134">
        <v>1966</v>
      </c>
      <c r="B63" s="175">
        <f>TB2f!C63</f>
        <v>9.8700908677822552E-2</v>
      </c>
      <c r="C63" s="87">
        <f>TB2f!E63</f>
        <v>2.722934228411825E-2</v>
      </c>
      <c r="D63" s="87">
        <f>TB2f!F63</f>
        <v>5.3321326252278443E-2</v>
      </c>
      <c r="E63" s="185">
        <f>TB2f!G63</f>
        <v>2.1219579107976082E-4</v>
      </c>
      <c r="F63" s="201">
        <f t="shared" si="4"/>
        <v>1.79380443503461E-2</v>
      </c>
      <c r="G63" s="178">
        <f t="shared" si="5"/>
        <v>9.8586322950639488E-2</v>
      </c>
      <c r="H63" s="87">
        <f t="shared" si="6"/>
        <v>2.722934228411825E-2</v>
      </c>
      <c r="I63" s="87">
        <f t="shared" si="6"/>
        <v>5.3321326252278443E-2</v>
      </c>
      <c r="J63" s="87">
        <f t="shared" si="2"/>
        <v>9.7610063896689964E-5</v>
      </c>
      <c r="K63" s="87">
        <f t="shared" si="3"/>
        <v>1.79380443503461E-2</v>
      </c>
      <c r="L63" s="87">
        <f t="shared" si="7"/>
        <v>1.1458572718307085E-4</v>
      </c>
      <c r="M63" s="88">
        <f>TB2f!J63</f>
        <v>3.5520188655598507E-2</v>
      </c>
      <c r="N63" s="130"/>
      <c r="O63" s="139"/>
      <c r="P63" s="139"/>
      <c r="Q63" s="131">
        <f>G63+M63+L63-TB2f!B63</f>
        <v>5.4669278271024524E-9</v>
      </c>
    </row>
    <row r="64" spans="1:17" ht="15.75">
      <c r="A64" s="134">
        <v>1967</v>
      </c>
      <c r="B64" s="175">
        <f>TB2f!C64</f>
        <v>9.387402588523211E-2</v>
      </c>
      <c r="C64" s="87">
        <f>TB2f!E64</f>
        <v>2.7067976683782625E-2</v>
      </c>
      <c r="D64" s="87">
        <f>TB2f!F64</f>
        <v>4.7980788740773647E-2</v>
      </c>
      <c r="E64" s="185">
        <f>TB2f!G64</f>
        <v>4.2439158215952164E-4</v>
      </c>
      <c r="F64" s="201">
        <f t="shared" si="4"/>
        <v>1.8400868878516319E-2</v>
      </c>
      <c r="G64" s="178">
        <f t="shared" si="5"/>
        <v>9.3644854430865967E-2</v>
      </c>
      <c r="H64" s="87">
        <f t="shared" si="6"/>
        <v>2.7067976683782625E-2</v>
      </c>
      <c r="I64" s="87">
        <f t="shared" si="6"/>
        <v>4.7980788740773647E-2</v>
      </c>
      <c r="J64" s="87">
        <f t="shared" si="2"/>
        <v>1.9522012779337993E-4</v>
      </c>
      <c r="K64" s="87">
        <f t="shared" si="3"/>
        <v>1.8400868878516319E-2</v>
      </c>
      <c r="L64" s="87">
        <f t="shared" si="7"/>
        <v>2.2917145436614171E-4</v>
      </c>
      <c r="M64" s="88">
        <f>TB2f!J64</f>
        <v>3.6366107451272181E-2</v>
      </c>
      <c r="N64" s="130"/>
      <c r="O64" s="139"/>
      <c r="P64" s="139"/>
      <c r="Q64" s="131">
        <f>G64+M64+L64-TB2f!B64</f>
        <v>-1.5583435930555112E-9</v>
      </c>
    </row>
    <row r="65" spans="1:17" ht="15.75">
      <c r="A65" s="134">
        <v>1968</v>
      </c>
      <c r="B65" s="175">
        <f>TB2f!C65</f>
        <v>9.1207666426160031E-2</v>
      </c>
      <c r="C65" s="78">
        <f>TB2f!E65</f>
        <v>2.8021847045498371E-2</v>
      </c>
      <c r="D65" s="78">
        <f>TB2f!F65</f>
        <v>4.3795139800317726E-2</v>
      </c>
      <c r="E65" s="186">
        <f>TB2f!G65</f>
        <v>6.3658737323928245E-4</v>
      </c>
      <c r="F65" s="201">
        <f t="shared" si="4"/>
        <v>1.8754092207104653E-2</v>
      </c>
      <c r="G65" s="178">
        <f t="shared" si="5"/>
        <v>9.0863909244610824E-2</v>
      </c>
      <c r="H65" s="87">
        <f t="shared" si="6"/>
        <v>2.8021847045498371E-2</v>
      </c>
      <c r="I65" s="87">
        <f t="shared" si="6"/>
        <v>4.3795139800317726E-2</v>
      </c>
      <c r="J65" s="87">
        <f t="shared" si="2"/>
        <v>2.928301916900699E-4</v>
      </c>
      <c r="K65" s="87">
        <f t="shared" si="3"/>
        <v>1.8754092207104653E-2</v>
      </c>
      <c r="L65" s="87">
        <f t="shared" si="7"/>
        <v>3.4375718154921255E-4</v>
      </c>
      <c r="M65" s="88">
        <f>TB2f!J65</f>
        <v>3.7054390106495312E-2</v>
      </c>
      <c r="N65" s="130"/>
      <c r="O65" s="139"/>
      <c r="P65" s="139"/>
      <c r="Q65" s="131">
        <f>G65+M65+L65-TB2f!B65</f>
        <v>2.3575168761613696E-9</v>
      </c>
    </row>
    <row r="66" spans="1:17" ht="15.75">
      <c r="A66" s="134">
        <v>1969</v>
      </c>
      <c r="B66" s="175">
        <f>TB2f!C66</f>
        <v>8.4080195614255337E-2</v>
      </c>
      <c r="C66" s="92">
        <f>TB2f!E66</f>
        <v>2.7620245344002207E-2</v>
      </c>
      <c r="D66" s="92">
        <f>TB2f!F66</f>
        <v>3.6623158603726801E-2</v>
      </c>
      <c r="E66" s="187">
        <f>TB2f!G66</f>
        <v>8.4878316431904327E-4</v>
      </c>
      <c r="F66" s="201">
        <f t="shared" si="4"/>
        <v>1.898800850220729E-2</v>
      </c>
      <c r="G66" s="178">
        <f t="shared" si="5"/>
        <v>8.3621852705523067E-2</v>
      </c>
      <c r="H66" s="87">
        <f t="shared" si="6"/>
        <v>2.7620245344002207E-2</v>
      </c>
      <c r="I66" s="87">
        <f t="shared" si="6"/>
        <v>3.6623158603726801E-2</v>
      </c>
      <c r="J66" s="87">
        <f t="shared" si="2"/>
        <v>3.9044025558675985E-4</v>
      </c>
      <c r="K66" s="87">
        <f t="shared" si="3"/>
        <v>1.898800850220729E-2</v>
      </c>
      <c r="L66" s="87">
        <f t="shared" si="7"/>
        <v>4.5834290873228342E-4</v>
      </c>
      <c r="M66" s="88">
        <f>TB2f!J66</f>
        <v>3.6703740796658495E-2</v>
      </c>
      <c r="N66" s="130"/>
      <c r="O66" s="139"/>
      <c r="P66" s="139"/>
      <c r="Q66" s="131">
        <f>G66+M66+L66-TB2f!B66</f>
        <v>-7.5273715038903788E-10</v>
      </c>
    </row>
    <row r="67" spans="1:17" ht="15.75">
      <c r="A67" s="136">
        <v>1970</v>
      </c>
      <c r="B67" s="183">
        <f>TB2f!C67</f>
        <v>7.8653849824440583E-2</v>
      </c>
      <c r="C67" s="78">
        <f>TB2f!E67</f>
        <v>2.8207398956750188E-2</v>
      </c>
      <c r="D67" s="78">
        <f>TB2f!F67</f>
        <v>2.9141194521161626E-2</v>
      </c>
      <c r="E67" s="78">
        <f>TB2f!G67</f>
        <v>1.0609789553988041E-3</v>
      </c>
      <c r="F67" s="205">
        <f t="shared" si="4"/>
        <v>2.0244277391129967E-2</v>
      </c>
      <c r="G67" s="188">
        <f t="shared" si="5"/>
        <v>7.8080921188525221E-2</v>
      </c>
      <c r="H67" s="109">
        <f t="shared" si="6"/>
        <v>2.8207398956750188E-2</v>
      </c>
      <c r="I67" s="109">
        <f t="shared" si="6"/>
        <v>2.9141194521161626E-2</v>
      </c>
      <c r="J67" s="109">
        <f t="shared" si="2"/>
        <v>4.8805031948344986E-4</v>
      </c>
      <c r="K67" s="109">
        <f t="shared" si="3"/>
        <v>2.0244277391129967E-2</v>
      </c>
      <c r="L67" s="109">
        <f t="shared" si="7"/>
        <v>5.7292863591535423E-4</v>
      </c>
      <c r="M67" s="110">
        <f>TB2f!J67</f>
        <v>3.6565775198741865E-2</v>
      </c>
      <c r="N67" s="130"/>
      <c r="O67" s="139"/>
      <c r="P67" s="139"/>
      <c r="Q67" s="131">
        <f>G67+M67+L67-TB2f!B67</f>
        <v>-8.5403402405592743E-10</v>
      </c>
    </row>
    <row r="68" spans="1:17" ht="15.75">
      <c r="A68" s="134">
        <v>1971</v>
      </c>
      <c r="B68" s="175">
        <f>TB2f!C68</f>
        <v>7.8549206180585071E-2</v>
      </c>
      <c r="C68" s="78">
        <f>TB2f!E68</f>
        <v>2.3857924911732283E-2</v>
      </c>
      <c r="D68" s="78">
        <f>TB2f!F68</f>
        <v>3.3435314781386408E-2</v>
      </c>
      <c r="E68" s="78">
        <f>TB2f!G68</f>
        <v>9.7075329679598035E-4</v>
      </c>
      <c r="F68" s="201">
        <f t="shared" si="4"/>
        <v>2.0285213190670399E-2</v>
      </c>
      <c r="G68" s="178">
        <f t="shared" si="5"/>
        <v>7.8024999400315237E-2</v>
      </c>
      <c r="H68" s="87">
        <f t="shared" si="6"/>
        <v>2.3857924911732283E-2</v>
      </c>
      <c r="I68" s="87">
        <f t="shared" si="6"/>
        <v>3.3435314781386408E-2</v>
      </c>
      <c r="J68" s="87">
        <f t="shared" si="2"/>
        <v>4.4654651652615087E-4</v>
      </c>
      <c r="K68" s="87">
        <f t="shared" si="3"/>
        <v>2.0285213190670399E-2</v>
      </c>
      <c r="L68" s="87">
        <f t="shared" si="7"/>
        <v>5.2420678026982948E-4</v>
      </c>
      <c r="M68" s="88">
        <f>TB2f!J68</f>
        <v>3.6801014376572627E-2</v>
      </c>
      <c r="N68" s="130"/>
      <c r="O68" s="139"/>
      <c r="P68" s="139"/>
      <c r="Q68" s="131">
        <f>G68+M68+L68-TB2f!B68</f>
        <v>-2.4145983129608695E-9</v>
      </c>
    </row>
    <row r="69" spans="1:17" ht="15.75">
      <c r="A69" s="134">
        <v>1972</v>
      </c>
      <c r="B69" s="175">
        <f>TB2f!C69</f>
        <v>7.7767204126926059E-2</v>
      </c>
      <c r="C69" s="87">
        <f>TB2f!E69</f>
        <v>2.1027943166854579E-2</v>
      </c>
      <c r="D69" s="87">
        <f>TB2f!F69</f>
        <v>3.5868725275471268E-2</v>
      </c>
      <c r="E69" s="87">
        <f>TB2f!G69</f>
        <v>9.4260675160768063E-4</v>
      </c>
      <c r="F69" s="201">
        <f t="shared" si="4"/>
        <v>1.9927928932992531E-2</v>
      </c>
      <c r="G69" s="178">
        <f t="shared" si="5"/>
        <v>7.7258196481057917E-2</v>
      </c>
      <c r="H69" s="87">
        <f t="shared" si="6"/>
        <v>2.1027943166854579E-2</v>
      </c>
      <c r="I69" s="87">
        <f t="shared" si="6"/>
        <v>3.5868725275471268E-2</v>
      </c>
      <c r="J69" s="87">
        <f t="shared" si="2"/>
        <v>4.3359910573953302E-4</v>
      </c>
      <c r="K69" s="87">
        <f t="shared" si="3"/>
        <v>1.9927928932992531E-2</v>
      </c>
      <c r="L69" s="87">
        <f t="shared" si="7"/>
        <v>5.0900764586814761E-4</v>
      </c>
      <c r="M69" s="88">
        <f>TB2f!J69</f>
        <v>3.7412456384672763E-2</v>
      </c>
      <c r="N69" s="130"/>
      <c r="O69" s="139"/>
      <c r="P69" s="139"/>
      <c r="Q69" s="131">
        <f>G69+M69+L69-TB2f!B69</f>
        <v>-2.7359464277454393E-9</v>
      </c>
    </row>
    <row r="70" spans="1:17" ht="15.75">
      <c r="A70" s="134">
        <v>1973</v>
      </c>
      <c r="B70" s="175">
        <f>TB2f!C70</f>
        <v>7.4749872411101911E-2</v>
      </c>
      <c r="C70" s="87">
        <f>TB2f!E70</f>
        <v>1.982509052168889E-2</v>
      </c>
      <c r="D70" s="87">
        <f>TB2f!F70</f>
        <v>3.3117191579518E-2</v>
      </c>
      <c r="E70" s="87">
        <f>TB2f!G70</f>
        <v>1.0467304780912637E-3</v>
      </c>
      <c r="F70" s="201">
        <f t="shared" si="4"/>
        <v>2.0760859831803757E-2</v>
      </c>
      <c r="G70" s="178">
        <f t="shared" si="5"/>
        <v>7.4184637952932619E-2</v>
      </c>
      <c r="H70" s="87">
        <f t="shared" si="6"/>
        <v>1.982509052168889E-2</v>
      </c>
      <c r="I70" s="87">
        <f t="shared" si="6"/>
        <v>3.3117191579518E-2</v>
      </c>
      <c r="J70" s="87">
        <f t="shared" si="2"/>
        <v>4.8149601992198126E-4</v>
      </c>
      <c r="K70" s="87">
        <f t="shared" si="3"/>
        <v>2.0760859831803757E-2</v>
      </c>
      <c r="L70" s="87">
        <f t="shared" si="7"/>
        <v>5.6523445816928242E-4</v>
      </c>
      <c r="M70" s="88">
        <f>TB2f!J70</f>
        <v>3.8561936419932906E-2</v>
      </c>
      <c r="N70" s="130"/>
      <c r="O70" s="139"/>
      <c r="P70" s="139"/>
      <c r="Q70" s="131">
        <f>G70+M70+L70-TB2f!B70</f>
        <v>-1.0531457372842112E-9</v>
      </c>
    </row>
    <row r="71" spans="1:17" ht="15.75">
      <c r="A71" s="134">
        <v>1974</v>
      </c>
      <c r="B71" s="175">
        <f>TB2f!C71</f>
        <v>6.9831831579804673E-2</v>
      </c>
      <c r="C71" s="87">
        <f>TB2f!E71</f>
        <v>2.205917868103641E-2</v>
      </c>
      <c r="D71" s="87">
        <f>TB2f!F71</f>
        <v>2.4089963435453658E-2</v>
      </c>
      <c r="E71" s="87">
        <f>TB2f!G71</f>
        <v>1.4094917514840201E-3</v>
      </c>
      <c r="F71" s="201">
        <f t="shared" si="4"/>
        <v>2.2273197711830589E-2</v>
      </c>
      <c r="G71" s="178">
        <f t="shared" si="5"/>
        <v>6.907070603400331E-2</v>
      </c>
      <c r="H71" s="87">
        <f t="shared" si="6"/>
        <v>2.205917868103641E-2</v>
      </c>
      <c r="I71" s="87">
        <f t="shared" si="6"/>
        <v>2.4089963435453658E-2</v>
      </c>
      <c r="J71" s="87">
        <f t="shared" si="2"/>
        <v>6.4836620568264924E-4</v>
      </c>
      <c r="K71" s="87">
        <f t="shared" si="3"/>
        <v>2.2273197711830589E-2</v>
      </c>
      <c r="L71" s="87">
        <f t="shared" si="7"/>
        <v>7.6112554580137087E-4</v>
      </c>
      <c r="M71" s="88">
        <f>TB2f!J71</f>
        <v>4.0210329587111918E-2</v>
      </c>
      <c r="N71" s="130"/>
      <c r="O71" s="139"/>
      <c r="P71" s="139"/>
      <c r="Q71" s="131">
        <f>G71+M71+L71-TB2f!B71</f>
        <v>-4.7327793073481672E-10</v>
      </c>
    </row>
    <row r="72" spans="1:17" ht="15.75">
      <c r="A72" s="134">
        <v>1975</v>
      </c>
      <c r="B72" s="175">
        <f>TB2f!C72</f>
        <v>6.8350866324380144E-2</v>
      </c>
      <c r="C72" s="87">
        <f>TB2f!E72</f>
        <v>1.7992055990966909E-2</v>
      </c>
      <c r="D72" s="87">
        <f>TB2f!F72</f>
        <v>2.709566351610011E-2</v>
      </c>
      <c r="E72" s="87">
        <f>TB2f!G72</f>
        <v>1.2127155241730522E-3</v>
      </c>
      <c r="F72" s="201">
        <f t="shared" si="4"/>
        <v>2.205043129314007E-2</v>
      </c>
      <c r="G72" s="178">
        <f t="shared" si="5"/>
        <v>6.769599994132669E-2</v>
      </c>
      <c r="H72" s="87">
        <f t="shared" si="6"/>
        <v>1.7992055990966909E-2</v>
      </c>
      <c r="I72" s="87">
        <f t="shared" si="6"/>
        <v>2.709566351610011E-2</v>
      </c>
      <c r="J72" s="87">
        <f t="shared" si="2"/>
        <v>5.5784914111960398E-4</v>
      </c>
      <c r="K72" s="87">
        <f t="shared" si="3"/>
        <v>2.205043129314007E-2</v>
      </c>
      <c r="L72" s="87">
        <f t="shared" si="7"/>
        <v>6.5486638305344827E-4</v>
      </c>
      <c r="M72" s="88">
        <f>TB2f!J72</f>
        <v>4.0271823962442027E-2</v>
      </c>
      <c r="N72" s="130"/>
      <c r="O72" s="139"/>
      <c r="P72" s="139"/>
      <c r="Q72" s="131">
        <f>G72+M72+L72-TB2f!B72</f>
        <v>-2.2608023786396814E-10</v>
      </c>
    </row>
    <row r="73" spans="1:17" ht="15.75">
      <c r="A73" s="134">
        <v>1976</v>
      </c>
      <c r="B73" s="175">
        <f>TB2f!C73</f>
        <v>6.9396742287244004E-2</v>
      </c>
      <c r="C73" s="87">
        <f>TB2f!E73</f>
        <v>1.7907696611502096E-2</v>
      </c>
      <c r="D73" s="87">
        <f>TB2f!F73</f>
        <v>2.9479579652900927E-2</v>
      </c>
      <c r="E73" s="87">
        <f>TB2f!G73</f>
        <v>1.1691561158945201E-3</v>
      </c>
      <c r="F73" s="201">
        <f t="shared" si="4"/>
        <v>2.0840309906946457E-2</v>
      </c>
      <c r="G73" s="178">
        <f t="shared" si="5"/>
        <v>6.8765397984660956E-2</v>
      </c>
      <c r="H73" s="87">
        <f t="shared" si="6"/>
        <v>1.7907696611502096E-2</v>
      </c>
      <c r="I73" s="87">
        <f t="shared" si="6"/>
        <v>2.9479579652900927E-2</v>
      </c>
      <c r="J73" s="87">
        <f t="shared" si="2"/>
        <v>5.3781181331147916E-4</v>
      </c>
      <c r="K73" s="87">
        <f t="shared" si="3"/>
        <v>2.0840309906946457E-2</v>
      </c>
      <c r="L73" s="87">
        <f t="shared" si="7"/>
        <v>6.3134430258304092E-4</v>
      </c>
      <c r="M73" s="88">
        <f>TB2f!J73</f>
        <v>3.9396699755424903E-2</v>
      </c>
      <c r="N73" s="130"/>
      <c r="O73" s="139"/>
      <c r="P73" s="139"/>
      <c r="Q73" s="131">
        <f>G73+M73+L73-TB2f!B73</f>
        <v>-5.2307194686740388E-10</v>
      </c>
    </row>
    <row r="74" spans="1:17" ht="15.75">
      <c r="A74" s="134">
        <v>1977</v>
      </c>
      <c r="B74" s="175">
        <f>TB2f!C74</f>
        <v>7.0621357036939628E-2</v>
      </c>
      <c r="C74" s="87">
        <f>TB2f!E74</f>
        <v>1.7580985259018092E-2</v>
      </c>
      <c r="D74" s="87">
        <f>TB2f!F74</f>
        <v>3.1615888052333251E-2</v>
      </c>
      <c r="E74" s="87">
        <f>TB2f!G74</f>
        <v>9.9287663510464743E-4</v>
      </c>
      <c r="F74" s="201">
        <f t="shared" si="4"/>
        <v>2.0431607090483639E-2</v>
      </c>
      <c r="G74" s="178">
        <f t="shared" si="5"/>
        <v>7.0085203653983116E-2</v>
      </c>
      <c r="H74" s="87">
        <f t="shared" si="6"/>
        <v>1.7580985259018092E-2</v>
      </c>
      <c r="I74" s="87">
        <f t="shared" si="6"/>
        <v>3.1615888052333251E-2</v>
      </c>
      <c r="J74" s="87">
        <f t="shared" si="2"/>
        <v>4.5672325214813779E-4</v>
      </c>
      <c r="K74" s="87">
        <f t="shared" si="3"/>
        <v>2.0431607090483639E-2</v>
      </c>
      <c r="L74" s="87">
        <f t="shared" si="7"/>
        <v>5.3615338295650964E-4</v>
      </c>
      <c r="M74" s="88">
        <f>TB2f!J74</f>
        <v>3.9695303351860951E-2</v>
      </c>
      <c r="N74" s="130"/>
      <c r="O74" s="139"/>
      <c r="P74" s="139"/>
      <c r="Q74" s="131">
        <f>G74+M74+L74-TB2f!B74</f>
        <v>-1.13759671127589E-9</v>
      </c>
    </row>
    <row r="75" spans="1:17" ht="15.75">
      <c r="A75" s="134">
        <v>1978</v>
      </c>
      <c r="B75" s="175">
        <f>TB2f!C75</f>
        <v>6.9434975526634773E-2</v>
      </c>
      <c r="C75" s="87">
        <f>TB2f!E75</f>
        <v>1.6677856271989953E-2</v>
      </c>
      <c r="D75" s="87">
        <f>TB2f!F75</f>
        <v>3.126734156539996E-2</v>
      </c>
      <c r="E75" s="87">
        <f>TB2f!G75</f>
        <v>9.6673427427473413E-4</v>
      </c>
      <c r="F75" s="201">
        <f t="shared" si="4"/>
        <v>2.0523043414970129E-2</v>
      </c>
      <c r="G75" s="178">
        <f t="shared" si="5"/>
        <v>6.8912939018526423E-2</v>
      </c>
      <c r="H75" s="87">
        <f t="shared" si="6"/>
        <v>1.6677856271989953E-2</v>
      </c>
      <c r="I75" s="87">
        <f t="shared" si="6"/>
        <v>3.126734156539996E-2</v>
      </c>
      <c r="J75" s="87">
        <f t="shared" ref="J75:J113" si="8">E75-L75</f>
        <v>4.4469776616637771E-4</v>
      </c>
      <c r="K75" s="87">
        <f t="shared" ref="K75:K113" si="9">F75</f>
        <v>2.0523043414970129E-2</v>
      </c>
      <c r="L75" s="87">
        <f t="shared" si="7"/>
        <v>5.2203650810835642E-4</v>
      </c>
      <c r="M75" s="88">
        <f>TB2f!J75</f>
        <v>4.1528553555436096E-2</v>
      </c>
      <c r="N75" s="130"/>
      <c r="O75" s="139"/>
      <c r="P75" s="139"/>
      <c r="Q75" s="131">
        <f>G75+M75+L75-TB2f!B75</f>
        <v>7.1974816384656748E-10</v>
      </c>
    </row>
    <row r="76" spans="1:17" ht="15.75">
      <c r="A76" s="140">
        <v>1979</v>
      </c>
      <c r="B76" s="179">
        <f>TB2f!C76</f>
        <v>7.0162231950189113E-2</v>
      </c>
      <c r="C76" s="115">
        <f>TB2f!E76</f>
        <v>1.8255223718967085E-2</v>
      </c>
      <c r="D76" s="115">
        <f>TB2f!F76</f>
        <v>2.9110358219053719E-2</v>
      </c>
      <c r="E76" s="115">
        <f>TB2f!G76</f>
        <v>9.0977408521263634E-4</v>
      </c>
      <c r="F76" s="206">
        <f t="shared" si="4"/>
        <v>2.1886875926955675E-2</v>
      </c>
      <c r="G76" s="189">
        <f t="shared" si="5"/>
        <v>6.9670953944174288E-2</v>
      </c>
      <c r="H76" s="115">
        <f t="shared" si="6"/>
        <v>1.8255223718967085E-2</v>
      </c>
      <c r="I76" s="115">
        <f t="shared" si="6"/>
        <v>2.9110358219053719E-2</v>
      </c>
      <c r="J76" s="115">
        <f t="shared" si="8"/>
        <v>4.1849607919781267E-4</v>
      </c>
      <c r="K76" s="115">
        <f t="shared" si="9"/>
        <v>2.1886875926955675E-2</v>
      </c>
      <c r="L76" s="115">
        <f t="shared" si="7"/>
        <v>4.9127800601482367E-4</v>
      </c>
      <c r="M76" s="116">
        <f>TB2f!J76</f>
        <v>4.446670452174635E-2</v>
      </c>
      <c r="N76" s="130"/>
      <c r="O76" s="139"/>
      <c r="P76" s="139"/>
      <c r="Q76" s="131">
        <f>G76+M76+L76-TB2f!B76</f>
        <v>3.1018220908451966E-9</v>
      </c>
    </row>
    <row r="77" spans="1:17" ht="15.75">
      <c r="A77" s="134">
        <v>1980</v>
      </c>
      <c r="B77" s="175">
        <f>TB2f!C77</f>
        <v>6.3186287148020021E-2</v>
      </c>
      <c r="C77" s="87">
        <f>TB2f!E77</f>
        <v>1.9796449463868181E-2</v>
      </c>
      <c r="D77" s="87">
        <f>TB2f!F77</f>
        <v>1.959943648088084E-2</v>
      </c>
      <c r="E77" s="87">
        <f>TB2f!G77</f>
        <v>6.5249781689345168E-4</v>
      </c>
      <c r="F77" s="201">
        <f t="shared" si="4"/>
        <v>2.3137903386377549E-2</v>
      </c>
      <c r="G77" s="178">
        <f t="shared" si="5"/>
        <v>6.2833938326897557E-2</v>
      </c>
      <c r="H77" s="87">
        <f t="shared" si="6"/>
        <v>1.9796449463868181E-2</v>
      </c>
      <c r="I77" s="87">
        <f t="shared" si="6"/>
        <v>1.959943648088084E-2</v>
      </c>
      <c r="J77" s="87">
        <f t="shared" si="8"/>
        <v>3.0014899577098777E-4</v>
      </c>
      <c r="K77" s="87">
        <f t="shared" si="9"/>
        <v>2.3137903386377549E-2</v>
      </c>
      <c r="L77" s="87">
        <f t="shared" si="7"/>
        <v>3.5234882112246391E-4</v>
      </c>
      <c r="M77" s="88">
        <f>TB2f!J77</f>
        <v>4.6242975307407487E-2</v>
      </c>
      <c r="N77" s="130"/>
      <c r="O77" s="139"/>
      <c r="P77" s="139"/>
      <c r="Q77" s="131">
        <f>G77+M77+L77-TB2f!B77</f>
        <v>7.327520715194602E-9</v>
      </c>
    </row>
    <row r="78" spans="1:17" ht="15.75">
      <c r="A78" s="134">
        <v>1981</v>
      </c>
      <c r="B78" s="175">
        <f>TB2f!C78</f>
        <v>6.5436024034065191E-2</v>
      </c>
      <c r="C78" s="87">
        <f>TB2f!E78</f>
        <v>1.9042154797424962E-2</v>
      </c>
      <c r="D78" s="87">
        <f>TB2f!F78</f>
        <v>1.9983121090972049E-2</v>
      </c>
      <c r="E78" s="87">
        <f>TB2f!G78</f>
        <v>5.3423483532864281E-4</v>
      </c>
      <c r="F78" s="201">
        <f t="shared" si="4"/>
        <v>2.5876513310339536E-2</v>
      </c>
      <c r="G78" s="178">
        <f t="shared" si="5"/>
        <v>6.5147537222987717E-2</v>
      </c>
      <c r="H78" s="87">
        <f t="shared" si="6"/>
        <v>1.9042154797424962E-2</v>
      </c>
      <c r="I78" s="87">
        <f t="shared" si="6"/>
        <v>1.9983121090972049E-2</v>
      </c>
      <c r="J78" s="87">
        <f t="shared" si="8"/>
        <v>2.4574802425117567E-4</v>
      </c>
      <c r="K78" s="87">
        <f t="shared" si="9"/>
        <v>2.5876513310339536E-2</v>
      </c>
      <c r="L78" s="87">
        <f t="shared" si="7"/>
        <v>2.8848681107746714E-4</v>
      </c>
      <c r="M78" s="88">
        <f>TB2f!J78</f>
        <v>4.6803342509484848E-2</v>
      </c>
      <c r="N78" s="130"/>
      <c r="O78" s="139"/>
      <c r="P78" s="139"/>
      <c r="Q78" s="131">
        <f>G78+M78+L78-TB2f!B78</f>
        <v>-9.1669373342151417E-9</v>
      </c>
    </row>
    <row r="79" spans="1:17" ht="15.75">
      <c r="A79" s="134">
        <v>1982</v>
      </c>
      <c r="B79" s="175">
        <f>TB2f!C79</f>
        <v>6.3535402478274897E-2</v>
      </c>
      <c r="C79" s="87">
        <f>TB2f!E79</f>
        <v>1.7502408148025315E-2</v>
      </c>
      <c r="D79" s="87">
        <f>TB2f!F79</f>
        <v>1.6750068933834721E-2</v>
      </c>
      <c r="E79" s="87">
        <f>TB2f!G79</f>
        <v>6.9897873949489734E-4</v>
      </c>
      <c r="F79" s="201">
        <f t="shared" si="4"/>
        <v>2.8583946656919965E-2</v>
      </c>
      <c r="G79" s="178">
        <f t="shared" si="5"/>
        <v>6.315795395894766E-2</v>
      </c>
      <c r="H79" s="87">
        <f t="shared" si="6"/>
        <v>1.7502408148025315E-2</v>
      </c>
      <c r="I79" s="87">
        <f t="shared" si="6"/>
        <v>1.6750068933834721E-2</v>
      </c>
      <c r="J79" s="87">
        <f t="shared" si="8"/>
        <v>3.2153022016765277E-4</v>
      </c>
      <c r="K79" s="87">
        <f t="shared" si="9"/>
        <v>2.8583946656919965E-2</v>
      </c>
      <c r="L79" s="87">
        <f t="shared" si="7"/>
        <v>3.7744851932724457E-4</v>
      </c>
      <c r="M79" s="88">
        <f>TB2f!J79</f>
        <v>4.9928845217777566E-2</v>
      </c>
      <c r="N79" s="130"/>
      <c r="O79" s="139"/>
      <c r="P79" s="139"/>
      <c r="Q79" s="131">
        <f>G79+M79+L79-TB2f!B79</f>
        <v>-3.4645691593393479E-9</v>
      </c>
    </row>
    <row r="80" spans="1:17" ht="15.75">
      <c r="A80" s="134">
        <v>1983</v>
      </c>
      <c r="B80" s="175">
        <f>TB2f!C80</f>
        <v>6.462508225883766E-2</v>
      </c>
      <c r="C80" s="87">
        <f>TB2f!E80</f>
        <v>1.5919413144025809E-2</v>
      </c>
      <c r="D80" s="87">
        <f>TB2f!F80</f>
        <v>2.0009712211632637E-2</v>
      </c>
      <c r="E80" s="87">
        <f>TB2f!G80</f>
        <v>1.3071956188301498E-3</v>
      </c>
      <c r="F80" s="201">
        <f t="shared" si="4"/>
        <v>2.7388761284349059E-2</v>
      </c>
      <c r="G80" s="178">
        <f t="shared" si="5"/>
        <v>6.3919196624669369E-2</v>
      </c>
      <c r="H80" s="87">
        <f t="shared" si="6"/>
        <v>1.5919413144025809E-2</v>
      </c>
      <c r="I80" s="87">
        <f t="shared" si="6"/>
        <v>2.0009712211632637E-2</v>
      </c>
      <c r="J80" s="87">
        <f t="shared" si="8"/>
        <v>6.0130998466186882E-4</v>
      </c>
      <c r="K80" s="87">
        <f t="shared" si="9"/>
        <v>2.7388761284349059E-2</v>
      </c>
      <c r="L80" s="87">
        <f t="shared" si="7"/>
        <v>7.0588563416828099E-4</v>
      </c>
      <c r="M80" s="88">
        <f>TB2f!J80</f>
        <v>5.1457225357044785E-2</v>
      </c>
      <c r="N80" s="130"/>
      <c r="O80" s="139"/>
      <c r="P80" s="139"/>
      <c r="Q80" s="131">
        <f>G80+M80+L80-TB2f!B80</f>
        <v>-3.0606922690745719E-9</v>
      </c>
    </row>
    <row r="81" spans="1:17" ht="15.75">
      <c r="A81" s="134">
        <v>1984</v>
      </c>
      <c r="B81" s="175">
        <f>TB2f!C81</f>
        <v>6.9560854125046617E-2</v>
      </c>
      <c r="C81" s="87">
        <f>TB2f!E81</f>
        <v>1.4307138813327952E-2</v>
      </c>
      <c r="D81" s="87">
        <f>TB2f!F81</f>
        <v>2.197569233809531E-2</v>
      </c>
      <c r="E81" s="87">
        <f>TB2f!G81</f>
        <v>2.228615497389157E-3</v>
      </c>
      <c r="F81" s="201">
        <f t="shared" si="4"/>
        <v>3.1049407476234196E-2</v>
      </c>
      <c r="G81" s="178">
        <f t="shared" si="5"/>
        <v>6.8357401756456465E-2</v>
      </c>
      <c r="H81" s="87">
        <f t="shared" si="6"/>
        <v>1.4307138813327952E-2</v>
      </c>
      <c r="I81" s="87">
        <f t="shared" si="6"/>
        <v>2.197569233809531E-2</v>
      </c>
      <c r="J81" s="87">
        <f t="shared" si="8"/>
        <v>1.0251631287990122E-3</v>
      </c>
      <c r="K81" s="87">
        <f t="shared" si="9"/>
        <v>3.1049407476234196E-2</v>
      </c>
      <c r="L81" s="87">
        <f t="shared" si="7"/>
        <v>1.2034523685901448E-3</v>
      </c>
      <c r="M81" s="88">
        <f>TB2f!J81</f>
        <v>5.6484253377967877E-2</v>
      </c>
      <c r="N81" s="130"/>
      <c r="O81" s="139"/>
      <c r="P81" s="139"/>
      <c r="Q81" s="131">
        <f>G81+M81+L81-TB2f!B81</f>
        <v>-3.3847721847557466E-10</v>
      </c>
    </row>
    <row r="82" spans="1:17" ht="15.75">
      <c r="A82" s="134">
        <v>1985</v>
      </c>
      <c r="B82" s="175">
        <f>TB2f!C82</f>
        <v>6.76998570562619E-2</v>
      </c>
      <c r="C82" s="87">
        <f>TB2f!E82</f>
        <v>1.2887727502035724E-2</v>
      </c>
      <c r="D82" s="87">
        <f>TB2f!F82</f>
        <v>1.9377013132296249E-2</v>
      </c>
      <c r="E82" s="87">
        <f>TB2f!G82</f>
        <v>2.1177776461127401E-3</v>
      </c>
      <c r="F82" s="201">
        <f t="shared" si="4"/>
        <v>3.331733877581719E-2</v>
      </c>
      <c r="G82" s="178">
        <f t="shared" si="5"/>
        <v>6.6556257127361018E-2</v>
      </c>
      <c r="H82" s="87">
        <f t="shared" si="6"/>
        <v>1.2887727502035724E-2</v>
      </c>
      <c r="I82" s="87">
        <f t="shared" si="6"/>
        <v>1.9377013132296249E-2</v>
      </c>
      <c r="J82" s="87">
        <f t="shared" si="8"/>
        <v>9.7417771721186033E-4</v>
      </c>
      <c r="K82" s="87">
        <f t="shared" si="9"/>
        <v>3.331733877581719E-2</v>
      </c>
      <c r="L82" s="87">
        <f t="shared" si="7"/>
        <v>1.1435999289008797E-3</v>
      </c>
      <c r="M82" s="88">
        <f>TB2f!J82</f>
        <v>5.7746388314528656E-2</v>
      </c>
      <c r="N82" s="130"/>
      <c r="O82" s="139"/>
      <c r="P82" s="139"/>
      <c r="Q82" s="131">
        <f>G82+M82+L82-TB2f!B82</f>
        <v>2.9651839317246242E-10</v>
      </c>
    </row>
    <row r="83" spans="1:17" ht="15.75">
      <c r="A83" s="134">
        <v>1986</v>
      </c>
      <c r="B83" s="175">
        <f>TB2f!C83</f>
        <v>6.2239804440113747E-2</v>
      </c>
      <c r="C83" s="87">
        <f>TB2f!E83</f>
        <v>1.3627810743215434E-2</v>
      </c>
      <c r="D83" s="87">
        <f>TB2f!F83</f>
        <v>1.3211197699140243E-2</v>
      </c>
      <c r="E83" s="87">
        <f>TB2f!G83</f>
        <v>2.4309592493265966E-3</v>
      </c>
      <c r="F83" s="201">
        <f t="shared" si="4"/>
        <v>3.2969836748431472E-2</v>
      </c>
      <c r="G83" s="178">
        <f t="shared" si="5"/>
        <v>6.0927086445477383E-2</v>
      </c>
      <c r="H83" s="87">
        <f t="shared" si="6"/>
        <v>1.3627810743215434E-2</v>
      </c>
      <c r="I83" s="87">
        <f t="shared" si="6"/>
        <v>1.3211197699140243E-2</v>
      </c>
      <c r="J83" s="87">
        <f t="shared" si="8"/>
        <v>1.1182412546902343E-3</v>
      </c>
      <c r="K83" s="87">
        <f t="shared" si="9"/>
        <v>3.2969836748431472E-2</v>
      </c>
      <c r="L83" s="87">
        <f t="shared" si="7"/>
        <v>1.3127179946363623E-3</v>
      </c>
      <c r="M83" s="88">
        <f>TB2f!J83</f>
        <v>5.9992194525636817E-2</v>
      </c>
      <c r="N83" s="130"/>
      <c r="O83" s="139"/>
      <c r="P83" s="139"/>
      <c r="Q83" s="131">
        <f>G83+M83+L83-TB2f!B83</f>
        <v>1.4162167272235848E-9</v>
      </c>
    </row>
    <row r="84" spans="1:17" ht="15.75">
      <c r="A84" s="134">
        <v>1987</v>
      </c>
      <c r="B84" s="175">
        <f>TB2f!C84</f>
        <v>6.6710290108862091E-2</v>
      </c>
      <c r="C84" s="87">
        <f>TB2f!E84</f>
        <v>1.1508008204317787E-2</v>
      </c>
      <c r="D84" s="87">
        <f>TB2f!F84</f>
        <v>1.2918192200383039E-2</v>
      </c>
      <c r="E84" s="87">
        <f>TB2f!G84</f>
        <v>4.2511143760652478E-3</v>
      </c>
      <c r="F84" s="201">
        <f t="shared" si="4"/>
        <v>3.8032975328096019E-2</v>
      </c>
      <c r="G84" s="178">
        <f t="shared" si="5"/>
        <v>6.4414688345786855E-2</v>
      </c>
      <c r="H84" s="87">
        <f t="shared" si="6"/>
        <v>1.1508008204317787E-2</v>
      </c>
      <c r="I84" s="87">
        <f t="shared" si="6"/>
        <v>1.2918192200383039E-2</v>
      </c>
      <c r="J84" s="87">
        <f t="shared" si="8"/>
        <v>1.9555126129900137E-3</v>
      </c>
      <c r="K84" s="87">
        <f t="shared" si="9"/>
        <v>3.8032975328096019E-2</v>
      </c>
      <c r="L84" s="87">
        <f t="shared" si="7"/>
        <v>2.2956017630752341E-3</v>
      </c>
      <c r="M84" s="88">
        <f>TB2f!J84</f>
        <v>6.5732798442403165E-2</v>
      </c>
      <c r="N84" s="130"/>
      <c r="O84" s="139"/>
      <c r="P84" s="139"/>
      <c r="Q84" s="131">
        <f>G84+M84+L84-TB2f!B84</f>
        <v>3.2384219195158437E-9</v>
      </c>
    </row>
    <row r="85" spans="1:17" ht="15.75">
      <c r="A85" s="134">
        <v>1988</v>
      </c>
      <c r="B85" s="175">
        <f>TB2f!C85</f>
        <v>7.4342127944339725E-2</v>
      </c>
      <c r="C85" s="87">
        <f>TB2f!E85</f>
        <v>1.2868801326155499E-2</v>
      </c>
      <c r="D85" s="87">
        <f>TB2f!F85</f>
        <v>1.5982804208493229E-2</v>
      </c>
      <c r="E85" s="87">
        <f>TB2f!G85</f>
        <v>6.7518038390527403E-3</v>
      </c>
      <c r="F85" s="201">
        <f t="shared" si="4"/>
        <v>3.8738718570638257E-2</v>
      </c>
      <c r="G85" s="178">
        <f t="shared" si="5"/>
        <v>7.0696153871251249E-2</v>
      </c>
      <c r="H85" s="87">
        <f t="shared" si="6"/>
        <v>1.2868801326155499E-2</v>
      </c>
      <c r="I85" s="87">
        <f t="shared" si="6"/>
        <v>1.5982804208493229E-2</v>
      </c>
      <c r="J85" s="87">
        <f t="shared" si="8"/>
        <v>3.1058297659642604E-3</v>
      </c>
      <c r="K85" s="87">
        <f t="shared" si="9"/>
        <v>3.8738718570638257E-2</v>
      </c>
      <c r="L85" s="87">
        <f t="shared" si="7"/>
        <v>3.6459740730884799E-3</v>
      </c>
      <c r="M85" s="88">
        <f>TB2f!J85</f>
        <v>7.4821790601198215E-2</v>
      </c>
      <c r="N85" s="130"/>
      <c r="O85" s="139"/>
      <c r="P85" s="139"/>
      <c r="Q85" s="131">
        <f>G85+M85+L85-TB2f!B85</f>
        <v>1.8384990752018382E-9</v>
      </c>
    </row>
    <row r="86" spans="1:17" ht="15.75">
      <c r="A86" s="134">
        <v>1989</v>
      </c>
      <c r="B86" s="175">
        <f>TB2f!C86</f>
        <v>7.2996607886511897E-2</v>
      </c>
      <c r="C86" s="87">
        <f>TB2f!E86</f>
        <v>1.4094318829915948E-2</v>
      </c>
      <c r="D86" s="87">
        <f>TB2f!F86</f>
        <v>1.0824173952088017E-2</v>
      </c>
      <c r="E86" s="87">
        <f>TB2f!G86</f>
        <v>6.3942986331351186E-3</v>
      </c>
      <c r="F86" s="201">
        <f t="shared" si="4"/>
        <v>4.1683816471372807E-2</v>
      </c>
      <c r="G86" s="178">
        <f t="shared" si="5"/>
        <v>6.9543686624618933E-2</v>
      </c>
      <c r="H86" s="87">
        <f t="shared" si="6"/>
        <v>1.4094318829915948E-2</v>
      </c>
      <c r="I86" s="87">
        <f t="shared" si="6"/>
        <v>1.0824173952088017E-2</v>
      </c>
      <c r="J86" s="87">
        <f t="shared" si="8"/>
        <v>2.9413773712421544E-3</v>
      </c>
      <c r="K86" s="87">
        <f t="shared" si="9"/>
        <v>4.1683816471372807E-2</v>
      </c>
      <c r="L86" s="87">
        <f t="shared" si="7"/>
        <v>3.4529212618929642E-3</v>
      </c>
      <c r="M86" s="88">
        <f>TB2f!J86</f>
        <v>7.146721338462321E-2</v>
      </c>
      <c r="N86" s="130"/>
      <c r="O86" s="139"/>
      <c r="P86" s="139"/>
      <c r="Q86" s="131">
        <f>G86+M86+L86-TB2f!B86</f>
        <v>1.3926698488875289E-8</v>
      </c>
    </row>
    <row r="87" spans="1:17" ht="15.75">
      <c r="A87" s="136">
        <v>1990</v>
      </c>
      <c r="B87" s="183">
        <f>TB2f!C87</f>
        <v>7.0837742376680543E-2</v>
      </c>
      <c r="C87" s="109">
        <f>TB2f!E87</f>
        <v>1.4326252347979346E-2</v>
      </c>
      <c r="D87" s="109">
        <f>TB2f!F87</f>
        <v>9.5529611114114274E-3</v>
      </c>
      <c r="E87" s="109">
        <f>TB2f!G87</f>
        <v>6.2919278336077775E-3</v>
      </c>
      <c r="F87" s="205">
        <f t="shared" si="4"/>
        <v>4.0666601083681995E-2</v>
      </c>
      <c r="G87" s="188">
        <f t="shared" si="5"/>
        <v>6.7440101346532347E-2</v>
      </c>
      <c r="H87" s="109">
        <f t="shared" si="6"/>
        <v>1.4326252347979346E-2</v>
      </c>
      <c r="I87" s="109">
        <f t="shared" si="6"/>
        <v>9.5529611114114274E-3</v>
      </c>
      <c r="J87" s="109">
        <f t="shared" si="8"/>
        <v>2.8942868034595773E-3</v>
      </c>
      <c r="K87" s="109">
        <f t="shared" si="9"/>
        <v>4.0666601083681995E-2</v>
      </c>
      <c r="L87" s="109">
        <f t="shared" si="7"/>
        <v>3.3976410301482002E-3</v>
      </c>
      <c r="M87" s="110">
        <f>TB2f!J87</f>
        <v>7.4018142481909757E-2</v>
      </c>
      <c r="N87" s="130"/>
      <c r="O87" s="139"/>
      <c r="P87" s="139"/>
      <c r="Q87" s="131">
        <f>G87+M87+L87-TB2f!B87</f>
        <v>-1.8391788647598162E-9</v>
      </c>
    </row>
    <row r="88" spans="1:17" ht="15.75">
      <c r="A88" s="134">
        <v>1991</v>
      </c>
      <c r="B88" s="175">
        <f>TB2f!C88</f>
        <v>6.9549367685198676E-2</v>
      </c>
      <c r="C88" s="87">
        <f>TB2f!E88</f>
        <v>1.3866823170314084E-2</v>
      </c>
      <c r="D88" s="87">
        <f>TB2f!F88</f>
        <v>1.1245248541283172E-2</v>
      </c>
      <c r="E88" s="87">
        <f>TB2f!G88</f>
        <v>5.669649940040016E-3</v>
      </c>
      <c r="F88" s="201">
        <f t="shared" si="4"/>
        <v>3.8767646033561406E-2</v>
      </c>
      <c r="G88" s="178">
        <f t="shared" si="5"/>
        <v>6.6487756717577062E-2</v>
      </c>
      <c r="H88" s="87">
        <f t="shared" si="6"/>
        <v>1.3866823170314084E-2</v>
      </c>
      <c r="I88" s="87">
        <f t="shared" si="6"/>
        <v>1.1245248541283172E-2</v>
      </c>
      <c r="J88" s="87">
        <f t="shared" si="8"/>
        <v>2.6080389724184071E-3</v>
      </c>
      <c r="K88" s="87">
        <f t="shared" si="9"/>
        <v>3.8767646033561406E-2</v>
      </c>
      <c r="L88" s="87">
        <f t="shared" si="7"/>
        <v>3.0616109676216089E-3</v>
      </c>
      <c r="M88" s="88">
        <f>TB2f!J88</f>
        <v>6.8649056971804664E-2</v>
      </c>
      <c r="N88" s="130"/>
      <c r="O88" s="139"/>
      <c r="P88" s="139"/>
      <c r="Q88" s="131">
        <f>G88+M88+L88-TB2f!B88</f>
        <v>-1.064954571750043E-8</v>
      </c>
    </row>
    <row r="89" spans="1:17" ht="15.75">
      <c r="A89" s="134">
        <v>1992</v>
      </c>
      <c r="B89" s="175">
        <f>TB2f!C89</f>
        <v>7.2212355571994111E-2</v>
      </c>
      <c r="C89" s="87">
        <f>TB2f!E89</f>
        <v>1.4604167593694598E-2</v>
      </c>
      <c r="D89" s="87">
        <f>TB2f!F89</f>
        <v>1.2397965484758076E-2</v>
      </c>
      <c r="E89" s="87">
        <f>TB2f!G89</f>
        <v>6.7035874790720333E-3</v>
      </c>
      <c r="F89" s="201">
        <f t="shared" si="4"/>
        <v>3.8506635014469402E-2</v>
      </c>
      <c r="G89" s="178">
        <f t="shared" si="5"/>
        <v>6.8592418333295213E-2</v>
      </c>
      <c r="H89" s="87">
        <f t="shared" si="6"/>
        <v>1.4604167593694598E-2</v>
      </c>
      <c r="I89" s="87">
        <f t="shared" si="6"/>
        <v>1.2397965484758076E-2</v>
      </c>
      <c r="J89" s="87">
        <f t="shared" si="8"/>
        <v>3.0836502403731353E-3</v>
      </c>
      <c r="K89" s="87">
        <f t="shared" si="9"/>
        <v>3.8506635014469402E-2</v>
      </c>
      <c r="L89" s="87">
        <f t="shared" si="7"/>
        <v>3.619937238698898E-3</v>
      </c>
      <c r="M89" s="88">
        <f>TB2f!J89</f>
        <v>7.7239541578554199E-2</v>
      </c>
      <c r="N89" s="130"/>
      <c r="O89" s="139"/>
      <c r="P89" s="139"/>
      <c r="Q89" s="131">
        <f>G89+M89+L89-TB2f!B89</f>
        <v>6.0227714482330441E-10</v>
      </c>
    </row>
    <row r="90" spans="1:17" ht="15.75">
      <c r="A90" s="134">
        <v>1993</v>
      </c>
      <c r="B90" s="175">
        <f>TB2f!C90</f>
        <v>7.2724612620080689E-2</v>
      </c>
      <c r="C90" s="87">
        <f>TB2f!E90</f>
        <v>1.4562673263730683E-2</v>
      </c>
      <c r="D90" s="87">
        <f>TB2f!F90</f>
        <v>1.261713566555629E-2</v>
      </c>
      <c r="E90" s="87">
        <f>TB2f!G90</f>
        <v>7.574079799925441E-3</v>
      </c>
      <c r="F90" s="201">
        <f t="shared" si="4"/>
        <v>3.7970723890868273E-2</v>
      </c>
      <c r="G90" s="178">
        <f t="shared" si="5"/>
        <v>6.8634609528120949E-2</v>
      </c>
      <c r="H90" s="87">
        <f t="shared" si="6"/>
        <v>1.4562673263730683E-2</v>
      </c>
      <c r="I90" s="87">
        <f t="shared" si="6"/>
        <v>1.261713566555629E-2</v>
      </c>
      <c r="J90" s="87">
        <f t="shared" si="8"/>
        <v>3.4840767079657026E-3</v>
      </c>
      <c r="K90" s="87">
        <f t="shared" si="9"/>
        <v>3.7970723890868273E-2</v>
      </c>
      <c r="L90" s="87">
        <f t="shared" si="7"/>
        <v>4.0900030919597385E-3</v>
      </c>
      <c r="M90" s="88">
        <f>TB2f!J90</f>
        <v>7.3076636779168383E-2</v>
      </c>
      <c r="N90" s="130"/>
      <c r="O90" s="139"/>
      <c r="P90" s="139"/>
      <c r="Q90" s="131">
        <f>G90+M90+L90-TB2f!B90</f>
        <v>3.2330197963226226E-9</v>
      </c>
    </row>
    <row r="91" spans="1:17" ht="15.75">
      <c r="A91" s="134">
        <v>1994</v>
      </c>
      <c r="B91" s="175">
        <f>TB2f!C91</f>
        <v>7.613620799912825E-2</v>
      </c>
      <c r="C91" s="87">
        <f>TB2f!E91</f>
        <v>1.4386892543024554E-2</v>
      </c>
      <c r="D91" s="87">
        <f>TB2f!F91</f>
        <v>1.4893938036540854E-2</v>
      </c>
      <c r="E91" s="87">
        <f>TB2f!G91</f>
        <v>9.5855245940297575E-3</v>
      </c>
      <c r="F91" s="201">
        <f t="shared" ref="F91:F113" si="10">B91-C91-D91-E91</f>
        <v>3.7269852825533079E-2</v>
      </c>
      <c r="G91" s="178">
        <f t="shared" ref="G91:G113" si="11">H91+I91+J91+K91</f>
        <v>7.096002471835218E-2</v>
      </c>
      <c r="H91" s="87">
        <f t="shared" ref="H91:I111" si="12">C91</f>
        <v>1.4386892543024554E-2</v>
      </c>
      <c r="I91" s="87">
        <f t="shared" si="12"/>
        <v>1.4893938036540854E-2</v>
      </c>
      <c r="J91" s="87">
        <f t="shared" si="8"/>
        <v>4.4093413132536884E-3</v>
      </c>
      <c r="K91" s="87">
        <f t="shared" si="9"/>
        <v>3.7269852825533079E-2</v>
      </c>
      <c r="L91" s="87">
        <f t="shared" ref="L91:L113" si="13">0.54*E91</f>
        <v>5.1761832807760691E-3</v>
      </c>
      <c r="M91" s="88">
        <f>TB2f!J91</f>
        <v>6.99377638094274E-2</v>
      </c>
      <c r="N91" s="130"/>
      <c r="O91" s="139"/>
      <c r="P91" s="139"/>
      <c r="Q91" s="131">
        <f>G91+M91+L91-TB2f!B91</f>
        <v>4.5901565881578676E-9</v>
      </c>
    </row>
    <row r="92" spans="1:17" ht="15.75">
      <c r="A92" s="134">
        <v>1995</v>
      </c>
      <c r="B92" s="175">
        <f>TB2f!C92</f>
        <v>7.8782071113244811E-2</v>
      </c>
      <c r="C92" s="87">
        <f>TB2f!E92</f>
        <v>1.424091358337496E-2</v>
      </c>
      <c r="D92" s="87">
        <f>TB2f!F92</f>
        <v>1.6206824286596245E-2</v>
      </c>
      <c r="E92" s="87">
        <f>TB2f!G92</f>
        <v>1.0433226397905287E-2</v>
      </c>
      <c r="F92" s="201">
        <f t="shared" si="10"/>
        <v>3.7901106845368328E-2</v>
      </c>
      <c r="G92" s="178">
        <f t="shared" si="11"/>
        <v>7.314812885837596E-2</v>
      </c>
      <c r="H92" s="87">
        <f t="shared" si="12"/>
        <v>1.424091358337496E-2</v>
      </c>
      <c r="I92" s="87">
        <f t="shared" si="12"/>
        <v>1.6206824286596245E-2</v>
      </c>
      <c r="J92" s="87">
        <f t="shared" si="8"/>
        <v>4.7992841430364317E-3</v>
      </c>
      <c r="K92" s="87">
        <f t="shared" si="9"/>
        <v>3.7901106845368328E-2</v>
      </c>
      <c r="L92" s="87">
        <f t="shared" si="13"/>
        <v>5.6339422548688555E-3</v>
      </c>
      <c r="M92" s="88">
        <f>TB2f!J92</f>
        <v>7.2820706600813329E-2</v>
      </c>
      <c r="N92" s="130"/>
      <c r="O92" s="139"/>
      <c r="P92" s="139"/>
      <c r="Q92" s="131">
        <f>G92+M92+L92-TB2f!B92</f>
        <v>2.8555834086230192E-9</v>
      </c>
    </row>
    <row r="93" spans="1:17" ht="15.75">
      <c r="A93" s="134">
        <v>1996</v>
      </c>
      <c r="B93" s="175">
        <f>TB2f!C93</f>
        <v>8.1981089756453199E-2</v>
      </c>
      <c r="C93" s="87">
        <f>TB2f!E93</f>
        <v>1.4685496550754185E-2</v>
      </c>
      <c r="D93" s="87">
        <f>TB2f!F93</f>
        <v>1.690790630164915E-2</v>
      </c>
      <c r="E93" s="87">
        <f>TB2f!G93</f>
        <v>1.2244510702631235E-2</v>
      </c>
      <c r="F93" s="201">
        <f t="shared" si="10"/>
        <v>3.8143176201418633E-2</v>
      </c>
      <c r="G93" s="178">
        <f t="shared" si="11"/>
        <v>7.5369053977032335E-2</v>
      </c>
      <c r="H93" s="87">
        <f t="shared" si="12"/>
        <v>1.4685496550754185E-2</v>
      </c>
      <c r="I93" s="87">
        <f t="shared" si="12"/>
        <v>1.690790630164915E-2</v>
      </c>
      <c r="J93" s="87">
        <f t="shared" si="8"/>
        <v>5.6324749232103677E-3</v>
      </c>
      <c r="K93" s="87">
        <f t="shared" si="9"/>
        <v>3.8143176201418633E-2</v>
      </c>
      <c r="L93" s="87">
        <f t="shared" si="13"/>
        <v>6.6120357794208669E-3</v>
      </c>
      <c r="M93" s="88">
        <f>TB2f!J93</f>
        <v>7.702827352873555E-2</v>
      </c>
      <c r="N93" s="130"/>
      <c r="O93" s="139"/>
      <c r="P93" s="139"/>
      <c r="Q93" s="131">
        <f>G93+M93+L93-TB2f!B93</f>
        <v>-3.9423655451287232E-9</v>
      </c>
    </row>
    <row r="94" spans="1:17" ht="15.75">
      <c r="A94" s="134">
        <v>1997</v>
      </c>
      <c r="B94" s="175">
        <f>TB2f!C94</f>
        <v>8.3034258749537904E-2</v>
      </c>
      <c r="C94" s="87">
        <f>TB2f!E94</f>
        <v>1.4023265126393212E-2</v>
      </c>
      <c r="D94" s="87">
        <f>TB2f!F94</f>
        <v>1.6503834595325357E-2</v>
      </c>
      <c r="E94" s="87">
        <f>TB2f!G94</f>
        <v>1.2849280611815329E-2</v>
      </c>
      <c r="F94" s="201">
        <f t="shared" si="10"/>
        <v>3.9657878416004017E-2</v>
      </c>
      <c r="G94" s="178">
        <f t="shared" si="11"/>
        <v>7.6095647219157639E-2</v>
      </c>
      <c r="H94" s="87">
        <f t="shared" si="12"/>
        <v>1.4023265126393212E-2</v>
      </c>
      <c r="I94" s="87">
        <f t="shared" si="12"/>
        <v>1.6503834595325357E-2</v>
      </c>
      <c r="J94" s="87">
        <f t="shared" si="8"/>
        <v>5.9106690814350509E-3</v>
      </c>
      <c r="K94" s="87">
        <f t="shared" si="9"/>
        <v>3.9657878416004017E-2</v>
      </c>
      <c r="L94" s="87">
        <f t="shared" si="13"/>
        <v>6.9386115303802778E-3</v>
      </c>
      <c r="M94" s="88">
        <f>TB2f!J94</f>
        <v>8.2269740367665684E-2</v>
      </c>
      <c r="N94" s="130"/>
      <c r="O94" s="139"/>
      <c r="P94" s="139"/>
      <c r="Q94" s="131">
        <f>G94+M94+L94-TB2f!B94</f>
        <v>8.8723381974631366E-9</v>
      </c>
    </row>
    <row r="95" spans="1:17" ht="15.75">
      <c r="A95" s="134">
        <v>1998</v>
      </c>
      <c r="B95" s="175">
        <f>TB2f!C95</f>
        <v>7.9929776220395571E-2</v>
      </c>
      <c r="C95" s="87">
        <f>TB2f!E95</f>
        <v>1.3054555767125086E-2</v>
      </c>
      <c r="D95" s="87">
        <f>TB2f!F95</f>
        <v>1.134133351903936E-2</v>
      </c>
      <c r="E95" s="87">
        <f>TB2f!G95</f>
        <v>1.4505626184529039E-2</v>
      </c>
      <c r="F95" s="201">
        <f t="shared" si="10"/>
        <v>4.1028260749702089E-2</v>
      </c>
      <c r="G95" s="178">
        <f t="shared" si="11"/>
        <v>7.20967380807499E-2</v>
      </c>
      <c r="H95" s="87">
        <f t="shared" si="12"/>
        <v>1.3054555767125086E-2</v>
      </c>
      <c r="I95" s="87">
        <f t="shared" si="12"/>
        <v>1.134133351903936E-2</v>
      </c>
      <c r="J95" s="87">
        <f t="shared" si="8"/>
        <v>6.6725880448833576E-3</v>
      </c>
      <c r="K95" s="87">
        <f t="shared" si="9"/>
        <v>4.1028260749702089E-2</v>
      </c>
      <c r="L95" s="87">
        <f t="shared" si="13"/>
        <v>7.8330381396456809E-3</v>
      </c>
      <c r="M95" s="88">
        <f>TB2f!J95</f>
        <v>8.7827671099303506E-2</v>
      </c>
      <c r="N95" s="130"/>
      <c r="O95" s="139"/>
      <c r="P95" s="139"/>
      <c r="Q95" s="131">
        <f>G95+M95+L95-TB2f!B95</f>
        <v>-4.2145721634856415E-9</v>
      </c>
    </row>
    <row r="96" spans="1:17" ht="15.75">
      <c r="A96" s="140">
        <v>1999</v>
      </c>
      <c r="B96" s="179">
        <f>TB2f!C96</f>
        <v>7.9433458745375968E-2</v>
      </c>
      <c r="C96" s="115">
        <f>TB2f!E96</f>
        <v>1.1557014037730877E-2</v>
      </c>
      <c r="D96" s="115">
        <f>TB2f!F96</f>
        <v>1.2514466884639114E-2</v>
      </c>
      <c r="E96" s="115">
        <f>TB2f!G96</f>
        <v>1.3585018453686298E-2</v>
      </c>
      <c r="F96" s="206">
        <f t="shared" si="10"/>
        <v>4.1776959369319674E-2</v>
      </c>
      <c r="G96" s="189">
        <f t="shared" si="11"/>
        <v>7.2097548780385365E-2</v>
      </c>
      <c r="H96" s="115">
        <f t="shared" si="12"/>
        <v>1.1557014037730877E-2</v>
      </c>
      <c r="I96" s="115">
        <f t="shared" si="12"/>
        <v>1.2514466884639114E-2</v>
      </c>
      <c r="J96" s="115">
        <f t="shared" si="8"/>
        <v>6.2491084886956965E-3</v>
      </c>
      <c r="K96" s="115">
        <f t="shared" si="9"/>
        <v>4.1776959369319674E-2</v>
      </c>
      <c r="L96" s="115">
        <f t="shared" si="13"/>
        <v>7.3359099649906011E-3</v>
      </c>
      <c r="M96" s="116">
        <f>TB2f!J96</f>
        <v>9.5267048926981235E-2</v>
      </c>
      <c r="N96" s="130"/>
      <c r="O96" s="139"/>
      <c r="P96" s="139"/>
      <c r="Q96" s="131">
        <f>G96+M96+L96-TB2f!B96</f>
        <v>-5.8097366084641777E-9</v>
      </c>
    </row>
    <row r="97" spans="1:17" ht="15.75">
      <c r="A97" s="134">
        <v>2000</v>
      </c>
      <c r="B97" s="175">
        <f>TB2f!C97</f>
        <v>7.7720748031478729E-2</v>
      </c>
      <c r="C97" s="87">
        <f>TB2f!E97</f>
        <v>1.2329437738753555E-2</v>
      </c>
      <c r="D97" s="87">
        <f>TB2f!F97</f>
        <v>7.6252899258937683E-3</v>
      </c>
      <c r="E97" s="87">
        <f>TB2f!G97</f>
        <v>1.4651527242388676E-2</v>
      </c>
      <c r="F97" s="201">
        <f t="shared" si="10"/>
        <v>4.3114493124442724E-2</v>
      </c>
      <c r="G97" s="178">
        <f t="shared" si="11"/>
        <v>6.9808923320588828E-2</v>
      </c>
      <c r="H97" s="87">
        <f t="shared" si="12"/>
        <v>1.2329437738753555E-2</v>
      </c>
      <c r="I97" s="87">
        <f t="shared" si="12"/>
        <v>7.6252899258937683E-3</v>
      </c>
      <c r="J97" s="87">
        <f t="shared" si="8"/>
        <v>6.7397025314987896E-3</v>
      </c>
      <c r="K97" s="87">
        <f t="shared" si="9"/>
        <v>4.3114493124442724E-2</v>
      </c>
      <c r="L97" s="87">
        <f t="shared" si="13"/>
        <v>7.9118247108898865E-3</v>
      </c>
      <c r="M97" s="88">
        <f>TB2f!J97</f>
        <v>0.10241313788725319</v>
      </c>
      <c r="N97" s="130"/>
      <c r="O97" s="139"/>
      <c r="P97" s="139"/>
      <c r="Q97" s="131">
        <f>G97+M97+L97-TB2f!B97</f>
        <v>-8.1671522045301259E-9</v>
      </c>
    </row>
    <row r="98" spans="1:17" ht="15.75">
      <c r="A98" s="134">
        <v>2001</v>
      </c>
      <c r="B98" s="175">
        <f>TB2f!C98</f>
        <v>7.6258415337467994E-2</v>
      </c>
      <c r="C98" s="87">
        <f>TB2f!E98</f>
        <v>1.0823007504025222E-2</v>
      </c>
      <c r="D98" s="87">
        <f>TB2f!F98</f>
        <v>9.4882436951091078E-3</v>
      </c>
      <c r="E98" s="87">
        <f>TB2f!G98</f>
        <v>1.364606291925703E-2</v>
      </c>
      <c r="F98" s="201">
        <f t="shared" si="10"/>
        <v>4.2301101219076633E-2</v>
      </c>
      <c r="G98" s="178">
        <f t="shared" si="11"/>
        <v>6.8889541361069201E-2</v>
      </c>
      <c r="H98" s="87">
        <f t="shared" si="12"/>
        <v>1.0823007504025222E-2</v>
      </c>
      <c r="I98" s="87">
        <f t="shared" si="12"/>
        <v>9.4882436951091078E-3</v>
      </c>
      <c r="J98" s="87">
        <f t="shared" si="8"/>
        <v>6.2771889428582337E-3</v>
      </c>
      <c r="K98" s="87">
        <f t="shared" si="9"/>
        <v>4.2301101219076633E-2</v>
      </c>
      <c r="L98" s="87">
        <f t="shared" si="13"/>
        <v>7.3688739763987966E-3</v>
      </c>
      <c r="M98" s="88">
        <f>TB2f!J98</f>
        <v>9.4373589023086416E-2</v>
      </c>
      <c r="N98" s="130"/>
      <c r="O98" s="139"/>
      <c r="P98" s="139"/>
      <c r="Q98" s="131">
        <f>G98+M98+L98-TB2f!B98</f>
        <v>-3.7729958046739398E-10</v>
      </c>
    </row>
    <row r="99" spans="1:17" ht="15.75">
      <c r="A99" s="134">
        <v>2002</v>
      </c>
      <c r="B99" s="175">
        <f>TB2f!C99</f>
        <v>8.1801294672344677E-2</v>
      </c>
      <c r="C99" s="87">
        <f>TB2f!E99</f>
        <v>1.157756162988762E-2</v>
      </c>
      <c r="D99" s="87">
        <f>TB2f!F99</f>
        <v>1.5335101801488615E-2</v>
      </c>
      <c r="E99" s="87">
        <f>TB2f!G99</f>
        <v>1.3832892128130313E-2</v>
      </c>
      <c r="F99" s="201">
        <f t="shared" si="10"/>
        <v>4.1055739112838135E-2</v>
      </c>
      <c r="G99" s="178">
        <f t="shared" si="11"/>
        <v>7.4331532923154309E-2</v>
      </c>
      <c r="H99" s="87">
        <f t="shared" si="12"/>
        <v>1.157756162988762E-2</v>
      </c>
      <c r="I99" s="87">
        <f t="shared" si="12"/>
        <v>1.5335101801488615E-2</v>
      </c>
      <c r="J99" s="87">
        <f t="shared" si="8"/>
        <v>6.3631303789399435E-3</v>
      </c>
      <c r="K99" s="87">
        <f t="shared" si="9"/>
        <v>4.1055739112838135E-2</v>
      </c>
      <c r="L99" s="87">
        <f t="shared" si="13"/>
        <v>7.4697617491903696E-3</v>
      </c>
      <c r="M99" s="88">
        <f>TB2f!J99</f>
        <v>8.6873834301284869E-2</v>
      </c>
      <c r="N99" s="130"/>
      <c r="O99" s="139"/>
      <c r="P99" s="139"/>
      <c r="Q99" s="131">
        <f>G99+M99+L99-TB2f!B99</f>
        <v>-1.0572764802541101E-8</v>
      </c>
    </row>
    <row r="100" spans="1:17" ht="15.75">
      <c r="A100" s="134">
        <v>2003</v>
      </c>
      <c r="B100" s="175">
        <f>TB2f!C100</f>
        <v>8.4657409292523814E-2</v>
      </c>
      <c r="C100" s="87">
        <f>TB2f!E100</f>
        <v>1.1979324246619044E-2</v>
      </c>
      <c r="D100" s="87">
        <f>TB2f!F100</f>
        <v>1.7397779291202821E-2</v>
      </c>
      <c r="E100" s="87">
        <f>TB2f!G100</f>
        <v>1.4561892157952712E-2</v>
      </c>
      <c r="F100" s="201">
        <f t="shared" si="10"/>
        <v>4.0718413596749235E-2</v>
      </c>
      <c r="G100" s="178">
        <f t="shared" si="11"/>
        <v>7.6793987527229352E-2</v>
      </c>
      <c r="H100" s="87">
        <f t="shared" si="12"/>
        <v>1.1979324246619044E-2</v>
      </c>
      <c r="I100" s="87">
        <f t="shared" si="12"/>
        <v>1.7397779291202821E-2</v>
      </c>
      <c r="J100" s="87">
        <f t="shared" si="8"/>
        <v>6.698470392658246E-3</v>
      </c>
      <c r="K100" s="87">
        <f t="shared" si="9"/>
        <v>4.0718413596749235E-2</v>
      </c>
      <c r="L100" s="87">
        <f t="shared" si="13"/>
        <v>7.8634217652944656E-3</v>
      </c>
      <c r="M100" s="88">
        <f>TB2f!J100</f>
        <v>8.5616673553366968E-2</v>
      </c>
      <c r="N100" s="130"/>
      <c r="O100" s="139"/>
      <c r="P100" s="139"/>
      <c r="Q100" s="131">
        <f>G100+M100+L100-TB2f!B100</f>
        <v>3.9999130119205972E-9</v>
      </c>
    </row>
    <row r="101" spans="1:17" ht="15.75">
      <c r="A101" s="134">
        <v>2004</v>
      </c>
      <c r="B101" s="175">
        <f>TB2f!C101</f>
        <v>9.0442683982348837E-2</v>
      </c>
      <c r="C101" s="87">
        <f>TB2f!E101</f>
        <v>1.462639834179213E-2</v>
      </c>
      <c r="D101" s="87">
        <f>TB2f!F101</f>
        <v>1.764230503489217E-2</v>
      </c>
      <c r="E101" s="87">
        <f>TB2f!G101</f>
        <v>1.6268264310091599E-2</v>
      </c>
      <c r="F101" s="201">
        <f t="shared" si="10"/>
        <v>4.1905716295572937E-2</v>
      </c>
      <c r="G101" s="178">
        <f t="shared" si="11"/>
        <v>8.1657821254899371E-2</v>
      </c>
      <c r="H101" s="87">
        <f t="shared" si="12"/>
        <v>1.462639834179213E-2</v>
      </c>
      <c r="I101" s="87">
        <f t="shared" si="12"/>
        <v>1.764230503489217E-2</v>
      </c>
      <c r="J101" s="87">
        <f t="shared" si="8"/>
        <v>7.4834015826421348E-3</v>
      </c>
      <c r="K101" s="87">
        <f t="shared" si="9"/>
        <v>4.1905716295572937E-2</v>
      </c>
      <c r="L101" s="87">
        <f t="shared" si="13"/>
        <v>8.7848627274494644E-3</v>
      </c>
      <c r="M101" s="88">
        <f>TB2f!J101</f>
        <v>9.0396576329205142E-2</v>
      </c>
      <c r="N101" s="130"/>
      <c r="O101" s="139"/>
      <c r="P101" s="139"/>
      <c r="Q101" s="131">
        <f>G101+M101+L101-TB2f!B101</f>
        <v>4.8593979118383146E-9</v>
      </c>
    </row>
    <row r="102" spans="1:17" ht="15.75">
      <c r="A102" s="134">
        <v>2005</v>
      </c>
      <c r="B102" s="175">
        <f>TB2f!C102</f>
        <v>9.652432662380675E-2</v>
      </c>
      <c r="C102" s="87">
        <f>TB2f!E102</f>
        <v>1.2542807908484001E-2</v>
      </c>
      <c r="D102" s="87">
        <f>TB2f!F102</f>
        <v>1.9033628285733507E-2</v>
      </c>
      <c r="E102" s="87">
        <f>TB2f!G102</f>
        <v>1.8285424557745629E-2</v>
      </c>
      <c r="F102" s="201">
        <f t="shared" si="10"/>
        <v>4.6662465871843618E-2</v>
      </c>
      <c r="G102" s="178">
        <f t="shared" si="11"/>
        <v>8.665019736262411E-2</v>
      </c>
      <c r="H102" s="87">
        <f t="shared" si="12"/>
        <v>1.2542807908484001E-2</v>
      </c>
      <c r="I102" s="87">
        <f t="shared" si="12"/>
        <v>1.9033628285733507E-2</v>
      </c>
      <c r="J102" s="87">
        <f t="shared" si="8"/>
        <v>8.4112952965629886E-3</v>
      </c>
      <c r="K102" s="87">
        <f t="shared" si="9"/>
        <v>4.6662465871843618E-2</v>
      </c>
      <c r="L102" s="87">
        <f t="shared" si="13"/>
        <v>9.8741292611826403E-3</v>
      </c>
      <c r="M102" s="88">
        <f>TB2f!J102</f>
        <v>9.3941050893264252E-2</v>
      </c>
      <c r="N102" s="130"/>
      <c r="O102" s="139"/>
      <c r="P102" s="139"/>
      <c r="Q102" s="131">
        <f>G102+M102+L102-TB2f!B102</f>
        <v>1.7360117232634309E-9</v>
      </c>
    </row>
    <row r="103" spans="1:17" ht="15.75">
      <c r="A103" s="134">
        <v>2006</v>
      </c>
      <c r="B103" s="175">
        <f>TB2f!C103</f>
        <v>0.10141910742934267</v>
      </c>
      <c r="C103" s="87">
        <f>TB2f!E103</f>
        <v>1.5862464961727926E-2</v>
      </c>
      <c r="D103" s="87">
        <f>TB2f!F103</f>
        <v>1.663471250772135E-2</v>
      </c>
      <c r="E103" s="87">
        <f>TB2f!G103</f>
        <v>1.9730716757988612E-2</v>
      </c>
      <c r="F103" s="201">
        <f t="shared" si="10"/>
        <v>4.9191213201904782E-2</v>
      </c>
      <c r="G103" s="178">
        <f t="shared" si="11"/>
        <v>9.0764520380028815E-2</v>
      </c>
      <c r="H103" s="87">
        <f t="shared" si="12"/>
        <v>1.5862464961727926E-2</v>
      </c>
      <c r="I103" s="87">
        <f t="shared" si="12"/>
        <v>1.663471250772135E-2</v>
      </c>
      <c r="J103" s="87">
        <f t="shared" si="8"/>
        <v>9.07612970867476E-3</v>
      </c>
      <c r="K103" s="87">
        <f t="shared" si="9"/>
        <v>4.9191213201904782E-2</v>
      </c>
      <c r="L103" s="87">
        <f t="shared" si="13"/>
        <v>1.0654587049313852E-2</v>
      </c>
      <c r="M103" s="88">
        <f>TB2f!J103</f>
        <v>9.6199988746138693E-2</v>
      </c>
      <c r="N103" s="130"/>
      <c r="O103" s="139"/>
      <c r="P103" s="139"/>
      <c r="Q103" s="131">
        <f>G103+M103+L103-TB2f!B103</f>
        <v>7.3080211326903566E-10</v>
      </c>
    </row>
    <row r="104" spans="1:17" ht="15.75">
      <c r="A104" s="134">
        <v>2007</v>
      </c>
      <c r="B104" s="175">
        <f>TB2f!C104</f>
        <v>9.7213981346411141E-2</v>
      </c>
      <c r="C104" s="87">
        <f>TB2f!E104</f>
        <v>1.7680436323946374E-2</v>
      </c>
      <c r="D104" s="87">
        <f>TB2f!F104</f>
        <v>1.0010863388508108E-2</v>
      </c>
      <c r="E104" s="87">
        <f>TB2f!G104</f>
        <v>2.0164188770147414E-2</v>
      </c>
      <c r="F104" s="201">
        <f t="shared" si="10"/>
        <v>4.9358492863809236E-2</v>
      </c>
      <c r="G104" s="178">
        <f t="shared" si="11"/>
        <v>8.6325319410531523E-2</v>
      </c>
      <c r="H104" s="87">
        <f t="shared" si="12"/>
        <v>1.7680436323946374E-2</v>
      </c>
      <c r="I104" s="87">
        <f t="shared" si="12"/>
        <v>1.0010863388508108E-2</v>
      </c>
      <c r="J104" s="87">
        <f t="shared" si="8"/>
        <v>9.2755268342678103E-3</v>
      </c>
      <c r="K104" s="87">
        <f t="shared" si="9"/>
        <v>4.9358492863809236E-2</v>
      </c>
      <c r="L104" s="87">
        <f t="shared" si="13"/>
        <v>1.0888661935879604E-2</v>
      </c>
      <c r="M104" s="88">
        <f>TB2f!J104</f>
        <v>9.8390479700018268E-2</v>
      </c>
      <c r="N104" s="130"/>
      <c r="O104" s="139"/>
      <c r="P104" s="139"/>
      <c r="Q104" s="131">
        <f>G104+M104+L104-TB2f!B104</f>
        <v>2.5951583659811206E-9</v>
      </c>
    </row>
    <row r="105" spans="1:17" ht="15.75">
      <c r="A105" s="134">
        <v>2008</v>
      </c>
      <c r="B105" s="175">
        <f>TB2f!C105</f>
        <v>9.6117241019972127E-2</v>
      </c>
      <c r="C105" s="87">
        <f>TB2f!E105</f>
        <v>1.9044174835631523E-2</v>
      </c>
      <c r="D105" s="87">
        <f>TB2f!F105</f>
        <v>7.1201524401899221E-3</v>
      </c>
      <c r="E105" s="87">
        <f>TB2f!G105</f>
        <v>2.0651734835088482E-2</v>
      </c>
      <c r="F105" s="201">
        <f t="shared" si="10"/>
        <v>4.9301178909062209E-2</v>
      </c>
      <c r="G105" s="178">
        <f t="shared" si="11"/>
        <v>8.4965304209024345E-2</v>
      </c>
      <c r="H105" s="87">
        <f t="shared" si="12"/>
        <v>1.9044174835631523E-2</v>
      </c>
      <c r="I105" s="87">
        <f t="shared" si="12"/>
        <v>7.1201524401899221E-3</v>
      </c>
      <c r="J105" s="87">
        <f t="shared" si="8"/>
        <v>9.4997980241407019E-3</v>
      </c>
      <c r="K105" s="87">
        <f t="shared" si="9"/>
        <v>4.9301178909062209E-2</v>
      </c>
      <c r="L105" s="87">
        <f t="shared" si="13"/>
        <v>1.1151936810947781E-2</v>
      </c>
      <c r="M105" s="88">
        <f>TB2f!J105</f>
        <v>9.5958694832268793E-2</v>
      </c>
      <c r="N105" s="130"/>
      <c r="O105" s="139"/>
      <c r="P105" s="139"/>
      <c r="Q105" s="131">
        <f>G105+M105+L105-TB2f!B105</f>
        <v>-2.1341329814461574E-9</v>
      </c>
    </row>
    <row r="106" spans="1:17" ht="15.75">
      <c r="A106" s="140">
        <v>2009</v>
      </c>
      <c r="B106" s="179">
        <f>TB2f!C106</f>
        <v>9.920437238138663E-2</v>
      </c>
      <c r="C106" s="115">
        <f>TB2f!E106</f>
        <v>1.3258130783476721E-2</v>
      </c>
      <c r="D106" s="115">
        <f>TB2f!F106</f>
        <v>2.1363801279486269E-2</v>
      </c>
      <c r="E106" s="115">
        <f>TB2f!G106</f>
        <v>1.7929990297476238E-2</v>
      </c>
      <c r="F106" s="206">
        <f t="shared" si="10"/>
        <v>4.6652450020947402E-2</v>
      </c>
      <c r="G106" s="189">
        <f t="shared" si="11"/>
        <v>8.952217762074946E-2</v>
      </c>
      <c r="H106" s="115">
        <f t="shared" si="12"/>
        <v>1.3258130783476721E-2</v>
      </c>
      <c r="I106" s="115">
        <f t="shared" si="12"/>
        <v>2.1363801279486269E-2</v>
      </c>
      <c r="J106" s="115">
        <f t="shared" si="8"/>
        <v>8.2477955368390685E-3</v>
      </c>
      <c r="K106" s="115">
        <f t="shared" si="9"/>
        <v>4.6652450020947402E-2</v>
      </c>
      <c r="L106" s="115">
        <f t="shared" si="13"/>
        <v>9.6821947606371694E-3</v>
      </c>
      <c r="M106" s="116">
        <f>TB2f!J106</f>
        <v>8.4672973680594787E-2</v>
      </c>
      <c r="N106" s="130"/>
      <c r="O106" s="139"/>
      <c r="P106" s="139"/>
      <c r="Q106" s="131">
        <f>G106+M106+L106-TB2f!B106</f>
        <v>1.2063301302323026E-8</v>
      </c>
    </row>
    <row r="107" spans="1:17" ht="15.75">
      <c r="A107" s="134">
        <v>2010</v>
      </c>
      <c r="B107" s="175">
        <f>TB2f!C107</f>
        <v>0.10849974934479134</v>
      </c>
      <c r="C107" s="87">
        <f>TB2f!E107</f>
        <v>1.2859613484783095E-2</v>
      </c>
      <c r="D107" s="87">
        <f>TB2f!F107</f>
        <v>2.9895008767745181E-2</v>
      </c>
      <c r="E107" s="87">
        <f>TB2f!G107</f>
        <v>1.7796579877507261E-2</v>
      </c>
      <c r="F107" s="201">
        <f t="shared" si="10"/>
        <v>4.7948547214755811E-2</v>
      </c>
      <c r="G107" s="178">
        <f t="shared" si="11"/>
        <v>9.888959621093743E-2</v>
      </c>
      <c r="H107" s="87">
        <f t="shared" si="12"/>
        <v>1.2859613484783095E-2</v>
      </c>
      <c r="I107" s="87">
        <f t="shared" si="12"/>
        <v>2.9895008767745181E-2</v>
      </c>
      <c r="J107" s="87">
        <f t="shared" si="8"/>
        <v>8.1864267436533387E-3</v>
      </c>
      <c r="K107" s="87">
        <f t="shared" si="9"/>
        <v>4.7948547214755811E-2</v>
      </c>
      <c r="L107" s="87">
        <f t="shared" si="13"/>
        <v>9.6101531338539225E-3</v>
      </c>
      <c r="M107" s="88">
        <f>TB2f!J107</f>
        <v>8.9106814512660032E-2</v>
      </c>
      <c r="N107" s="130"/>
      <c r="O107" s="139"/>
      <c r="P107" s="139"/>
      <c r="Q107" s="131">
        <f>G107+M107+L107-TB2f!B107</f>
        <v>2.8933613838155736E-10</v>
      </c>
    </row>
    <row r="108" spans="1:17" ht="15.75">
      <c r="A108" s="134">
        <v>2011</v>
      </c>
      <c r="B108" s="175">
        <f>TB2f!C108</f>
        <v>0.10592074549018633</v>
      </c>
      <c r="C108" s="87">
        <f>TB2f!E108</f>
        <v>1.5096251648380675E-2</v>
      </c>
      <c r="D108" s="87">
        <f>TB2f!F108</f>
        <v>2.4935007727381567E-2</v>
      </c>
      <c r="E108" s="87">
        <f>TB2f!G108</f>
        <v>1.7177525849174181E-2</v>
      </c>
      <c r="F108" s="201">
        <f t="shared" si="10"/>
        <v>4.8711960265249911E-2</v>
      </c>
      <c r="G108" s="178">
        <f t="shared" si="11"/>
        <v>9.6644881531632282E-2</v>
      </c>
      <c r="H108" s="87">
        <f t="shared" si="12"/>
        <v>1.5096251648380675E-2</v>
      </c>
      <c r="I108" s="87">
        <f t="shared" si="12"/>
        <v>2.4935007727381567E-2</v>
      </c>
      <c r="J108" s="87">
        <f t="shared" si="8"/>
        <v>7.9016618906201236E-3</v>
      </c>
      <c r="K108" s="87">
        <f t="shared" si="9"/>
        <v>4.8711960265249911E-2</v>
      </c>
      <c r="L108" s="87">
        <f t="shared" si="13"/>
        <v>9.2758639585540578E-3</v>
      </c>
      <c r="M108" s="88">
        <f>TB2f!J108</f>
        <v>8.9189590455896708E-2</v>
      </c>
      <c r="N108" s="130"/>
      <c r="O108" s="139"/>
      <c r="P108" s="139"/>
      <c r="Q108" s="131">
        <f>G108+M108+L108-TB2f!B108</f>
        <v>0</v>
      </c>
    </row>
    <row r="109" spans="1:17" ht="15.75">
      <c r="A109" s="134">
        <v>2012</v>
      </c>
      <c r="B109" s="175">
        <f>TB2f!C109</f>
        <v>0.11136204818053622</v>
      </c>
      <c r="C109" s="87">
        <f>TB2f!E109</f>
        <v>1.8383276646187739E-2</v>
      </c>
      <c r="D109" s="87">
        <f>TB2f!F109</f>
        <v>2.2983321481979117E-2</v>
      </c>
      <c r="E109" s="87">
        <f>TB2f!G109</f>
        <v>1.8099127339650141E-2</v>
      </c>
      <c r="F109" s="201">
        <f t="shared" si="10"/>
        <v>5.1896322712719205E-2</v>
      </c>
      <c r="G109" s="178">
        <f t="shared" si="11"/>
        <v>0.10158851941712513</v>
      </c>
      <c r="H109" s="87">
        <f t="shared" si="12"/>
        <v>1.8383276646187739E-2</v>
      </c>
      <c r="I109" s="87">
        <f t="shared" si="12"/>
        <v>2.2983321481979117E-2</v>
      </c>
      <c r="J109" s="87">
        <f t="shared" si="8"/>
        <v>8.3255985762390634E-3</v>
      </c>
      <c r="K109" s="87">
        <f t="shared" si="9"/>
        <v>5.1896322712719205E-2</v>
      </c>
      <c r="L109" s="87">
        <f t="shared" si="13"/>
        <v>9.7735287634110775E-3</v>
      </c>
      <c r="M109" s="88">
        <f>TB2f!J109</f>
        <v>9.5363877026601887E-2</v>
      </c>
      <c r="N109" s="130"/>
      <c r="O109" s="139"/>
      <c r="P109" s="139"/>
      <c r="Q109" s="131">
        <f>G109+M109+L109-TB2f!B109</f>
        <v>0</v>
      </c>
    </row>
    <row r="110" spans="1:17" ht="15.75">
      <c r="A110" s="134">
        <v>2013</v>
      </c>
      <c r="B110" s="175">
        <f>TB2f!C110</f>
        <v>0.10076844573121344</v>
      </c>
      <c r="C110" s="87">
        <f>TB2f!E110</f>
        <v>1.7849030033912288E-2</v>
      </c>
      <c r="D110" s="87">
        <f>TB2f!F110</f>
        <v>1.7805110903403563E-2</v>
      </c>
      <c r="E110" s="87">
        <f>TB2f!G110</f>
        <v>1.4528674485863403E-2</v>
      </c>
      <c r="F110" s="201">
        <f t="shared" si="10"/>
        <v>5.0585630308034181E-2</v>
      </c>
      <c r="G110" s="178">
        <f t="shared" si="11"/>
        <v>9.2922961508847199E-2</v>
      </c>
      <c r="H110" s="87">
        <f t="shared" si="12"/>
        <v>1.7849030033912288E-2</v>
      </c>
      <c r="I110" s="87">
        <f t="shared" si="12"/>
        <v>1.7805110903403563E-2</v>
      </c>
      <c r="J110" s="87">
        <f t="shared" si="8"/>
        <v>6.6831902634971654E-3</v>
      </c>
      <c r="K110" s="87">
        <f t="shared" si="9"/>
        <v>5.0585630308034181E-2</v>
      </c>
      <c r="L110" s="87">
        <f t="shared" si="13"/>
        <v>7.8454842223662381E-3</v>
      </c>
      <c r="M110" s="88">
        <f>TB2f!J110</f>
        <v>9.2124373911807195E-2</v>
      </c>
      <c r="N110" s="130"/>
      <c r="O110" s="139"/>
      <c r="P110" s="139"/>
      <c r="Q110" s="131">
        <f>G110+M110+L110-TB2f!B110</f>
        <v>0</v>
      </c>
    </row>
    <row r="111" spans="1:17" ht="15.75">
      <c r="A111" s="134">
        <v>2014</v>
      </c>
      <c r="B111" s="175">
        <f>TB2f!C111</f>
        <v>0.105030805958148</v>
      </c>
      <c r="C111" s="87">
        <f>TB2f!E111</f>
        <v>1.9882659230394829E-2</v>
      </c>
      <c r="D111" s="87">
        <f>TB2f!F111</f>
        <v>1.780702275961631E-2</v>
      </c>
      <c r="E111" s="87">
        <f>TB2f!G111</f>
        <v>1.5847300823360208E-2</v>
      </c>
      <c r="F111" s="201">
        <f t="shared" si="10"/>
        <v>5.1493823144776657E-2</v>
      </c>
      <c r="G111" s="178">
        <f t="shared" si="11"/>
        <v>9.6473263513533497E-2</v>
      </c>
      <c r="H111" s="87">
        <f t="shared" si="12"/>
        <v>1.9882659230394829E-2</v>
      </c>
      <c r="I111" s="87">
        <f t="shared" si="12"/>
        <v>1.780702275961631E-2</v>
      </c>
      <c r="J111" s="87">
        <f t="shared" si="8"/>
        <v>7.2897583787456949E-3</v>
      </c>
      <c r="K111" s="87">
        <f t="shared" si="9"/>
        <v>5.1493823144776657E-2</v>
      </c>
      <c r="L111" s="87">
        <f t="shared" si="13"/>
        <v>8.5575424446145132E-3</v>
      </c>
      <c r="M111" s="88">
        <f>TB2f!J111</f>
        <v>9.3994854795102126E-2</v>
      </c>
      <c r="N111" s="130"/>
      <c r="O111" s="139"/>
      <c r="P111" s="139"/>
      <c r="Q111" s="131">
        <f>G111+M111+L111-TB2f!B111</f>
        <v>0</v>
      </c>
    </row>
    <row r="112" spans="1:17" ht="15.75">
      <c r="A112" s="134">
        <v>2015</v>
      </c>
      <c r="B112" s="175">
        <f>TB2f!C112</f>
        <v>0.10467446473609752</v>
      </c>
      <c r="C112" s="87">
        <f>TB2f!E112</f>
        <v>2.007307173122936E-2</v>
      </c>
      <c r="D112" s="87">
        <f>TB2f!F112</f>
        <v>1.4325108908022428E-2</v>
      </c>
      <c r="E112" s="87">
        <f>TB2f!G112</f>
        <v>1.8004998965812966E-2</v>
      </c>
      <c r="F112" s="201">
        <f t="shared" si="10"/>
        <v>5.2271285131032769E-2</v>
      </c>
      <c r="G112" s="178">
        <f t="shared" si="11"/>
        <v>9.4951765294558524E-2</v>
      </c>
      <c r="H112" s="87">
        <f t="shared" ref="H112:I113" si="14">C112</f>
        <v>2.007307173122936E-2</v>
      </c>
      <c r="I112" s="87">
        <f t="shared" si="14"/>
        <v>1.4325108908022428E-2</v>
      </c>
      <c r="J112" s="87">
        <f t="shared" si="8"/>
        <v>8.2822995242739627E-3</v>
      </c>
      <c r="K112" s="87">
        <f t="shared" si="9"/>
        <v>5.2271285131032769E-2</v>
      </c>
      <c r="L112" s="87">
        <f t="shared" si="13"/>
        <v>9.7226994415390029E-3</v>
      </c>
      <c r="M112" s="88">
        <f>TB2f!J112</f>
        <v>9.3068399753457862E-2</v>
      </c>
      <c r="O112" s="139"/>
      <c r="Q112" s="131">
        <f>G112+M112+L112-TB2f!B112</f>
        <v>0</v>
      </c>
    </row>
    <row r="113" spans="1:17" ht="15.75">
      <c r="A113" s="134">
        <v>2016</v>
      </c>
      <c r="B113" s="175">
        <f>TB2f!C113</f>
        <v>0.10346294949733059</v>
      </c>
      <c r="C113" s="87">
        <f>TB2f!E113</f>
        <v>2.1175587401068306E-2</v>
      </c>
      <c r="D113" s="87">
        <f>TB2f!F113</f>
        <v>1.3300668780970014E-2</v>
      </c>
      <c r="E113" s="87">
        <f>TB2f!G113</f>
        <v>1.7761437185878741E-2</v>
      </c>
      <c r="F113" s="201">
        <f t="shared" si="10"/>
        <v>5.1225256129413525E-2</v>
      </c>
      <c r="G113" s="178">
        <f t="shared" si="11"/>
        <v>9.3871773416956072E-2</v>
      </c>
      <c r="H113" s="87">
        <f t="shared" si="14"/>
        <v>2.1175587401068306E-2</v>
      </c>
      <c r="I113" s="87">
        <f t="shared" si="14"/>
        <v>1.3300668780970014E-2</v>
      </c>
      <c r="J113" s="87">
        <f t="shared" si="8"/>
        <v>8.1702611055042198E-3</v>
      </c>
      <c r="K113" s="87">
        <f t="shared" si="9"/>
        <v>5.1225256129413525E-2</v>
      </c>
      <c r="L113" s="87">
        <f t="shared" si="13"/>
        <v>9.5911760803745211E-3</v>
      </c>
      <c r="M113" s="88">
        <f>TB2f!J113</f>
        <v>8.9111953871619312E-2</v>
      </c>
      <c r="O113" s="139"/>
      <c r="Q113" s="131">
        <f>G113+M113+L113-TB2f!B113</f>
        <v>0</v>
      </c>
    </row>
    <row r="114" spans="1:17" ht="15.75">
      <c r="A114" s="134">
        <v>2017</v>
      </c>
      <c r="B114" s="175"/>
      <c r="C114" s="121"/>
      <c r="D114" s="87"/>
      <c r="E114" s="87"/>
      <c r="F114" s="201"/>
      <c r="G114" s="87"/>
      <c r="H114" s="87"/>
      <c r="I114" s="87"/>
      <c r="J114" s="87"/>
      <c r="K114" s="87"/>
      <c r="L114" s="87"/>
      <c r="M114" s="88"/>
      <c r="Q114" s="174"/>
    </row>
    <row r="115" spans="1:17" ht="15.75">
      <c r="A115" s="134">
        <v>2018</v>
      </c>
      <c r="B115" s="175"/>
      <c r="C115" s="87"/>
      <c r="D115" s="87"/>
      <c r="E115" s="87"/>
      <c r="F115" s="201"/>
      <c r="G115" s="87"/>
      <c r="H115" s="87"/>
      <c r="I115" s="87"/>
      <c r="J115" s="87"/>
      <c r="K115" s="87"/>
      <c r="L115" s="87"/>
      <c r="M115" s="88"/>
      <c r="Q115" s="174"/>
    </row>
    <row r="116" spans="1:17" ht="15.75">
      <c r="A116" s="134">
        <v>2019</v>
      </c>
      <c r="B116" s="175"/>
      <c r="C116" s="87"/>
      <c r="D116" s="87"/>
      <c r="E116" s="87"/>
      <c r="F116" s="201"/>
      <c r="G116" s="87"/>
      <c r="H116" s="87"/>
      <c r="I116" s="87"/>
      <c r="J116" s="87"/>
      <c r="K116" s="87"/>
      <c r="L116" s="87"/>
      <c r="M116" s="88"/>
      <c r="Q116" s="174"/>
    </row>
    <row r="117" spans="1:17" ht="15.75">
      <c r="A117" s="134">
        <v>2020</v>
      </c>
      <c r="B117" s="175"/>
      <c r="C117" s="87"/>
      <c r="D117" s="87"/>
      <c r="E117" s="87"/>
      <c r="F117" s="201"/>
      <c r="G117" s="87"/>
      <c r="H117" s="87"/>
      <c r="I117" s="87"/>
      <c r="J117" s="87"/>
      <c r="K117" s="87"/>
      <c r="L117" s="87"/>
      <c r="M117" s="88"/>
      <c r="Q117" s="174"/>
    </row>
    <row r="118" spans="1:17" ht="15.75" thickBot="1">
      <c r="A118" s="207"/>
      <c r="B118" s="208"/>
      <c r="C118" s="118"/>
      <c r="D118" s="118"/>
      <c r="E118" s="118"/>
      <c r="F118" s="209"/>
      <c r="G118" s="118"/>
      <c r="H118" s="118"/>
      <c r="I118" s="118"/>
      <c r="J118" s="118"/>
      <c r="K118" s="118"/>
      <c r="L118" s="118"/>
      <c r="M118" s="119"/>
      <c r="Q118" s="174"/>
    </row>
    <row r="119" spans="1:17" ht="15.75" thickTop="1">
      <c r="Q119" s="174"/>
    </row>
    <row r="120" spans="1:17">
      <c r="Q120" s="174"/>
    </row>
    <row r="121" spans="1:17">
      <c r="Q121" s="174"/>
    </row>
    <row r="122" spans="1:17">
      <c r="Q122" s="174"/>
    </row>
  </sheetData>
  <mergeCells count="20">
    <mergeCell ref="C17:D17"/>
    <mergeCell ref="A4:M4"/>
    <mergeCell ref="B7:M7"/>
    <mergeCell ref="B8:F8"/>
    <mergeCell ref="G8:M8"/>
    <mergeCell ref="C10:D10"/>
    <mergeCell ref="C11:D11"/>
    <mergeCell ref="C12:D12"/>
    <mergeCell ref="C13:D13"/>
    <mergeCell ref="C14:D14"/>
    <mergeCell ref="C15:D15"/>
    <mergeCell ref="C16:D16"/>
    <mergeCell ref="C24:D24"/>
    <mergeCell ref="C25:D25"/>
    <mergeCell ref="C18:D18"/>
    <mergeCell ref="C19:D19"/>
    <mergeCell ref="C20:D20"/>
    <mergeCell ref="C21:D21"/>
    <mergeCell ref="C22:D22"/>
    <mergeCell ref="C23:D23"/>
  </mergeCells>
  <hyperlinks>
    <hyperlink ref="A1" location="Index!A1" display="Back to index" xr:uid="{92FC1926-D615-444B-869E-A9B0FC172F8F}"/>
  </hyperlinks>
  <pageMargins left="0.75" right="0.75" top="1" bottom="1" header="0.5" footer="0.5"/>
  <pageSetup paperSize="9" orientation="portrait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5214D-33B9-486F-85E8-F714820DEB61}">
  <dimension ref="A1:Y49"/>
  <sheetViews>
    <sheetView workbookViewId="0">
      <pane xSplit="1" ySplit="2" topLeftCell="D3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0.875" style="210"/>
    <col min="2" max="3" width="11.125" style="210" bestFit="1" customWidth="1"/>
    <col min="4" max="7" width="11" style="210" bestFit="1" customWidth="1"/>
    <col min="8" max="16" width="10.875" style="210"/>
    <col min="17" max="17" width="16" style="210" customWidth="1"/>
    <col min="18" max="16384" width="10.875" style="210"/>
  </cols>
  <sheetData>
    <row r="1" spans="1:25">
      <c r="B1" s="210" t="s">
        <v>86</v>
      </c>
      <c r="I1" s="210" t="s">
        <v>87</v>
      </c>
      <c r="M1" s="210" t="s">
        <v>88</v>
      </c>
    </row>
    <row r="2" spans="1:25" s="211" customFormat="1" ht="75">
      <c r="B2" s="212" t="s">
        <v>89</v>
      </c>
      <c r="C2" s="212" t="s">
        <v>90</v>
      </c>
      <c r="D2" s="212" t="s">
        <v>91</v>
      </c>
      <c r="E2" s="212" t="s">
        <v>92</v>
      </c>
      <c r="F2" s="212" t="s">
        <v>93</v>
      </c>
      <c r="G2" s="212" t="s">
        <v>94</v>
      </c>
      <c r="H2" s="212"/>
      <c r="I2" s="212" t="s">
        <v>90</v>
      </c>
      <c r="J2" s="212" t="s">
        <v>91</v>
      </c>
      <c r="K2" s="212" t="s">
        <v>92</v>
      </c>
      <c r="L2" s="212"/>
      <c r="M2" s="212" t="s">
        <v>78</v>
      </c>
      <c r="N2" s="212" t="s">
        <v>95</v>
      </c>
      <c r="O2" s="212" t="s">
        <v>47</v>
      </c>
      <c r="P2" s="212"/>
      <c r="Q2" s="212" t="s">
        <v>96</v>
      </c>
      <c r="R2" s="212" t="s">
        <v>97</v>
      </c>
      <c r="S2" s="212" t="s">
        <v>98</v>
      </c>
      <c r="T2" s="212"/>
      <c r="U2" s="212" t="s">
        <v>99</v>
      </c>
      <c r="V2" s="212" t="s">
        <v>100</v>
      </c>
      <c r="W2" s="212" t="s">
        <v>101</v>
      </c>
      <c r="Y2" s="213" t="s">
        <v>102</v>
      </c>
    </row>
    <row r="3" spans="1:25">
      <c r="A3" s="214">
        <v>1970</v>
      </c>
      <c r="B3" s="215">
        <v>2827433.6</v>
      </c>
      <c r="C3" s="215">
        <v>676924.69</v>
      </c>
      <c r="D3" s="215">
        <v>339126.68</v>
      </c>
      <c r="E3" s="215">
        <v>3918.0812000000001</v>
      </c>
      <c r="F3" s="215">
        <v>111547.25</v>
      </c>
      <c r="G3" s="215">
        <v>38460.177000000003</v>
      </c>
      <c r="I3" s="216">
        <f t="shared" ref="I3:I43" si="0">C3/B3</f>
        <v>0.23941311654498268</v>
      </c>
      <c r="J3" s="216">
        <f t="shared" ref="J3:J43" si="1">D3/B3</f>
        <v>0.11994151869737983</v>
      </c>
      <c r="K3" s="216">
        <f t="shared" ref="K3:K43" si="2">E3/B3</f>
        <v>1.3857376526897041E-3</v>
      </c>
      <c r="L3" s="217"/>
      <c r="M3" s="218">
        <v>0.47851164265627905</v>
      </c>
      <c r="N3" s="218">
        <v>0.49435259453265673</v>
      </c>
      <c r="O3" s="218">
        <v>2.7135762811064206E-2</v>
      </c>
      <c r="Q3" s="218">
        <v>0.12150213449510414</v>
      </c>
      <c r="R3" s="216">
        <v>3.775708524767854E-2</v>
      </c>
      <c r="S3" s="216">
        <v>3.9007019663235477E-2</v>
      </c>
      <c r="T3" s="216"/>
      <c r="U3" s="218">
        <f t="shared" ref="U3:U49" si="3">Q3*K3/(Q3*K3+(R3+S3)*(J3-K3))</f>
        <v>1.8164470500279414E-2</v>
      </c>
      <c r="V3" s="218">
        <f t="shared" ref="V3:V49" si="4">R3*(J3-K3)/(Q3*K3+(R3+S3)*(J3-K3))</f>
        <v>0.48292424994132793</v>
      </c>
      <c r="W3" s="218">
        <f t="shared" ref="W3:W49" si="5">(J3-K3)*S3/(Q3*K3+(R3+S3)*(J3-K3))</f>
        <v>0.49891127955839293</v>
      </c>
      <c r="Y3" s="218">
        <v>0.5465289110189</v>
      </c>
    </row>
    <row r="4" spans="1:25">
      <c r="A4" s="214">
        <v>1971</v>
      </c>
      <c r="B4" s="215">
        <v>3046949.8</v>
      </c>
      <c r="C4" s="215">
        <v>717351.41</v>
      </c>
      <c r="D4" s="215">
        <v>356879.41</v>
      </c>
      <c r="E4" s="215">
        <v>4202.2016999999996</v>
      </c>
      <c r="F4" s="215">
        <v>122858.7</v>
      </c>
      <c r="G4" s="215">
        <v>43799.855000000003</v>
      </c>
      <c r="I4" s="216">
        <f t="shared" si="0"/>
        <v>0.23543263167643919</v>
      </c>
      <c r="J4" s="216">
        <f t="shared" si="1"/>
        <v>0.1171267770804757</v>
      </c>
      <c r="K4" s="216">
        <f t="shared" si="2"/>
        <v>1.3791502899063188E-3</v>
      </c>
      <c r="L4" s="217"/>
      <c r="M4" s="218">
        <v>0.40593250292637567</v>
      </c>
      <c r="N4" s="218">
        <v>0.56888774130834308</v>
      </c>
      <c r="O4" s="218">
        <v>2.5179755765281232E-2</v>
      </c>
      <c r="Q4" s="218">
        <v>0.12150213449510416</v>
      </c>
      <c r="R4" s="216">
        <v>3.5580102960049917E-2</v>
      </c>
      <c r="S4" s="216">
        <v>4.9863177406447377E-2</v>
      </c>
      <c r="T4" s="216"/>
      <c r="U4" s="218">
        <f t="shared" si="3"/>
        <v>1.6661290223689527E-2</v>
      </c>
      <c r="V4" s="218">
        <f t="shared" si="4"/>
        <v>0.40947974361904826</v>
      </c>
      <c r="W4" s="218">
        <f t="shared" si="5"/>
        <v>0.57385896615726228</v>
      </c>
      <c r="Y4" s="218">
        <v>0.54495984235615513</v>
      </c>
    </row>
    <row r="5" spans="1:25">
      <c r="A5" s="214">
        <v>1972</v>
      </c>
      <c r="B5" s="215">
        <v>3453139.8</v>
      </c>
      <c r="C5" s="215">
        <v>808971.41</v>
      </c>
      <c r="D5" s="215">
        <v>416410.89</v>
      </c>
      <c r="E5" s="215">
        <v>4704.2440999999999</v>
      </c>
      <c r="F5" s="215">
        <v>137353.93</v>
      </c>
      <c r="G5" s="215">
        <v>49800.667000000001</v>
      </c>
      <c r="I5" s="216">
        <f t="shared" si="0"/>
        <v>0.23427125944915408</v>
      </c>
      <c r="J5" s="216">
        <f t="shared" si="1"/>
        <v>0.12058906216307838</v>
      </c>
      <c r="K5" s="216">
        <f t="shared" si="2"/>
        <v>1.3623091946639405E-3</v>
      </c>
      <c r="L5" s="217"/>
      <c r="M5" s="218">
        <v>0.36055912542573948</v>
      </c>
      <c r="N5" s="218">
        <v>0.61502906455660555</v>
      </c>
      <c r="O5" s="218">
        <v>2.4411810017655099E-2</v>
      </c>
      <c r="Q5" s="218">
        <v>0.12150213449510415</v>
      </c>
      <c r="R5" s="216">
        <v>3.0970778859438823E-2</v>
      </c>
      <c r="S5" s="216">
        <v>5.2828864414453024E-2</v>
      </c>
      <c r="T5" s="216"/>
      <c r="U5" s="218">
        <f t="shared" si="3"/>
        <v>1.629700144836092E-2</v>
      </c>
      <c r="V5" s="218">
        <f t="shared" si="4"/>
        <v>0.3635582067089958</v>
      </c>
      <c r="W5" s="218">
        <f t="shared" si="5"/>
        <v>0.62014479184264326</v>
      </c>
      <c r="Y5" s="218">
        <v>0.53216195750198891</v>
      </c>
    </row>
    <row r="6" spans="1:25">
      <c r="A6" s="214">
        <v>1973</v>
      </c>
      <c r="B6" s="215">
        <v>3743822.8</v>
      </c>
      <c r="C6" s="215">
        <v>810075.63</v>
      </c>
      <c r="D6" s="215">
        <v>376920.77</v>
      </c>
      <c r="E6" s="215">
        <v>5863.2356</v>
      </c>
      <c r="F6" s="215">
        <v>152118.46</v>
      </c>
      <c r="G6" s="215">
        <v>50527.324999999997</v>
      </c>
      <c r="I6" s="216">
        <f t="shared" si="0"/>
        <v>0.21637659506748025</v>
      </c>
      <c r="J6" s="216">
        <f t="shared" si="1"/>
        <v>0.10067804758280761</v>
      </c>
      <c r="K6" s="216">
        <f t="shared" si="2"/>
        <v>1.5661092720520855E-3</v>
      </c>
      <c r="L6" s="217"/>
      <c r="M6" s="218">
        <v>0.36501432812689161</v>
      </c>
      <c r="N6" s="218">
        <v>0.60974498051459691</v>
      </c>
      <c r="O6" s="218">
        <v>2.5240691358511397E-2</v>
      </c>
      <c r="Q6" s="218">
        <v>0.12150213449510415</v>
      </c>
      <c r="R6" s="216">
        <v>3.6363050388504604E-2</v>
      </c>
      <c r="S6" s="216">
        <v>6.0743334554478709E-2</v>
      </c>
      <c r="T6" s="216"/>
      <c r="U6" s="218">
        <f t="shared" si="3"/>
        <v>1.9387842601378259E-2</v>
      </c>
      <c r="V6" s="218">
        <f t="shared" si="4"/>
        <v>0.36720602164320248</v>
      </c>
      <c r="W6" s="218">
        <f t="shared" si="5"/>
        <v>0.61340613575541914</v>
      </c>
      <c r="Y6" s="218">
        <v>0.50328134840496119</v>
      </c>
    </row>
    <row r="7" spans="1:25">
      <c r="A7" s="214">
        <v>1974</v>
      </c>
      <c r="B7" s="215">
        <v>3779093.4</v>
      </c>
      <c r="C7" s="215">
        <v>758890.91</v>
      </c>
      <c r="D7" s="215">
        <v>258362.97</v>
      </c>
      <c r="E7" s="215">
        <v>7754.2561999999998</v>
      </c>
      <c r="F7" s="215">
        <v>157910.81</v>
      </c>
      <c r="G7" s="215">
        <v>41662.22</v>
      </c>
      <c r="I7" s="216">
        <f t="shared" si="0"/>
        <v>0.20081295423923634</v>
      </c>
      <c r="J7" s="216">
        <f t="shared" si="1"/>
        <v>6.8366389145079087E-2</v>
      </c>
      <c r="K7" s="216">
        <f t="shared" si="2"/>
        <v>2.0518826552421276E-3</v>
      </c>
      <c r="L7" s="217"/>
      <c r="M7" s="218">
        <v>0.46328793578327859</v>
      </c>
      <c r="N7" s="218">
        <v>0.5059385752516885</v>
      </c>
      <c r="O7" s="218">
        <v>3.0773488965032899E-2</v>
      </c>
      <c r="Q7" s="218">
        <v>0.12150213449510416</v>
      </c>
      <c r="R7" s="216">
        <v>5.8837564273644193E-2</v>
      </c>
      <c r="S7" s="216">
        <v>6.4254195157398733E-2</v>
      </c>
      <c r="T7" s="216"/>
      <c r="U7" s="218">
        <f t="shared" si="3"/>
        <v>2.9636926817470467E-2</v>
      </c>
      <c r="V7" s="218">
        <f t="shared" si="4"/>
        <v>0.46383120974993003</v>
      </c>
      <c r="W7" s="218">
        <f t="shared" si="5"/>
        <v>0.5065318634325997</v>
      </c>
      <c r="Y7" s="218">
        <v>0.50723686422544323</v>
      </c>
    </row>
    <row r="8" spans="1:25">
      <c r="A8" s="214">
        <v>1975</v>
      </c>
      <c r="B8" s="215">
        <v>4025078.8</v>
      </c>
      <c r="C8" s="215">
        <v>780411.9</v>
      </c>
      <c r="D8" s="215">
        <v>228459.92</v>
      </c>
      <c r="E8" s="215">
        <v>7738.04</v>
      </c>
      <c r="F8" s="215">
        <v>169127.87</v>
      </c>
      <c r="G8" s="215">
        <v>44617.542999999998</v>
      </c>
      <c r="I8" s="216">
        <f t="shared" si="0"/>
        <v>0.19388735942262797</v>
      </c>
      <c r="J8" s="216">
        <f t="shared" si="1"/>
        <v>5.6759117361876249E-2</v>
      </c>
      <c r="K8" s="216">
        <f t="shared" si="2"/>
        <v>1.922456772771753E-3</v>
      </c>
      <c r="L8" s="217"/>
      <c r="M8" s="218">
        <v>0.38906057617824169</v>
      </c>
      <c r="N8" s="218">
        <v>0.58591716615367984</v>
      </c>
      <c r="O8" s="218">
        <v>2.502225766807813E-2</v>
      </c>
      <c r="Q8" s="218">
        <v>0.12150213449510415</v>
      </c>
      <c r="R8" s="216">
        <v>6.319625577369703E-2</v>
      </c>
      <c r="S8" s="216">
        <v>9.5172251730496663E-2</v>
      </c>
      <c r="T8" s="216"/>
      <c r="U8" s="218">
        <f t="shared" si="3"/>
        <v>2.6192313816377807E-2</v>
      </c>
      <c r="V8" s="218">
        <f t="shared" si="4"/>
        <v>0.38859367042290677</v>
      </c>
      <c r="W8" s="218">
        <f t="shared" si="5"/>
        <v>0.58521401576071552</v>
      </c>
      <c r="Y8" s="218">
        <v>0.50772645239707381</v>
      </c>
    </row>
    <row r="9" spans="1:25">
      <c r="A9" s="214">
        <v>1976</v>
      </c>
      <c r="B9" s="215">
        <v>4578295.8</v>
      </c>
      <c r="C9" s="215">
        <v>854761.75</v>
      </c>
      <c r="D9" s="215">
        <v>280844.21000000002</v>
      </c>
      <c r="E9" s="215">
        <v>8421.4899000000005</v>
      </c>
      <c r="F9" s="215">
        <v>185220.56</v>
      </c>
      <c r="G9" s="215">
        <v>52548.368999999999</v>
      </c>
      <c r="I9" s="216">
        <f t="shared" si="0"/>
        <v>0.18669867289920411</v>
      </c>
      <c r="J9" s="216">
        <f t="shared" si="1"/>
        <v>6.1342521817834492E-2</v>
      </c>
      <c r="K9" s="216">
        <f t="shared" si="2"/>
        <v>1.8394377008143512E-3</v>
      </c>
      <c r="L9" s="217"/>
      <c r="M9" s="218">
        <v>0.37020660091961682</v>
      </c>
      <c r="N9" s="218">
        <v>0.6094326487991647</v>
      </c>
      <c r="O9" s="218">
        <v>2.0360750281218531E-2</v>
      </c>
      <c r="Q9" s="218">
        <v>0.12150213449510415</v>
      </c>
      <c r="R9" s="216">
        <v>5.7530313002125223E-2</v>
      </c>
      <c r="S9" s="216">
        <v>9.4706174746848948E-2</v>
      </c>
      <c r="T9" s="216"/>
      <c r="U9" s="218">
        <f t="shared" si="3"/>
        <v>2.4078295265550068E-2</v>
      </c>
      <c r="V9" s="218">
        <f t="shared" si="4"/>
        <v>0.36880173714674308</v>
      </c>
      <c r="W9" s="218">
        <f t="shared" si="5"/>
        <v>0.60711996758770703</v>
      </c>
      <c r="Y9" s="218">
        <v>0.48386718447036914</v>
      </c>
    </row>
    <row r="10" spans="1:25">
      <c r="A10" s="214">
        <v>1977</v>
      </c>
      <c r="B10" s="215">
        <v>5080400.4000000004</v>
      </c>
      <c r="C10" s="215">
        <v>964250.29</v>
      </c>
      <c r="D10" s="215">
        <v>305914.42</v>
      </c>
      <c r="E10" s="215">
        <v>8686.7846000000009</v>
      </c>
      <c r="F10" s="215">
        <v>212216.51</v>
      </c>
      <c r="G10" s="215">
        <v>63576.294000000002</v>
      </c>
      <c r="I10" s="216">
        <f t="shared" si="0"/>
        <v>0.18979808953640739</v>
      </c>
      <c r="J10" s="216">
        <f t="shared" si="1"/>
        <v>6.021462796515014E-2</v>
      </c>
      <c r="K10" s="216">
        <f t="shared" si="2"/>
        <v>1.7098621990502953E-3</v>
      </c>
      <c r="L10" s="217"/>
      <c r="M10" s="218">
        <v>0.35068418850848704</v>
      </c>
      <c r="N10" s="218">
        <v>0.63063542129531847</v>
      </c>
      <c r="O10" s="218">
        <v>1.8680390196194739E-2</v>
      </c>
      <c r="Q10" s="218">
        <v>0.12150213449510414</v>
      </c>
      <c r="R10" s="216">
        <v>6.2878430501294338E-2</v>
      </c>
      <c r="S10" s="216">
        <v>0.11307428965709554</v>
      </c>
      <c r="T10" s="216"/>
      <c r="U10" s="218">
        <f t="shared" si="3"/>
        <v>1.9782458294051668E-2</v>
      </c>
      <c r="V10" s="218">
        <f t="shared" si="4"/>
        <v>0.3502903536633285</v>
      </c>
      <c r="W10" s="218">
        <f t="shared" si="5"/>
        <v>0.62992718804261982</v>
      </c>
      <c r="Y10" s="218">
        <v>0.51412620943936782</v>
      </c>
    </row>
    <row r="11" spans="1:25">
      <c r="A11" s="214">
        <v>1978</v>
      </c>
      <c r="B11" s="215">
        <v>5656371.7000000002</v>
      </c>
      <c r="C11" s="215">
        <v>995433.95</v>
      </c>
      <c r="D11" s="215">
        <v>272208.05</v>
      </c>
      <c r="E11" s="215">
        <v>9405.9230000000007</v>
      </c>
      <c r="F11" s="215">
        <v>237647.27</v>
      </c>
      <c r="G11" s="215">
        <v>66941.232999999993</v>
      </c>
      <c r="I11" s="216">
        <f t="shared" si="0"/>
        <v>0.17598453616476439</v>
      </c>
      <c r="J11" s="216">
        <f t="shared" si="1"/>
        <v>4.8124144670336988E-2</v>
      </c>
      <c r="K11" s="216">
        <f t="shared" si="2"/>
        <v>1.6628898344852408E-3</v>
      </c>
      <c r="L11" s="217"/>
      <c r="M11" s="218">
        <v>0.3415692686015005</v>
      </c>
      <c r="N11" s="218">
        <v>0.64036785156517362</v>
      </c>
      <c r="O11" s="218">
        <v>1.8062879833325891E-2</v>
      </c>
      <c r="Q11" s="218">
        <v>0.12150213449510416</v>
      </c>
      <c r="R11" s="216">
        <v>7.5022159549098494E-2</v>
      </c>
      <c r="S11" s="216">
        <v>0.14065018005552749</v>
      </c>
      <c r="T11" s="216"/>
      <c r="U11" s="218">
        <f t="shared" si="3"/>
        <v>1.9764794244228695E-2</v>
      </c>
      <c r="V11" s="218">
        <f t="shared" si="4"/>
        <v>0.34097725344226532</v>
      </c>
      <c r="W11" s="218">
        <f t="shared" si="5"/>
        <v>0.63925795231350602</v>
      </c>
      <c r="Y11" s="218">
        <v>0.49559142533188227</v>
      </c>
    </row>
    <row r="12" spans="1:25">
      <c r="A12" s="214">
        <v>1979</v>
      </c>
      <c r="B12" s="215">
        <v>6470236.5999999996</v>
      </c>
      <c r="C12" s="215">
        <v>1221107.1000000001</v>
      </c>
      <c r="D12" s="215">
        <v>336291.94</v>
      </c>
      <c r="E12" s="215">
        <v>10159.481</v>
      </c>
      <c r="F12" s="215">
        <v>274443.31</v>
      </c>
      <c r="G12" s="215">
        <v>73567.567999999999</v>
      </c>
      <c r="I12" s="216">
        <f t="shared" si="0"/>
        <v>0.18872680791920349</v>
      </c>
      <c r="J12" s="216">
        <f t="shared" si="1"/>
        <v>5.1975215249470172E-2</v>
      </c>
      <c r="K12" s="216">
        <f t="shared" si="2"/>
        <v>1.570186938758932E-3</v>
      </c>
      <c r="L12" s="217"/>
      <c r="M12" s="218">
        <v>0.37811940993318655</v>
      </c>
      <c r="N12" s="218">
        <v>0.60296119303626294</v>
      </c>
      <c r="O12" s="218">
        <v>1.8919397030550397E-2</v>
      </c>
      <c r="Q12" s="218">
        <v>0.12150213449510415</v>
      </c>
      <c r="R12" s="216">
        <v>7.594776583974433E-2</v>
      </c>
      <c r="S12" s="216">
        <v>0.1211087140627419</v>
      </c>
      <c r="T12" s="216"/>
      <c r="U12" s="218">
        <f t="shared" si="3"/>
        <v>1.884551788234954E-2</v>
      </c>
      <c r="V12" s="218">
        <f t="shared" si="4"/>
        <v>0.37814788378114517</v>
      </c>
      <c r="W12" s="218">
        <f t="shared" si="5"/>
        <v>0.60300659833650527</v>
      </c>
      <c r="Y12" s="218">
        <v>0.54079805183463303</v>
      </c>
    </row>
    <row r="13" spans="1:25">
      <c r="A13" s="214">
        <v>1980</v>
      </c>
      <c r="B13" s="215">
        <v>7487709</v>
      </c>
      <c r="C13" s="215">
        <v>1432962.9</v>
      </c>
      <c r="D13" s="215">
        <v>425895.36</v>
      </c>
      <c r="E13" s="215">
        <v>7714.5919000000004</v>
      </c>
      <c r="F13" s="215">
        <v>285240.93</v>
      </c>
      <c r="G13" s="215">
        <v>64956.218999999997</v>
      </c>
      <c r="I13" s="216">
        <f t="shared" si="0"/>
        <v>0.1913753459168886</v>
      </c>
      <c r="J13" s="216">
        <f t="shared" si="1"/>
        <v>5.6879261734129889E-2</v>
      </c>
      <c r="K13" s="216">
        <f t="shared" si="2"/>
        <v>1.0303007101371061E-3</v>
      </c>
      <c r="L13" s="217"/>
      <c r="M13" s="218">
        <v>0.49317078771593503</v>
      </c>
      <c r="N13" s="218">
        <v>0.4882627839757962</v>
      </c>
      <c r="O13" s="218">
        <v>1.8566428308268768E-2</v>
      </c>
      <c r="Q13" s="218">
        <v>0.12150213449510414</v>
      </c>
      <c r="R13" s="216">
        <v>6.8005032276284891E-2</v>
      </c>
      <c r="S13" s="216">
        <v>6.7328250599279896E-2</v>
      </c>
      <c r="T13" s="216"/>
      <c r="U13" s="218">
        <f t="shared" si="3"/>
        <v>1.6292737823752099E-2</v>
      </c>
      <c r="V13" s="218">
        <f t="shared" si="4"/>
        <v>0.49431331815264962</v>
      </c>
      <c r="W13" s="218">
        <f t="shared" si="5"/>
        <v>0.48939394402359832</v>
      </c>
      <c r="Y13" s="218">
        <v>0.53101955330072648</v>
      </c>
    </row>
    <row r="14" spans="1:25">
      <c r="A14" s="214">
        <v>1981</v>
      </c>
      <c r="B14" s="215">
        <v>8351246.5999999996</v>
      </c>
      <c r="C14" s="215">
        <v>1678618.7</v>
      </c>
      <c r="D14" s="215">
        <v>501381.05</v>
      </c>
      <c r="E14" s="215">
        <v>8008.5495000000001</v>
      </c>
      <c r="F14" s="215">
        <v>328698.08</v>
      </c>
      <c r="G14" s="215">
        <v>77283.656000000003</v>
      </c>
      <c r="I14" s="216">
        <f t="shared" si="0"/>
        <v>0.20100217134050383</v>
      </c>
      <c r="J14" s="216">
        <f t="shared" si="1"/>
        <v>6.0036671650912574E-2</v>
      </c>
      <c r="K14" s="216">
        <f t="shared" si="2"/>
        <v>9.5896455745900265E-4</v>
      </c>
      <c r="L14" s="217"/>
      <c r="M14" s="218">
        <v>0.48080966154175808</v>
      </c>
      <c r="N14" s="218">
        <v>0.50456882587665586</v>
      </c>
      <c r="O14" s="218">
        <v>1.4621512581586126E-2</v>
      </c>
      <c r="Q14" s="218">
        <v>0.12150213449510414</v>
      </c>
      <c r="R14" s="216">
        <v>7.029860720332444E-2</v>
      </c>
      <c r="S14" s="216">
        <v>7.3772406285694064E-2</v>
      </c>
      <c r="T14" s="216"/>
      <c r="U14" s="218">
        <f t="shared" si="3"/>
        <v>1.3504586521800374E-2</v>
      </c>
      <c r="V14" s="218">
        <f t="shared" si="4"/>
        <v>0.48135465907075814</v>
      </c>
      <c r="W14" s="218">
        <f t="shared" si="5"/>
        <v>0.50514075440744155</v>
      </c>
      <c r="Y14" s="218">
        <v>0.55637585294189607</v>
      </c>
    </row>
    <row r="15" spans="1:25">
      <c r="A15" s="214">
        <v>1982</v>
      </c>
      <c r="B15" s="215">
        <v>9003674</v>
      </c>
      <c r="C15" s="215">
        <v>1833741.3</v>
      </c>
      <c r="D15" s="215">
        <v>542447.19999999995</v>
      </c>
      <c r="E15" s="215">
        <v>12270.675999999999</v>
      </c>
      <c r="F15" s="215">
        <v>348931.41</v>
      </c>
      <c r="G15" s="215">
        <v>75651.180999999997</v>
      </c>
      <c r="I15" s="216">
        <f t="shared" si="0"/>
        <v>0.20366589239015095</v>
      </c>
      <c r="J15" s="216">
        <f t="shared" si="1"/>
        <v>6.0247316817556913E-2</v>
      </c>
      <c r="K15" s="216">
        <f t="shared" si="2"/>
        <v>1.3628520979324661E-3</v>
      </c>
      <c r="L15" s="217"/>
      <c r="M15" s="218">
        <v>0.50116015571296768</v>
      </c>
      <c r="N15" s="218">
        <v>0.47961783796195179</v>
      </c>
      <c r="O15" s="218">
        <v>1.9222006325080553E-2</v>
      </c>
      <c r="Q15" s="218">
        <v>0.12150213449510416</v>
      </c>
      <c r="R15" s="216">
        <v>7.0415090853447729E-2</v>
      </c>
      <c r="S15" s="216">
        <v>6.738830541502111E-2</v>
      </c>
      <c r="T15" s="216"/>
      <c r="U15" s="218">
        <f t="shared" si="3"/>
        <v>1.9998558659975175E-2</v>
      </c>
      <c r="V15" s="218">
        <f t="shared" si="4"/>
        <v>0.5007633512459172</v>
      </c>
      <c r="W15" s="218">
        <f t="shared" si="5"/>
        <v>0.47923809009410778</v>
      </c>
      <c r="Y15" s="218">
        <v>0.59319440621566211</v>
      </c>
    </row>
    <row r="16" spans="1:25">
      <c r="A16" s="214">
        <v>1983</v>
      </c>
      <c r="B16" s="215">
        <v>9716463.5</v>
      </c>
      <c r="C16" s="215">
        <v>1914665</v>
      </c>
      <c r="D16" s="215">
        <v>573290.4</v>
      </c>
      <c r="E16" s="215">
        <v>24119.311000000002</v>
      </c>
      <c r="F16" s="215">
        <v>382524.35</v>
      </c>
      <c r="G16" s="215">
        <v>86423.936000000002</v>
      </c>
      <c r="I16" s="216">
        <f t="shared" si="0"/>
        <v>0.19705369139708084</v>
      </c>
      <c r="J16" s="216">
        <f t="shared" si="1"/>
        <v>5.9001960950092594E-2</v>
      </c>
      <c r="K16" s="216">
        <f t="shared" si="2"/>
        <v>2.4823137554111124E-3</v>
      </c>
      <c r="L16" s="217"/>
      <c r="M16" s="218">
        <v>0.43128271052306855</v>
      </c>
      <c r="N16" s="218">
        <v>0.5420955434313891</v>
      </c>
      <c r="O16" s="218">
        <v>2.6621746045542388E-2</v>
      </c>
      <c r="Q16" s="218">
        <v>0.12150213449510416</v>
      </c>
      <c r="R16" s="216">
        <v>6.4987167629666165E-2</v>
      </c>
      <c r="S16" s="216">
        <v>8.1684827823364156E-2</v>
      </c>
      <c r="T16" s="216"/>
      <c r="U16" s="218">
        <f t="shared" si="3"/>
        <v>3.5105391312040136E-2</v>
      </c>
      <c r="V16" s="218">
        <f t="shared" si="4"/>
        <v>0.42752379202372165</v>
      </c>
      <c r="W16" s="218">
        <f t="shared" si="5"/>
        <v>0.53737081666423814</v>
      </c>
      <c r="Y16" s="218">
        <v>0.59128393924907574</v>
      </c>
    </row>
    <row r="17" spans="1:25">
      <c r="A17" s="214">
        <v>1984</v>
      </c>
      <c r="B17" s="215">
        <v>10492768</v>
      </c>
      <c r="C17" s="215">
        <v>2106980.7999999998</v>
      </c>
      <c r="D17" s="215">
        <v>613564.39</v>
      </c>
      <c r="E17" s="215">
        <v>48489.87</v>
      </c>
      <c r="F17" s="215">
        <v>462950.24</v>
      </c>
      <c r="G17" s="215">
        <v>103248.79</v>
      </c>
      <c r="I17" s="216">
        <f t="shared" si="0"/>
        <v>0.20080314365094129</v>
      </c>
      <c r="J17" s="216">
        <f t="shared" si="1"/>
        <v>5.8474979147542384E-2</v>
      </c>
      <c r="K17" s="216">
        <f t="shared" si="2"/>
        <v>4.6212658089838645E-3</v>
      </c>
      <c r="L17" s="217"/>
      <c r="M17" s="218">
        <v>0.37970954756685721</v>
      </c>
      <c r="N17" s="218">
        <v>0.58323193085911307</v>
      </c>
      <c r="O17" s="218">
        <v>3.7058521574029869E-2</v>
      </c>
      <c r="Q17" s="218">
        <v>0.12150213449510419</v>
      </c>
      <c r="R17" s="216">
        <v>6.693401044580341E-2</v>
      </c>
      <c r="S17" s="216">
        <v>0.10281029908940163</v>
      </c>
      <c r="T17" s="216"/>
      <c r="U17" s="218">
        <f t="shared" si="3"/>
        <v>5.7868911487849319E-2</v>
      </c>
      <c r="V17" s="218">
        <f t="shared" si="4"/>
        <v>0.37150354137031993</v>
      </c>
      <c r="W17" s="218">
        <f t="shared" si="5"/>
        <v>0.57062754714183084</v>
      </c>
      <c r="Y17" s="218">
        <v>0.63404922640774541</v>
      </c>
    </row>
    <row r="18" spans="1:25">
      <c r="A18" s="214">
        <v>1985</v>
      </c>
      <c r="B18" s="215">
        <v>11617294</v>
      </c>
      <c r="C18" s="215">
        <v>2374596.5</v>
      </c>
      <c r="D18" s="215">
        <v>657054.18000000005</v>
      </c>
      <c r="E18" s="215">
        <v>53114.163999999997</v>
      </c>
      <c r="F18" s="215">
        <v>497683.38</v>
      </c>
      <c r="G18" s="215">
        <v>100171.29</v>
      </c>
      <c r="I18" s="216">
        <f t="shared" si="0"/>
        <v>0.20440185984791295</v>
      </c>
      <c r="J18" s="216">
        <f t="shared" si="1"/>
        <v>5.6558281128118136E-2</v>
      </c>
      <c r="K18" s="216">
        <f t="shared" si="2"/>
        <v>4.5719910333680116E-3</v>
      </c>
      <c r="L18" s="217"/>
      <c r="M18" s="218">
        <v>0.38397310165802351</v>
      </c>
      <c r="N18" s="218">
        <v>0.57731293838272058</v>
      </c>
      <c r="O18" s="218">
        <v>3.871395995925609E-2</v>
      </c>
      <c r="Q18" s="218">
        <v>0.12150213449510419</v>
      </c>
      <c r="R18" s="216">
        <v>6.5027406975711216E-2</v>
      </c>
      <c r="S18" s="216">
        <v>9.7770294935898922E-2</v>
      </c>
      <c r="T18" s="216"/>
      <c r="U18" s="218">
        <f t="shared" si="3"/>
        <v>6.1594605399140905E-2</v>
      </c>
      <c r="V18" s="218">
        <f t="shared" si="4"/>
        <v>0.37483372791124808</v>
      </c>
      <c r="W18" s="218">
        <f t="shared" si="5"/>
        <v>0.56357166668961123</v>
      </c>
      <c r="Y18" s="218">
        <v>0.64412490980641079</v>
      </c>
    </row>
    <row r="19" spans="1:25">
      <c r="A19" s="214">
        <v>1986</v>
      </c>
      <c r="B19" s="215">
        <v>12982501</v>
      </c>
      <c r="C19" s="215">
        <v>2623034.2000000002</v>
      </c>
      <c r="D19" s="215">
        <v>753369.54</v>
      </c>
      <c r="E19" s="215">
        <v>59139.48</v>
      </c>
      <c r="F19" s="215">
        <v>507838.58</v>
      </c>
      <c r="G19" s="215">
        <v>82280.815000000002</v>
      </c>
      <c r="I19" s="216">
        <f t="shared" si="0"/>
        <v>0.20204382807288057</v>
      </c>
      <c r="J19" s="216">
        <f t="shared" si="1"/>
        <v>5.8029615403072186E-2</v>
      </c>
      <c r="K19" s="216">
        <f t="shared" si="2"/>
        <v>4.5553225838380453E-3</v>
      </c>
      <c r="L19" s="217"/>
      <c r="M19" s="218">
        <v>0.48146101176150319</v>
      </c>
      <c r="N19" s="218">
        <v>0.46674236461465013</v>
      </c>
      <c r="O19" s="218">
        <v>5.1796623623846641E-2</v>
      </c>
      <c r="Q19" s="218">
        <v>0.12150213449510419</v>
      </c>
      <c r="R19" s="216">
        <v>5.8023832314978992E-2</v>
      </c>
      <c r="S19" s="216">
        <v>5.6249997480819248E-2</v>
      </c>
      <c r="T19" s="216"/>
      <c r="U19" s="218">
        <f t="shared" si="3"/>
        <v>8.3053021271950675E-2</v>
      </c>
      <c r="V19" s="218">
        <f t="shared" si="4"/>
        <v>0.46559022158019286</v>
      </c>
      <c r="W19" s="218">
        <f t="shared" si="5"/>
        <v>0.45135675714785656</v>
      </c>
      <c r="Y19" s="218">
        <v>0.62067185483639475</v>
      </c>
    </row>
    <row r="20" spans="1:25">
      <c r="A20" s="214">
        <v>1987</v>
      </c>
      <c r="B20" s="215">
        <v>14074813</v>
      </c>
      <c r="C20" s="215">
        <v>3039389.6</v>
      </c>
      <c r="D20" s="215">
        <v>743883.13</v>
      </c>
      <c r="E20" s="215">
        <v>105165.02</v>
      </c>
      <c r="F20" s="215">
        <v>589958.80000000005</v>
      </c>
      <c r="G20" s="215">
        <v>84002.1</v>
      </c>
      <c r="I20" s="216">
        <f t="shared" si="0"/>
        <v>0.21594529177758881</v>
      </c>
      <c r="J20" s="216">
        <f t="shared" si="1"/>
        <v>5.2852079100447022E-2</v>
      </c>
      <c r="K20" s="216">
        <f t="shared" si="2"/>
        <v>7.4718591287855837E-3</v>
      </c>
      <c r="L20" s="217"/>
      <c r="M20" s="218">
        <v>0.43342330286459402</v>
      </c>
      <c r="N20" s="218">
        <v>0.48653471835629208</v>
      </c>
      <c r="O20" s="218">
        <v>8.0041978779113995E-2</v>
      </c>
      <c r="Q20" s="218">
        <v>0.12150213449510421</v>
      </c>
      <c r="R20" s="216">
        <v>5.4155598415029801E-2</v>
      </c>
      <c r="S20" s="216">
        <v>6.0791790953853161E-2</v>
      </c>
      <c r="T20" s="216"/>
      <c r="U20" s="218">
        <f t="shared" si="3"/>
        <v>0.14823962454519898</v>
      </c>
      <c r="V20" s="218">
        <f t="shared" si="4"/>
        <v>0.40129308801381325</v>
      </c>
      <c r="W20" s="218">
        <f t="shared" si="5"/>
        <v>0.4504672874409878</v>
      </c>
      <c r="Y20" s="218">
        <v>0.5642755004971105</v>
      </c>
    </row>
    <row r="21" spans="1:25">
      <c r="A21" s="214">
        <v>1988</v>
      </c>
      <c r="B21" s="215">
        <v>15206472</v>
      </c>
      <c r="C21" s="215">
        <v>3547957.2</v>
      </c>
      <c r="D21" s="215">
        <v>976608.34</v>
      </c>
      <c r="E21" s="215">
        <v>184390.3</v>
      </c>
      <c r="F21" s="215">
        <v>712839.47</v>
      </c>
      <c r="G21" s="215">
        <v>116498.6</v>
      </c>
      <c r="I21" s="216">
        <f t="shared" si="0"/>
        <v>0.23331889211383156</v>
      </c>
      <c r="J21" s="216">
        <f t="shared" si="1"/>
        <v>6.4223203120355593E-2</v>
      </c>
      <c r="K21" s="216">
        <f t="shared" si="2"/>
        <v>1.2125777760942839E-2</v>
      </c>
      <c r="L21" s="217"/>
      <c r="M21" s="218">
        <v>0.39651044688959042</v>
      </c>
      <c r="N21" s="218">
        <v>0.49245836334251125</v>
      </c>
      <c r="O21" s="218">
        <v>0.11103118976789834</v>
      </c>
      <c r="Q21" s="218">
        <v>0.12150213449510418</v>
      </c>
      <c r="R21" s="216">
        <v>5.3900839657480382E-2</v>
      </c>
      <c r="S21" s="216">
        <v>6.6943808136034191E-2</v>
      </c>
      <c r="T21" s="216"/>
      <c r="U21" s="218">
        <f t="shared" si="3"/>
        <v>0.18963924966242066</v>
      </c>
      <c r="V21" s="218">
        <f t="shared" si="4"/>
        <v>0.36144856777848544</v>
      </c>
      <c r="W21" s="218">
        <f t="shared" si="5"/>
        <v>0.44891218255909393</v>
      </c>
      <c r="Y21" s="218">
        <v>0.66362785546328951</v>
      </c>
    </row>
    <row r="22" spans="1:25">
      <c r="A22" s="214">
        <v>1989</v>
      </c>
      <c r="B22" s="215">
        <v>16641711</v>
      </c>
      <c r="C22" s="215">
        <v>3905740.7999999998</v>
      </c>
      <c r="D22" s="215">
        <v>1096359.5</v>
      </c>
      <c r="E22" s="215">
        <v>187511.19</v>
      </c>
      <c r="F22" s="215">
        <v>736175.05</v>
      </c>
      <c r="G22" s="215">
        <v>107975.63</v>
      </c>
      <c r="I22" s="216">
        <f t="shared" si="0"/>
        <v>0.23469586751025781</v>
      </c>
      <c r="J22" s="216">
        <f t="shared" si="1"/>
        <v>6.5880215081249763E-2</v>
      </c>
      <c r="K22" s="216">
        <f t="shared" si="2"/>
        <v>1.126754274244998E-2</v>
      </c>
      <c r="L22" s="217"/>
      <c r="M22" s="218">
        <v>0.49526411345196547</v>
      </c>
      <c r="N22" s="218">
        <v>0.38035360068995255</v>
      </c>
      <c r="O22" s="218">
        <v>0.12438228585808205</v>
      </c>
      <c r="Q22" s="218">
        <v>0.12150213449510418</v>
      </c>
      <c r="R22" s="216">
        <v>5.5254909220366827E-2</v>
      </c>
      <c r="S22" s="216">
        <v>4.2434739580220593E-2</v>
      </c>
      <c r="T22" s="216"/>
      <c r="U22" s="218">
        <f t="shared" si="3"/>
        <v>0.20420723749475772</v>
      </c>
      <c r="V22" s="218">
        <f t="shared" si="4"/>
        <v>0.45011377756317295</v>
      </c>
      <c r="W22" s="218">
        <f t="shared" si="5"/>
        <v>0.34567898494206917</v>
      </c>
      <c r="Y22" s="218">
        <v>0.60219898931411697</v>
      </c>
    </row>
    <row r="23" spans="1:25">
      <c r="A23" s="214">
        <v>1990</v>
      </c>
      <c r="B23" s="215">
        <v>17549009</v>
      </c>
      <c r="C23" s="215">
        <v>4138880.6</v>
      </c>
      <c r="D23" s="215">
        <v>1151634.8999999999</v>
      </c>
      <c r="E23" s="215">
        <v>191808.12</v>
      </c>
      <c r="F23" s="215">
        <v>782847.88</v>
      </c>
      <c r="G23" s="215">
        <v>111381.69</v>
      </c>
      <c r="I23" s="216">
        <f t="shared" si="0"/>
        <v>0.23584697004828023</v>
      </c>
      <c r="J23" s="216">
        <f t="shared" si="1"/>
        <v>6.5623927824072573E-2</v>
      </c>
      <c r="K23" s="216">
        <f t="shared" si="2"/>
        <v>1.0929854785532335E-2</v>
      </c>
      <c r="L23" s="217"/>
      <c r="M23" s="218">
        <v>0.52322491814010108</v>
      </c>
      <c r="N23" s="218">
        <v>0.34889426586282407</v>
      </c>
      <c r="O23" s="218">
        <v>0.12788081599707476</v>
      </c>
      <c r="Q23" s="218">
        <v>0.12150213449510416</v>
      </c>
      <c r="R23" s="216">
        <v>5.5284946941397808E-2</v>
      </c>
      <c r="S23" s="216">
        <v>3.6864836340266514E-2</v>
      </c>
      <c r="T23" s="216"/>
      <c r="U23" s="218">
        <f t="shared" si="3"/>
        <v>0.20854126042185447</v>
      </c>
      <c r="V23" s="218">
        <f t="shared" si="4"/>
        <v>0.47483296070420333</v>
      </c>
      <c r="W23" s="218">
        <f t="shared" si="5"/>
        <v>0.31662577887394228</v>
      </c>
      <c r="Y23" s="218">
        <v>0.598998898784456</v>
      </c>
    </row>
    <row r="24" spans="1:25">
      <c r="A24" s="214">
        <v>1991</v>
      </c>
      <c r="B24" s="215">
        <v>18439113</v>
      </c>
      <c r="C24" s="215">
        <v>4271629</v>
      </c>
      <c r="D24" s="215">
        <v>1227918</v>
      </c>
      <c r="E24" s="215">
        <v>177369.74</v>
      </c>
      <c r="F24" s="215">
        <v>773319.46</v>
      </c>
      <c r="G24" s="215">
        <v>120045.05</v>
      </c>
      <c r="I24" s="216">
        <f t="shared" si="0"/>
        <v>0.23166130605089302</v>
      </c>
      <c r="J24" s="216">
        <f t="shared" si="1"/>
        <v>6.6593116491015597E-2</v>
      </c>
      <c r="K24" s="216">
        <f t="shared" si="2"/>
        <v>9.6192121605849466E-3</v>
      </c>
      <c r="L24" s="217"/>
      <c r="M24" s="218">
        <v>0.49168399168399168</v>
      </c>
      <c r="N24" s="218">
        <v>0.39872929959136855</v>
      </c>
      <c r="O24" s="218">
        <v>0.10958670872463976</v>
      </c>
      <c r="Q24" s="218">
        <v>0.12150213449510421</v>
      </c>
      <c r="R24" s="216">
        <v>5.017277954913741E-2</v>
      </c>
      <c r="S24" s="216">
        <v>4.0687428483612828E-2</v>
      </c>
      <c r="T24" s="216"/>
      <c r="U24" s="218">
        <f t="shared" si="3"/>
        <v>0.18418885090978818</v>
      </c>
      <c r="V24" s="218">
        <f t="shared" si="4"/>
        <v>0.45048887541923804</v>
      </c>
      <c r="W24" s="218">
        <f t="shared" si="5"/>
        <v>0.36532227367097386</v>
      </c>
      <c r="Y24" s="218">
        <v>0.56200094388020994</v>
      </c>
    </row>
    <row r="25" spans="1:25">
      <c r="A25" s="214">
        <v>1992</v>
      </c>
      <c r="B25" s="215">
        <v>19560926</v>
      </c>
      <c r="C25" s="215">
        <v>4835057.8</v>
      </c>
      <c r="D25" s="215">
        <v>1548067.9</v>
      </c>
      <c r="E25" s="215">
        <v>215051.99</v>
      </c>
      <c r="F25" s="215">
        <v>883537.14</v>
      </c>
      <c r="G25" s="215">
        <v>143648.9</v>
      </c>
      <c r="I25" s="216">
        <f t="shared" si="0"/>
        <v>0.24717939222304711</v>
      </c>
      <c r="J25" s="216">
        <f t="shared" si="1"/>
        <v>7.914082901801274E-2</v>
      </c>
      <c r="K25" s="216">
        <f t="shared" si="2"/>
        <v>1.0993957545772629E-2</v>
      </c>
      <c r="L25" s="217"/>
      <c r="M25" s="218">
        <v>0.47412796844090049</v>
      </c>
      <c r="N25" s="218">
        <v>0.40250306293572619</v>
      </c>
      <c r="O25" s="218">
        <v>0.12336896862337332</v>
      </c>
      <c r="Q25" s="218">
        <v>0.11564841967726154</v>
      </c>
      <c r="R25" s="216">
        <v>4.0645957843630273E-2</v>
      </c>
      <c r="S25" s="216">
        <v>3.4505710729985886E-2</v>
      </c>
      <c r="T25" s="216"/>
      <c r="U25" s="218">
        <f t="shared" si="3"/>
        <v>0.19888574901198711</v>
      </c>
      <c r="V25" s="218">
        <f t="shared" si="4"/>
        <v>0.43328453900785274</v>
      </c>
      <c r="W25" s="218">
        <f t="shared" si="5"/>
        <v>0.36782971198016012</v>
      </c>
      <c r="Y25" s="218">
        <v>0.57735977829931762</v>
      </c>
    </row>
    <row r="26" spans="1:25">
      <c r="A26" s="214">
        <v>1993</v>
      </c>
      <c r="B26" s="215">
        <v>20599974</v>
      </c>
      <c r="C26" s="215">
        <v>5125544.5999999996</v>
      </c>
      <c r="D26" s="215">
        <v>1695503.3</v>
      </c>
      <c r="E26" s="215">
        <v>218690.39</v>
      </c>
      <c r="F26" s="215">
        <v>903042.19</v>
      </c>
      <c r="G26" s="215">
        <v>153628.24</v>
      </c>
      <c r="I26" s="216">
        <f t="shared" si="0"/>
        <v>0.2488131586962197</v>
      </c>
      <c r="J26" s="216">
        <f t="shared" si="1"/>
        <v>8.2306089318365167E-2</v>
      </c>
      <c r="K26" s="216">
        <f t="shared" si="2"/>
        <v>1.0616051748414828E-2</v>
      </c>
      <c r="L26" s="217"/>
      <c r="M26" s="218">
        <v>0.46294236561584118</v>
      </c>
      <c r="N26" s="218">
        <v>0.40109439568736666</v>
      </c>
      <c r="O26" s="218">
        <v>0.13596323869679233</v>
      </c>
      <c r="Q26" s="218">
        <v>0.13003950012548821</v>
      </c>
      <c r="R26" s="216">
        <v>3.7024631035273488E-2</v>
      </c>
      <c r="S26" s="216">
        <v>3.2078230712122541E-2</v>
      </c>
      <c r="T26" s="216"/>
      <c r="U26" s="218">
        <f t="shared" si="3"/>
        <v>0.21793474275467314</v>
      </c>
      <c r="V26" s="218">
        <f t="shared" si="4"/>
        <v>0.41902284308949911</v>
      </c>
      <c r="W26" s="218">
        <f t="shared" si="5"/>
        <v>0.36304241415582789</v>
      </c>
      <c r="Y26" s="218">
        <v>0.56241403243205679</v>
      </c>
    </row>
    <row r="27" spans="1:25">
      <c r="A27" s="214">
        <v>1994</v>
      </c>
      <c r="B27" s="215">
        <v>21589315</v>
      </c>
      <c r="C27" s="215">
        <v>5382390.0999999996</v>
      </c>
      <c r="D27" s="215">
        <v>1862934.8</v>
      </c>
      <c r="E27" s="215">
        <v>295918.7</v>
      </c>
      <c r="F27" s="215">
        <v>962373.19</v>
      </c>
      <c r="G27" s="215">
        <v>187650.42</v>
      </c>
      <c r="I27" s="216">
        <f t="shared" si="0"/>
        <v>0.24930805354407953</v>
      </c>
      <c r="J27" s="216">
        <f t="shared" si="1"/>
        <v>8.6289666902354248E-2</v>
      </c>
      <c r="K27" s="216">
        <f t="shared" si="2"/>
        <v>1.3706720199320822E-2</v>
      </c>
      <c r="L27" s="217"/>
      <c r="M27" s="218">
        <v>0.41804411826508553</v>
      </c>
      <c r="N27" s="218">
        <v>0.43277748654620735</v>
      </c>
      <c r="O27" s="218">
        <v>0.14917839518870701</v>
      </c>
      <c r="Q27" s="218">
        <v>0.13665335446410304</v>
      </c>
      <c r="R27" s="216">
        <v>3.8732039203189239E-2</v>
      </c>
      <c r="S27" s="216">
        <v>4.0097094643336773E-2</v>
      </c>
      <c r="T27" s="216"/>
      <c r="U27" s="218">
        <f t="shared" si="3"/>
        <v>0.24662782376212949</v>
      </c>
      <c r="V27" s="218">
        <f t="shared" si="4"/>
        <v>0.37016315213417933</v>
      </c>
      <c r="W27" s="218">
        <f t="shared" si="5"/>
        <v>0.38320902410369123</v>
      </c>
      <c r="Y27" s="218">
        <v>0.58962338673240267</v>
      </c>
    </row>
    <row r="28" spans="1:25">
      <c r="A28" s="214">
        <v>1995</v>
      </c>
      <c r="B28" s="215">
        <v>23111539</v>
      </c>
      <c r="C28" s="215">
        <v>5868626.2000000002</v>
      </c>
      <c r="D28" s="215">
        <v>2131511.7999999998</v>
      </c>
      <c r="E28" s="215">
        <v>310164.28000000003</v>
      </c>
      <c r="F28" s="215">
        <v>1053508.2</v>
      </c>
      <c r="G28" s="215">
        <v>212364.41</v>
      </c>
      <c r="I28" s="216">
        <f t="shared" si="0"/>
        <v>0.25392624004831527</v>
      </c>
      <c r="J28" s="216">
        <f t="shared" si="1"/>
        <v>9.2227168428722972E-2</v>
      </c>
      <c r="K28" s="216">
        <f t="shared" si="2"/>
        <v>1.3420321338185225E-2</v>
      </c>
      <c r="L28" s="217"/>
      <c r="M28" s="218">
        <v>0.39391031966718193</v>
      </c>
      <c r="N28" s="218">
        <v>0.44828832772188043</v>
      </c>
      <c r="O28" s="218">
        <v>0.15780135261093775</v>
      </c>
      <c r="Q28" s="218">
        <v>0.1508842769209193</v>
      </c>
      <c r="R28" s="216">
        <v>3.5072132052713534E-2</v>
      </c>
      <c r="S28" s="216">
        <v>3.9913723105390896E-2</v>
      </c>
      <c r="T28" s="216"/>
      <c r="U28" s="218">
        <f t="shared" si="3"/>
        <v>0.25520989009800643</v>
      </c>
      <c r="V28" s="218">
        <f t="shared" si="4"/>
        <v>0.34835072602642125</v>
      </c>
      <c r="W28" s="218">
        <f t="shared" si="5"/>
        <v>0.39643938387557232</v>
      </c>
      <c r="Y28" s="218">
        <v>0.58681508402283167</v>
      </c>
    </row>
    <row r="29" spans="1:25">
      <c r="A29" s="214">
        <v>1996</v>
      </c>
      <c r="B29" s="215">
        <v>25105508</v>
      </c>
      <c r="C29" s="215">
        <v>6614938.0999999996</v>
      </c>
      <c r="D29" s="215">
        <v>2639521.6</v>
      </c>
      <c r="E29" s="215">
        <v>342172</v>
      </c>
      <c r="F29" s="215">
        <v>1171977</v>
      </c>
      <c r="G29" s="215">
        <v>246033.58</v>
      </c>
      <c r="I29" s="216">
        <f t="shared" si="0"/>
        <v>0.26348553074488673</v>
      </c>
      <c r="J29" s="216">
        <f t="shared" si="1"/>
        <v>0.10513715157645884</v>
      </c>
      <c r="K29" s="216">
        <f t="shared" si="2"/>
        <v>1.3629359740499973E-2</v>
      </c>
      <c r="L29" s="217"/>
      <c r="M29" s="218">
        <v>0.38236255667164254</v>
      </c>
      <c r="N29" s="218">
        <v>0.44022687684545009</v>
      </c>
      <c r="O29" s="218">
        <v>0.17741056648290726</v>
      </c>
      <c r="Q29" s="218">
        <v>0.17074202866593757</v>
      </c>
      <c r="R29" s="216">
        <v>3.0500363604454312E-2</v>
      </c>
      <c r="S29" s="216">
        <v>3.511609486325877E-2</v>
      </c>
      <c r="T29" s="216"/>
      <c r="U29" s="218">
        <f t="shared" si="3"/>
        <v>0.27931326355802383</v>
      </c>
      <c r="V29" s="218">
        <f t="shared" si="4"/>
        <v>0.33499533531215764</v>
      </c>
      <c r="W29" s="218">
        <f t="shared" si="5"/>
        <v>0.38569140112981865</v>
      </c>
      <c r="Y29" s="218">
        <v>0.58902539044189495</v>
      </c>
    </row>
    <row r="30" spans="1:25">
      <c r="A30" s="214">
        <v>1997</v>
      </c>
      <c r="B30" s="215">
        <v>27567844</v>
      </c>
      <c r="C30" s="215">
        <v>7505132.4000000004</v>
      </c>
      <c r="D30" s="215">
        <v>3103902.8</v>
      </c>
      <c r="E30" s="215">
        <v>404006.55</v>
      </c>
      <c r="F30" s="215">
        <v>1305285.2</v>
      </c>
      <c r="G30" s="215">
        <v>262230.64</v>
      </c>
      <c r="I30" s="216">
        <f t="shared" si="0"/>
        <v>0.27224226892752296</v>
      </c>
      <c r="J30" s="216">
        <f t="shared" si="1"/>
        <v>0.1125914235440392</v>
      </c>
      <c r="K30" s="216">
        <f t="shared" si="2"/>
        <v>1.4654992606603549E-2</v>
      </c>
      <c r="L30" s="217"/>
      <c r="M30" s="218">
        <v>0.37527424053782926</v>
      </c>
      <c r="N30" s="218">
        <v>0.44165634307704471</v>
      </c>
      <c r="O30" s="218">
        <v>0.183069416385126</v>
      </c>
      <c r="Q30" s="218">
        <v>0.1662080822485987</v>
      </c>
      <c r="R30" s="216">
        <v>2.7143372102245194E-2</v>
      </c>
      <c r="S30" s="216">
        <v>3.1944751774798781E-2</v>
      </c>
      <c r="T30" s="216"/>
      <c r="U30" s="218">
        <f t="shared" si="3"/>
        <v>0.29622759006199656</v>
      </c>
      <c r="V30" s="218">
        <f t="shared" si="4"/>
        <v>0.32329265417179015</v>
      </c>
      <c r="W30" s="218">
        <f t="shared" si="5"/>
        <v>0.3804797557662134</v>
      </c>
      <c r="Y30" s="218">
        <v>0.56687264221635558</v>
      </c>
    </row>
    <row r="31" spans="1:25">
      <c r="A31" s="214">
        <v>1998</v>
      </c>
      <c r="B31" s="215">
        <v>30994914</v>
      </c>
      <c r="C31" s="215">
        <v>8869704.6999999993</v>
      </c>
      <c r="D31" s="215">
        <v>3980991.8</v>
      </c>
      <c r="E31" s="215">
        <v>488070.36</v>
      </c>
      <c r="F31" s="215">
        <v>1412584.6</v>
      </c>
      <c r="G31" s="215">
        <v>254510.28</v>
      </c>
      <c r="I31" s="216">
        <f t="shared" si="0"/>
        <v>0.2861664562127838</v>
      </c>
      <c r="J31" s="216">
        <f t="shared" si="1"/>
        <v>0.12844016279574125</v>
      </c>
      <c r="K31" s="216">
        <f t="shared" si="2"/>
        <v>1.5746788650550861E-2</v>
      </c>
      <c r="L31" s="217"/>
      <c r="M31" s="218">
        <v>0.39833118836775216</v>
      </c>
      <c r="N31" s="218">
        <v>0.34605596229406199</v>
      </c>
      <c r="O31" s="218">
        <v>0.25561284933818584</v>
      </c>
      <c r="Q31" s="218">
        <v>0.16985684100323434</v>
      </c>
      <c r="R31" s="216">
        <v>2.1360050521760838E-2</v>
      </c>
      <c r="S31" s="216">
        <v>1.8556851820333502E-2</v>
      </c>
      <c r="T31" s="216"/>
      <c r="U31" s="218">
        <f t="shared" si="3"/>
        <v>0.37288074793530529</v>
      </c>
      <c r="V31" s="218">
        <f t="shared" si="4"/>
        <v>0.33557961969270206</v>
      </c>
      <c r="W31" s="218">
        <f t="shared" si="5"/>
        <v>0.29153963237199254</v>
      </c>
      <c r="Y31" s="218">
        <v>0.59255284966179145</v>
      </c>
    </row>
    <row r="32" spans="1:25">
      <c r="A32" s="214">
        <v>1999</v>
      </c>
      <c r="B32" s="215">
        <v>35061056</v>
      </c>
      <c r="C32" s="215">
        <v>10461457</v>
      </c>
      <c r="D32" s="215">
        <v>4910358.7</v>
      </c>
      <c r="E32" s="215">
        <v>529809.62</v>
      </c>
      <c r="F32" s="215">
        <v>1562259.4</v>
      </c>
      <c r="G32" s="215">
        <v>268370.40000000002</v>
      </c>
      <c r="I32" s="216">
        <f t="shared" si="0"/>
        <v>0.29837826333582196</v>
      </c>
      <c r="J32" s="216">
        <f t="shared" si="1"/>
        <v>0.14005164875809789</v>
      </c>
      <c r="K32" s="216">
        <f t="shared" si="2"/>
        <v>1.5111057122751808E-2</v>
      </c>
      <c r="L32" s="217"/>
      <c r="M32" s="218">
        <v>0.35579140379262836</v>
      </c>
      <c r="N32" s="218">
        <v>0.38526731265235453</v>
      </c>
      <c r="O32" s="218">
        <v>0.25894128355501717</v>
      </c>
      <c r="Q32" s="218">
        <v>0.15650645582946493</v>
      </c>
      <c r="R32" s="216">
        <v>1.6103080128799994E-2</v>
      </c>
      <c r="S32" s="216">
        <v>1.7437156548796989E-2</v>
      </c>
      <c r="T32" s="216"/>
      <c r="U32" s="218">
        <f t="shared" si="3"/>
        <v>0.36076158641353345</v>
      </c>
      <c r="V32" s="218">
        <f t="shared" si="4"/>
        <v>0.3069062241372163</v>
      </c>
      <c r="W32" s="218">
        <f t="shared" si="5"/>
        <v>0.3323321894492503</v>
      </c>
      <c r="Y32" s="218">
        <v>0.59813879082665655</v>
      </c>
    </row>
    <row r="33" spans="1:25">
      <c r="A33" s="214">
        <v>2000</v>
      </c>
      <c r="B33" s="215">
        <v>37300770</v>
      </c>
      <c r="C33" s="215">
        <v>11298389</v>
      </c>
      <c r="D33" s="215">
        <v>5265715</v>
      </c>
      <c r="E33" s="215">
        <v>516469.26</v>
      </c>
      <c r="F33" s="215">
        <v>1724191</v>
      </c>
      <c r="G33" s="215">
        <v>260271.02</v>
      </c>
      <c r="I33" s="216">
        <f t="shared" si="0"/>
        <v>0.30289961842610758</v>
      </c>
      <c r="J33" s="216">
        <f t="shared" si="1"/>
        <v>0.14116906970016974</v>
      </c>
      <c r="K33" s="216">
        <f t="shared" si="2"/>
        <v>1.3846075027405601E-2</v>
      </c>
      <c r="L33" s="217"/>
      <c r="M33" s="218">
        <v>0.41784641862197258</v>
      </c>
      <c r="N33" s="218">
        <v>0.25842217252731159</v>
      </c>
      <c r="O33" s="218">
        <v>0.32373140885071577</v>
      </c>
      <c r="Q33" s="218">
        <v>0.17668256242972261</v>
      </c>
      <c r="R33" s="216">
        <v>1.6168655207352278E-2</v>
      </c>
      <c r="S33" s="216">
        <v>9.9997004145898072E-3</v>
      </c>
      <c r="T33" s="216"/>
      <c r="U33" s="218">
        <f t="shared" si="3"/>
        <v>0.42337800729225367</v>
      </c>
      <c r="V33" s="218">
        <f t="shared" si="4"/>
        <v>0.35627772412457109</v>
      </c>
      <c r="W33" s="218">
        <f t="shared" si="5"/>
        <v>0.2203442685831753</v>
      </c>
      <c r="Y33" s="218">
        <v>0.61587128554005843</v>
      </c>
    </row>
    <row r="34" spans="1:25">
      <c r="A34" s="214">
        <v>2001</v>
      </c>
      <c r="B34" s="215">
        <v>37134386</v>
      </c>
      <c r="C34" s="215">
        <v>10853674</v>
      </c>
      <c r="D34" s="215">
        <v>4800110.3</v>
      </c>
      <c r="E34" s="215">
        <v>477426.11</v>
      </c>
      <c r="F34" s="215">
        <v>1700299.4</v>
      </c>
      <c r="G34" s="215">
        <v>266675.28999999998</v>
      </c>
      <c r="I34" s="216">
        <f t="shared" si="0"/>
        <v>0.2922809602937827</v>
      </c>
      <c r="J34" s="216">
        <f t="shared" si="1"/>
        <v>0.1292632198092625</v>
      </c>
      <c r="K34" s="216">
        <f t="shared" si="2"/>
        <v>1.2856712105055406E-2</v>
      </c>
      <c r="L34" s="217"/>
      <c r="M34" s="218">
        <v>0.36965839918044346</v>
      </c>
      <c r="N34" s="218">
        <v>0.32406971667196166</v>
      </c>
      <c r="O34" s="218">
        <v>0.30627188414759499</v>
      </c>
      <c r="Q34" s="218">
        <v>0.18846179538270391</v>
      </c>
      <c r="R34" s="216">
        <v>1.6508840556241421E-2</v>
      </c>
      <c r="S34" s="216">
        <v>1.4472862766016075E-2</v>
      </c>
      <c r="T34" s="216"/>
      <c r="U34" s="218">
        <f t="shared" si="3"/>
        <v>0.40185931289148369</v>
      </c>
      <c r="V34" s="218">
        <f t="shared" si="4"/>
        <v>0.3187238974876242</v>
      </c>
      <c r="W34" s="218">
        <f t="shared" si="5"/>
        <v>0.27941678962089211</v>
      </c>
      <c r="Y34" s="218">
        <v>0.62387768269225119</v>
      </c>
    </row>
    <row r="35" spans="1:25">
      <c r="A35" s="214">
        <v>2002</v>
      </c>
      <c r="B35" s="215">
        <v>36361836</v>
      </c>
      <c r="C35" s="215">
        <v>10317399</v>
      </c>
      <c r="D35" s="215">
        <v>4118891.4</v>
      </c>
      <c r="E35" s="215">
        <v>463832.8</v>
      </c>
      <c r="F35" s="215">
        <v>1714774</v>
      </c>
      <c r="G35" s="215">
        <v>331316.65999999997</v>
      </c>
      <c r="I35" s="216">
        <f t="shared" si="0"/>
        <v>0.28374252059219451</v>
      </c>
      <c r="J35" s="216">
        <f t="shared" si="1"/>
        <v>0.11327512175127791</v>
      </c>
      <c r="K35" s="216">
        <f t="shared" si="2"/>
        <v>1.2756033551221121E-2</v>
      </c>
      <c r="L35" s="217"/>
      <c r="M35" s="218">
        <v>0.32791488477863756</v>
      </c>
      <c r="N35" s="218">
        <v>0.43434086563809782</v>
      </c>
      <c r="O35" s="218">
        <v>0.23774424958326448</v>
      </c>
      <c r="Q35" s="218">
        <v>0.20197427238407559</v>
      </c>
      <c r="R35" s="216">
        <v>2.1451974691005963E-2</v>
      </c>
      <c r="S35" s="216">
        <v>2.8414291907572154E-2</v>
      </c>
      <c r="T35" s="216"/>
      <c r="U35" s="218">
        <f t="shared" si="3"/>
        <v>0.33949450285266486</v>
      </c>
      <c r="V35" s="218">
        <f t="shared" si="4"/>
        <v>0.28414293217770104</v>
      </c>
      <c r="W35" s="218">
        <f t="shared" si="5"/>
        <v>0.37636256496963394</v>
      </c>
      <c r="Y35" s="218">
        <v>0.61848608410079586</v>
      </c>
    </row>
    <row r="36" spans="1:25">
      <c r="A36" s="214">
        <v>2003</v>
      </c>
      <c r="B36" s="215">
        <v>38407260</v>
      </c>
      <c r="C36" s="215">
        <v>10881505</v>
      </c>
      <c r="D36" s="215">
        <v>4121132.9</v>
      </c>
      <c r="E36" s="215">
        <v>481864.18</v>
      </c>
      <c r="F36" s="215">
        <v>1806421.9</v>
      </c>
      <c r="G36" s="215">
        <v>364649.98</v>
      </c>
      <c r="I36" s="216">
        <f t="shared" si="0"/>
        <v>0.28331896105059307</v>
      </c>
      <c r="J36" s="216">
        <f t="shared" si="1"/>
        <v>0.1073008826976983</v>
      </c>
      <c r="K36" s="216">
        <f t="shared" si="2"/>
        <v>1.2546174343079928E-2</v>
      </c>
      <c r="L36" s="217"/>
      <c r="M36" s="218">
        <v>0.31588342886171866</v>
      </c>
      <c r="N36" s="218">
        <v>0.45876295389830585</v>
      </c>
      <c r="O36" s="218">
        <v>0.22535361723997541</v>
      </c>
      <c r="Q36" s="218">
        <v>0.20839163268802754</v>
      </c>
      <c r="R36" s="216">
        <v>2.2698925842629367E-2</v>
      </c>
      <c r="S36" s="216">
        <v>3.2966041642031901E-2</v>
      </c>
      <c r="T36" s="216"/>
      <c r="U36" s="218">
        <f t="shared" si="3"/>
        <v>0.33141158388727271</v>
      </c>
      <c r="V36" s="218">
        <f t="shared" si="4"/>
        <v>0.27263536767116059</v>
      </c>
      <c r="W36" s="218">
        <f t="shared" si="5"/>
        <v>0.3959530484415667</v>
      </c>
      <c r="Y36" s="218">
        <v>0.61663833689710357</v>
      </c>
    </row>
    <row r="37" spans="1:25">
      <c r="A37" s="214">
        <v>2004</v>
      </c>
      <c r="B37" s="215">
        <v>44196893</v>
      </c>
      <c r="C37" s="215">
        <v>12870201</v>
      </c>
      <c r="D37" s="215">
        <v>4840967.8</v>
      </c>
      <c r="E37" s="215">
        <v>593179.76</v>
      </c>
      <c r="F37" s="215">
        <v>2032052.7</v>
      </c>
      <c r="G37" s="215">
        <v>432762.18</v>
      </c>
      <c r="I37" s="216">
        <f t="shared" si="0"/>
        <v>0.29120148785119354</v>
      </c>
      <c r="J37" s="216">
        <f t="shared" si="1"/>
        <v>0.10953185781634016</v>
      </c>
      <c r="K37" s="216">
        <f t="shared" si="2"/>
        <v>1.3421299999527117E-2</v>
      </c>
      <c r="L37" s="217"/>
      <c r="M37" s="218">
        <v>0.35155769249794716</v>
      </c>
      <c r="N37" s="218">
        <v>0.42404752718170935</v>
      </c>
      <c r="O37" s="218">
        <v>0.22439478032034346</v>
      </c>
      <c r="Q37" s="218">
        <v>0.2038894992863953</v>
      </c>
      <c r="R37" s="216">
        <v>2.5598500302390588E-2</v>
      </c>
      <c r="S37" s="216">
        <v>3.0876811927113078E-2</v>
      </c>
      <c r="T37" s="216"/>
      <c r="U37" s="218">
        <f t="shared" si="3"/>
        <v>0.33517265468819052</v>
      </c>
      <c r="V37" s="218">
        <f t="shared" si="4"/>
        <v>0.3013455318465878</v>
      </c>
      <c r="W37" s="218">
        <f t="shared" si="5"/>
        <v>0.36348181346522168</v>
      </c>
      <c r="Y37" s="218">
        <v>0.62061516820893259</v>
      </c>
    </row>
    <row r="38" spans="1:25">
      <c r="A38" s="214">
        <v>2005</v>
      </c>
      <c r="B38" s="215">
        <v>50016292</v>
      </c>
      <c r="C38" s="215">
        <v>15025374</v>
      </c>
      <c r="D38" s="215">
        <v>5345484.7</v>
      </c>
      <c r="E38" s="215">
        <v>717175.08</v>
      </c>
      <c r="F38" s="215">
        <v>2289072.7999999998</v>
      </c>
      <c r="G38" s="215">
        <v>467638.67</v>
      </c>
      <c r="I38" s="216">
        <f t="shared" si="0"/>
        <v>0.30040959453771582</v>
      </c>
      <c r="J38" s="216">
        <f t="shared" si="1"/>
        <v>0.10687486989239427</v>
      </c>
      <c r="K38" s="216">
        <f t="shared" si="2"/>
        <v>1.4338829435816632E-2</v>
      </c>
      <c r="L38" s="217"/>
      <c r="M38" s="218">
        <v>0.30120768786080254</v>
      </c>
      <c r="N38" s="218">
        <v>0.45708067997038282</v>
      </c>
      <c r="O38" s="218">
        <v>0.24171163216881475</v>
      </c>
      <c r="Q38" s="218">
        <v>0.20604321037567908</v>
      </c>
      <c r="R38" s="216">
        <v>2.1900337973672936E-2</v>
      </c>
      <c r="S38" s="216">
        <v>3.3233618450049837E-2</v>
      </c>
      <c r="T38" s="216"/>
      <c r="U38" s="218">
        <f t="shared" si="3"/>
        <v>0.36672166425368918</v>
      </c>
      <c r="V38" s="218">
        <f t="shared" si="4"/>
        <v>0.25155113987578515</v>
      </c>
      <c r="W38" s="218">
        <f t="shared" si="5"/>
        <v>0.38172719587052562</v>
      </c>
      <c r="Y38" s="218">
        <v>0.62303379457440444</v>
      </c>
    </row>
    <row r="39" spans="1:25">
      <c r="A39" s="214">
        <v>2006</v>
      </c>
      <c r="B39" s="215">
        <v>54616378</v>
      </c>
      <c r="C39" s="215">
        <v>16686571</v>
      </c>
      <c r="D39" s="215">
        <v>6179935.4000000004</v>
      </c>
      <c r="E39" s="215">
        <v>820585.53</v>
      </c>
      <c r="F39" s="215">
        <v>2524486.6</v>
      </c>
      <c r="G39" s="215">
        <v>521865.32</v>
      </c>
      <c r="I39" s="216">
        <f t="shared" si="0"/>
        <v>0.3055232077088671</v>
      </c>
      <c r="J39" s="216">
        <f t="shared" si="1"/>
        <v>0.11315168867477811</v>
      </c>
      <c r="K39" s="216">
        <f t="shared" si="2"/>
        <v>1.5024532201677673E-2</v>
      </c>
      <c r="L39" s="217"/>
      <c r="M39" s="218">
        <v>0.36138568258495812</v>
      </c>
      <c r="N39" s="218">
        <v>0.37897936724914749</v>
      </c>
      <c r="O39" s="218">
        <v>0.25963495016589438</v>
      </c>
      <c r="Q39" s="218">
        <v>0.2086941559256042</v>
      </c>
      <c r="R39" s="216">
        <v>2.5689156594934683E-2</v>
      </c>
      <c r="S39" s="216">
        <v>2.6939806363866822E-2</v>
      </c>
      <c r="T39" s="216"/>
      <c r="U39" s="218">
        <f t="shared" si="3"/>
        <v>0.37778120389205916</v>
      </c>
      <c r="V39" s="218">
        <f t="shared" si="4"/>
        <v>0.30371634155210858</v>
      </c>
      <c r="W39" s="218">
        <f t="shared" si="5"/>
        <v>0.31850245455583232</v>
      </c>
      <c r="Y39" s="218">
        <v>0.62493265690097632</v>
      </c>
    </row>
    <row r="40" spans="1:25">
      <c r="A40" s="214">
        <v>2007</v>
      </c>
      <c r="B40" s="215">
        <v>56259809</v>
      </c>
      <c r="C40" s="215">
        <v>17708633</v>
      </c>
      <c r="D40" s="215">
        <v>6772364.5</v>
      </c>
      <c r="E40" s="215">
        <v>912694.3</v>
      </c>
      <c r="F40" s="215">
        <v>2558040.2000000002</v>
      </c>
      <c r="G40" s="215">
        <v>488560.34</v>
      </c>
      <c r="I40" s="216">
        <f t="shared" si="0"/>
        <v>0.31476525275796796</v>
      </c>
      <c r="J40" s="216">
        <f t="shared" si="1"/>
        <v>0.12037659957217416</v>
      </c>
      <c r="K40" s="216">
        <f t="shared" si="2"/>
        <v>1.6222847468252158E-2</v>
      </c>
      <c r="L40" s="217"/>
      <c r="M40" s="218">
        <v>0.44510502257494611</v>
      </c>
      <c r="N40" s="218">
        <v>0.25202350738943891</v>
      </c>
      <c r="O40" s="218">
        <v>0.30287147003561515</v>
      </c>
      <c r="Q40" s="218">
        <v>0.19875559016320993</v>
      </c>
      <c r="R40" s="216">
        <v>2.7144618439135338E-2</v>
      </c>
      <c r="S40" s="216">
        <v>1.5369590543380204E-2</v>
      </c>
      <c r="T40" s="216"/>
      <c r="U40" s="218">
        <f t="shared" si="3"/>
        <v>0.42135582374168445</v>
      </c>
      <c r="V40" s="218">
        <f t="shared" si="4"/>
        <v>0.36945472472554924</v>
      </c>
      <c r="W40" s="218">
        <f t="shared" si="5"/>
        <v>0.20918945153276636</v>
      </c>
      <c r="Y40" s="218">
        <v>0.61830400880801406</v>
      </c>
    </row>
    <row r="41" spans="1:25">
      <c r="A41" s="214">
        <v>2008</v>
      </c>
      <c r="B41" s="215">
        <v>50038022</v>
      </c>
      <c r="C41" s="215">
        <v>16746370</v>
      </c>
      <c r="D41" s="215">
        <v>5882599.2999999998</v>
      </c>
      <c r="E41" s="215">
        <v>843841.59</v>
      </c>
      <c r="F41" s="215">
        <v>2534812</v>
      </c>
      <c r="G41" s="215">
        <v>478903.82</v>
      </c>
      <c r="I41" s="216">
        <f t="shared" si="0"/>
        <v>0.33467290133890581</v>
      </c>
      <c r="J41" s="216">
        <f t="shared" si="1"/>
        <v>0.11756258670656486</v>
      </c>
      <c r="K41" s="216">
        <f t="shared" si="2"/>
        <v>1.6864007733958786E-2</v>
      </c>
      <c r="L41" s="217"/>
      <c r="M41" s="218">
        <v>0.49198949996649544</v>
      </c>
      <c r="N41" s="218">
        <v>0.18394287329163231</v>
      </c>
      <c r="O41" s="218">
        <v>0.32406762674187223</v>
      </c>
      <c r="Q41" s="218">
        <v>0.21024405819117467</v>
      </c>
      <c r="R41" s="216">
        <v>3.2468842112270878E-2</v>
      </c>
      <c r="S41" s="216">
        <v>1.2139308076676798E-2</v>
      </c>
      <c r="T41" s="216"/>
      <c r="U41" s="218">
        <f t="shared" si="3"/>
        <v>0.44112498796168165</v>
      </c>
      <c r="V41" s="218">
        <f t="shared" si="4"/>
        <v>0.40678720030990184</v>
      </c>
      <c r="W41" s="218">
        <f t="shared" si="5"/>
        <v>0.15208781172841651</v>
      </c>
      <c r="Y41" s="218">
        <v>0.63437713065809243</v>
      </c>
    </row>
    <row r="42" spans="1:25">
      <c r="A42" s="214">
        <v>2009</v>
      </c>
      <c r="B42" s="215">
        <v>45390093</v>
      </c>
      <c r="C42" s="215">
        <v>15114596</v>
      </c>
      <c r="D42" s="215">
        <v>5008867.3</v>
      </c>
      <c r="E42" s="215">
        <v>768002.02</v>
      </c>
      <c r="F42" s="215">
        <v>2346124.2000000002</v>
      </c>
      <c r="G42" s="215">
        <v>536686.23</v>
      </c>
      <c r="I42" s="216">
        <f t="shared" si="0"/>
        <v>0.33299328115498683</v>
      </c>
      <c r="J42" s="216">
        <f t="shared" si="1"/>
        <v>0.11035155402743942</v>
      </c>
      <c r="K42" s="216">
        <f t="shared" si="2"/>
        <v>1.6920036273113608E-2</v>
      </c>
      <c r="L42" s="217"/>
      <c r="M42" s="218">
        <v>0.29416100230926179</v>
      </c>
      <c r="N42" s="218">
        <v>0.47400325884110744</v>
      </c>
      <c r="O42" s="218">
        <v>0.23183573884963085</v>
      </c>
      <c r="Q42" s="218">
        <v>0.19272257500913223</v>
      </c>
      <c r="R42" s="216">
        <v>2.5807308883733771E-2</v>
      </c>
      <c r="S42" s="216">
        <v>4.1585214956359688E-2</v>
      </c>
      <c r="T42" s="216"/>
      <c r="U42" s="218">
        <f t="shared" si="3"/>
        <v>0.34118619247644927</v>
      </c>
      <c r="V42" s="218">
        <f t="shared" si="4"/>
        <v>0.25228631395332857</v>
      </c>
      <c r="W42" s="218">
        <f t="shared" si="5"/>
        <v>0.40652749357022205</v>
      </c>
      <c r="Y42" s="218">
        <v>0.62051872325309765</v>
      </c>
    </row>
    <row r="43" spans="1:25">
      <c r="A43" s="214">
        <v>2010</v>
      </c>
      <c r="B43" s="215">
        <v>48509613</v>
      </c>
      <c r="C43" s="215">
        <v>17088743</v>
      </c>
      <c r="D43" s="215">
        <v>6199623.7000000002</v>
      </c>
      <c r="E43" s="215">
        <v>862224.81</v>
      </c>
      <c r="F43" s="215">
        <v>2623390.1</v>
      </c>
      <c r="G43" s="215">
        <v>681466.26</v>
      </c>
      <c r="I43" s="216">
        <f t="shared" si="0"/>
        <v>0.35227539333286373</v>
      </c>
      <c r="J43" s="216">
        <f t="shared" si="1"/>
        <v>0.12780196164417967</v>
      </c>
      <c r="K43" s="216">
        <f t="shared" si="2"/>
        <v>1.7774308156199885E-2</v>
      </c>
      <c r="L43" s="217"/>
      <c r="M43" s="218">
        <v>0.24015475779265508</v>
      </c>
      <c r="N43" s="218">
        <v>0.55829271994237084</v>
      </c>
      <c r="O43" s="218">
        <v>0.20155252226497394</v>
      </c>
      <c r="Q43" s="218">
        <v>0.1884942155425379</v>
      </c>
      <c r="R43" s="216">
        <v>2.2002916403155191E-2</v>
      </c>
      <c r="S43" s="216">
        <v>5.1150633692578946E-2</v>
      </c>
      <c r="T43" s="216"/>
      <c r="U43" s="218">
        <f t="shared" si="3"/>
        <v>0.29390960462334942</v>
      </c>
      <c r="V43" s="218">
        <f t="shared" si="4"/>
        <v>0.2123758576612019</v>
      </c>
      <c r="W43" s="218">
        <f t="shared" si="5"/>
        <v>0.49371453771544849</v>
      </c>
      <c r="Y43" s="218">
        <v>0.67045201852951197</v>
      </c>
    </row>
    <row r="44" spans="1:25">
      <c r="A44" s="214">
        <v>2011</v>
      </c>
      <c r="J44" s="216">
        <f>J43*[1]TE2b!$O108/[1]TE2b!$O107</f>
        <v>0.12206336892172359</v>
      </c>
      <c r="K44" s="219">
        <f t="shared" ref="K44:K49" si="6">K43*J44/J43</f>
        <v>1.6976202132476692E-2</v>
      </c>
      <c r="M44" s="218">
        <v>0.29687020628706184</v>
      </c>
      <c r="N44" s="218">
        <v>0.49035092022934601</v>
      </c>
      <c r="O44" s="218">
        <v>0.21277887348359226</v>
      </c>
      <c r="Q44" s="218">
        <v>0.19491374092916514</v>
      </c>
      <c r="R44" s="216">
        <v>2.7672081438667822E-2</v>
      </c>
      <c r="S44" s="216">
        <v>4.5706946371679519E-2</v>
      </c>
      <c r="T44" s="216"/>
      <c r="U44" s="218">
        <f t="shared" si="3"/>
        <v>0.30026027963423285</v>
      </c>
      <c r="V44" s="218">
        <f t="shared" si="4"/>
        <v>0.2638799546087976</v>
      </c>
      <c r="W44" s="218">
        <f t="shared" si="5"/>
        <v>0.43585976575696944</v>
      </c>
      <c r="Y44" s="218"/>
    </row>
    <row r="45" spans="1:25">
      <c r="A45" s="214">
        <v>2012</v>
      </c>
      <c r="J45" s="216">
        <f>J44*[1]TE2b!$O109/[1]TE2b!$O108</f>
        <v>0.12426256621245868</v>
      </c>
      <c r="K45" s="219">
        <f t="shared" si="6"/>
        <v>1.7282059803508658E-2</v>
      </c>
      <c r="M45" s="218">
        <v>0.34344111775486647</v>
      </c>
      <c r="N45" s="218">
        <v>0.42938034233017169</v>
      </c>
      <c r="O45" s="218">
        <v>0.22717853991496181</v>
      </c>
      <c r="Q45" s="218">
        <v>0.2056045258635355</v>
      </c>
      <c r="R45" s="216">
        <v>3.3735628991142047E-2</v>
      </c>
      <c r="S45" s="216">
        <v>4.217729088361314E-2</v>
      </c>
      <c r="T45" s="216"/>
      <c r="U45" s="218">
        <f t="shared" si="3"/>
        <v>0.30436233977243643</v>
      </c>
      <c r="V45" s="218">
        <f t="shared" si="4"/>
        <v>0.30914071091484147</v>
      </c>
      <c r="W45" s="218">
        <f t="shared" si="5"/>
        <v>0.38649694931272222</v>
      </c>
      <c r="Y45" s="218"/>
    </row>
    <row r="46" spans="1:25">
      <c r="A46" s="214">
        <v>2013</v>
      </c>
      <c r="J46" s="216">
        <f>J45*[1]TE2b!$O110/[1]TE2b!$O109</f>
        <v>0.12027852412288055</v>
      </c>
      <c r="K46" s="219">
        <f t="shared" si="6"/>
        <v>1.6727971345894932E-2</v>
      </c>
      <c r="M46" s="218">
        <v>0.38867208241221773</v>
      </c>
      <c r="N46" s="218">
        <v>0.38771572008439775</v>
      </c>
      <c r="O46" s="218">
        <v>0.22361219750338457</v>
      </c>
      <c r="Q46" s="218">
        <v>0.159729603204189</v>
      </c>
      <c r="R46" s="216">
        <v>3.1700411067945772E-2</v>
      </c>
      <c r="S46" s="216">
        <v>3.1622409378877621E-2</v>
      </c>
      <c r="T46" s="216"/>
      <c r="U46" s="218">
        <f t="shared" si="3"/>
        <v>0.28951493381442811</v>
      </c>
      <c r="V46" s="218">
        <f t="shared" si="4"/>
        <v>0.35568012442896713</v>
      </c>
      <c r="W46" s="218">
        <f t="shared" si="5"/>
        <v>0.35480494175660476</v>
      </c>
      <c r="Y46" s="218"/>
    </row>
    <row r="47" spans="1:25">
      <c r="A47" s="214">
        <v>2014</v>
      </c>
      <c r="J47" s="216">
        <f>J46*[1]TE2b!$O111/[1]TE2b!$O110</f>
        <v>0.12886245060627372</v>
      </c>
      <c r="K47" s="219">
        <f t="shared" si="6"/>
        <v>1.7921797735905933E-2</v>
      </c>
      <c r="M47" s="218">
        <v>0.40147990777454079</v>
      </c>
      <c r="N47" s="218">
        <v>0.35956769023838153</v>
      </c>
      <c r="O47" s="218">
        <v>0.23895240198707768</v>
      </c>
      <c r="Q47" s="218">
        <v>0.14568211065345654</v>
      </c>
      <c r="R47" s="216">
        <v>2.9526790752397891E-2</v>
      </c>
      <c r="S47" s="216">
        <v>2.6444361835795373E-2</v>
      </c>
      <c r="T47" s="216"/>
      <c r="U47" s="218">
        <f t="shared" si="3"/>
        <v>0.29600661058176403</v>
      </c>
      <c r="V47" s="218">
        <f t="shared" si="4"/>
        <v>0.3713817661280111</v>
      </c>
      <c r="W47" s="218">
        <f t="shared" si="5"/>
        <v>0.33261162329022476</v>
      </c>
      <c r="Y47" s="218"/>
    </row>
    <row r="48" spans="1:25">
      <c r="A48" s="214">
        <v>2015</v>
      </c>
      <c r="J48" s="216">
        <f>J47*[1]TE2b!$O112/[1]TE2b!$O111</f>
        <v>0.12616695746118139</v>
      </c>
      <c r="K48" s="219">
        <f t="shared" si="6"/>
        <v>1.7546916746776945E-2</v>
      </c>
      <c r="M48" s="218">
        <v>0.41796848410078963</v>
      </c>
      <c r="N48" s="218">
        <v>0.29828240216716229</v>
      </c>
      <c r="O48" s="218">
        <v>0.28374911373204798</v>
      </c>
      <c r="Q48" s="218">
        <v>0.16179908819314023</v>
      </c>
      <c r="R48" s="216">
        <v>2.9139873353715404E-2</v>
      </c>
      <c r="S48" s="216">
        <v>2.0795614390622646E-2</v>
      </c>
      <c r="T48" s="216"/>
      <c r="U48" s="218">
        <f t="shared" si="3"/>
        <v>0.34358600187063432</v>
      </c>
      <c r="V48" s="218">
        <f t="shared" si="4"/>
        <v>0.38305064468434091</v>
      </c>
      <c r="W48" s="218">
        <f t="shared" si="5"/>
        <v>0.27336335344502471</v>
      </c>
    </row>
    <row r="49" spans="1:23">
      <c r="A49" s="214">
        <v>2016</v>
      </c>
      <c r="J49" s="216">
        <f>J48*[1]TE2b!$O113/[1]TE2b!$O112</f>
        <v>0.12216020826786149</v>
      </c>
      <c r="K49" s="219">
        <f t="shared" si="6"/>
        <v>1.6989670254231291E-2</v>
      </c>
      <c r="M49" s="218">
        <v>0.44082060936114081</v>
      </c>
      <c r="N49" s="218">
        <v>0.27688530220616708</v>
      </c>
      <c r="O49" s="218">
        <v>0.28229408843269205</v>
      </c>
      <c r="Q49" s="218">
        <v>0.15389326103034828</v>
      </c>
      <c r="R49" s="216">
        <v>2.9639291556738633E-2</v>
      </c>
      <c r="S49" s="216">
        <v>1.8616834207814851E-2</v>
      </c>
      <c r="U49" s="218">
        <f t="shared" si="3"/>
        <v>0.34001189640558133</v>
      </c>
      <c r="V49" s="218">
        <f t="shared" si="4"/>
        <v>0.4053698782587089</v>
      </c>
      <c r="W49" s="218">
        <f t="shared" si="5"/>
        <v>0.25461822533570966</v>
      </c>
    </row>
  </sheetData>
  <pageMargins left="0.75" right="0.75" top="1" bottom="1" header="0.5" footer="0.5"/>
  <pageSetup orientation="portrait" horizontalDpi="4294967292" verticalDpi="42949672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7B3C6-F8B8-483C-B78F-C5D41522327B}">
  <dimension ref="A1:K121"/>
  <sheetViews>
    <sheetView workbookViewId="0">
      <pane xSplit="1" ySplit="8" topLeftCell="B9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0.875" style="220"/>
    <col min="2" max="11" width="12" style="220" customWidth="1"/>
    <col min="12" max="16384" width="10.875" style="220"/>
  </cols>
  <sheetData>
    <row r="1" spans="1:11">
      <c r="A1" s="1" t="s">
        <v>0</v>
      </c>
      <c r="B1" s="1"/>
      <c r="F1" s="221"/>
      <c r="G1" s="221"/>
      <c r="H1" s="221"/>
      <c r="I1" s="221"/>
      <c r="J1" s="221"/>
      <c r="K1" s="221"/>
    </row>
    <row r="2" spans="1:11">
      <c r="G2" s="279"/>
    </row>
    <row r="3" spans="1:11" ht="15.75" thickBot="1"/>
    <row r="4" spans="1:11" ht="24.95" customHeight="1" thickTop="1">
      <c r="A4" s="493" t="s">
        <v>107</v>
      </c>
      <c r="B4" s="494"/>
      <c r="C4" s="494"/>
      <c r="D4" s="494"/>
      <c r="E4" s="494"/>
      <c r="F4" s="494"/>
      <c r="G4" s="494"/>
      <c r="H4" s="494"/>
      <c r="I4" s="494"/>
      <c r="J4" s="494"/>
      <c r="K4" s="495"/>
    </row>
    <row r="5" spans="1:11" ht="15.75">
      <c r="A5" s="223"/>
      <c r="B5" s="224"/>
      <c r="C5" s="225"/>
      <c r="D5" s="225"/>
      <c r="E5" s="225"/>
      <c r="F5" s="225"/>
      <c r="G5" s="225"/>
      <c r="H5" s="225"/>
      <c r="I5" s="225"/>
      <c r="J5" s="225"/>
      <c r="K5" s="226"/>
    </row>
    <row r="6" spans="1:11" ht="15.75">
      <c r="A6" s="223"/>
      <c r="B6" s="9" t="s">
        <v>2</v>
      </c>
      <c r="C6" s="9" t="s">
        <v>3</v>
      </c>
      <c r="D6" s="9" t="s">
        <v>4</v>
      </c>
      <c r="E6" s="9" t="s">
        <v>5</v>
      </c>
      <c r="F6" s="9" t="s">
        <v>6</v>
      </c>
      <c r="G6" s="9" t="s">
        <v>7</v>
      </c>
      <c r="H6" s="9" t="s">
        <v>8</v>
      </c>
      <c r="I6" s="10" t="s">
        <v>9</v>
      </c>
      <c r="J6" s="9" t="s">
        <v>10</v>
      </c>
      <c r="K6" s="286" t="s">
        <v>11</v>
      </c>
    </row>
    <row r="7" spans="1:11" ht="20.100000000000001" customHeight="1">
      <c r="A7" s="223"/>
      <c r="B7" s="487" t="s">
        <v>104</v>
      </c>
      <c r="C7" s="487"/>
      <c r="D7" s="487"/>
      <c r="E7" s="487"/>
      <c r="F7" s="487"/>
      <c r="G7" s="487" t="s">
        <v>108</v>
      </c>
      <c r="H7" s="487"/>
      <c r="I7" s="487"/>
      <c r="J7" s="487"/>
      <c r="K7" s="488"/>
    </row>
    <row r="8" spans="1:11" s="235" customFormat="1" ht="51.95" customHeight="1">
      <c r="A8" s="229"/>
      <c r="B8" s="287" t="s">
        <v>109</v>
      </c>
      <c r="C8" s="233" t="s">
        <v>110</v>
      </c>
      <c r="D8" s="233" t="s">
        <v>111</v>
      </c>
      <c r="E8" s="233" t="s">
        <v>112</v>
      </c>
      <c r="F8" s="233" t="s">
        <v>113</v>
      </c>
      <c r="G8" s="287" t="s">
        <v>109</v>
      </c>
      <c r="H8" s="233" t="s">
        <v>110</v>
      </c>
      <c r="I8" s="233" t="s">
        <v>111</v>
      </c>
      <c r="J8" s="233" t="s">
        <v>112</v>
      </c>
      <c r="K8" s="234" t="s">
        <v>113</v>
      </c>
    </row>
    <row r="9" spans="1:11" s="235" customFormat="1" ht="15" customHeight="1">
      <c r="A9" s="236">
        <v>1913</v>
      </c>
      <c r="B9" s="288">
        <f>[1]avgpeinc!B2</f>
        <v>12453.645152824802</v>
      </c>
      <c r="C9" s="238"/>
      <c r="D9" s="240"/>
      <c r="E9" s="240"/>
      <c r="F9" s="238">
        <f>[1]avgpeinc!F2</f>
        <v>18725.361094551201</v>
      </c>
      <c r="G9" s="289">
        <f t="shared" ref="G9:J58" si="0">B9/$B9</f>
        <v>1</v>
      </c>
      <c r="H9" s="290"/>
      <c r="I9" s="290"/>
      <c r="J9" s="290"/>
      <c r="K9" s="291">
        <f t="shared" ref="K9:K72" si="1">F9/$B9</f>
        <v>1.5036048373599127</v>
      </c>
    </row>
    <row r="10" spans="1:11" s="235" customFormat="1" ht="15" customHeight="1">
      <c r="A10" s="242">
        <v>1914</v>
      </c>
      <c r="B10" s="288">
        <f>[1]avgpeinc!B3</f>
        <v>11251.638287551787</v>
      </c>
      <c r="C10" s="238"/>
      <c r="D10" s="240"/>
      <c r="E10" s="240"/>
      <c r="F10" s="238">
        <f>[1]avgpeinc!F3</f>
        <v>16940.57631368846</v>
      </c>
      <c r="G10" s="289">
        <f t="shared" si="0"/>
        <v>1</v>
      </c>
      <c r="H10" s="290"/>
      <c r="I10" s="290"/>
      <c r="J10" s="290"/>
      <c r="K10" s="291">
        <f t="shared" si="1"/>
        <v>1.5056097503979142</v>
      </c>
    </row>
    <row r="11" spans="1:11" s="235" customFormat="1" ht="15" customHeight="1">
      <c r="A11" s="242">
        <v>1915</v>
      </c>
      <c r="B11" s="288">
        <f>[1]avgpeinc!B4</f>
        <v>11475.027844472897</v>
      </c>
      <c r="C11" s="238"/>
      <c r="D11" s="240"/>
      <c r="E11" s="240"/>
      <c r="F11" s="238">
        <f>[1]avgpeinc!F4</f>
        <v>17299.562717101966</v>
      </c>
      <c r="G11" s="289">
        <f t="shared" si="0"/>
        <v>1</v>
      </c>
      <c r="H11" s="290"/>
      <c r="I11" s="290"/>
      <c r="J11" s="290"/>
      <c r="K11" s="291">
        <f t="shared" si="1"/>
        <v>1.5075835066870478</v>
      </c>
    </row>
    <row r="12" spans="1:11" s="235" customFormat="1" ht="15" customHeight="1">
      <c r="A12" s="242">
        <v>1916</v>
      </c>
      <c r="B12" s="288">
        <f>[1]avgpeinc!B5</f>
        <v>13085.255791237438</v>
      </c>
      <c r="C12" s="238"/>
      <c r="D12" s="240"/>
      <c r="E12" s="240"/>
      <c r="F12" s="238">
        <f>[1]avgpeinc!F5</f>
        <v>19752.14729569836</v>
      </c>
      <c r="G12" s="289">
        <f t="shared" si="0"/>
        <v>1</v>
      </c>
      <c r="H12" s="290"/>
      <c r="I12" s="290"/>
      <c r="J12" s="290"/>
      <c r="K12" s="291">
        <f t="shared" si="1"/>
        <v>1.5094964600482184</v>
      </c>
    </row>
    <row r="13" spans="1:11" s="235" customFormat="1" ht="15" customHeight="1">
      <c r="A13" s="242">
        <v>1917</v>
      </c>
      <c r="B13" s="288">
        <f>[1]avgpeinc!B6</f>
        <v>12880.417651626049</v>
      </c>
      <c r="C13" s="238"/>
      <c r="D13" s="240"/>
      <c r="E13" s="240"/>
      <c r="F13" s="238">
        <f>[1]avgpeinc!F6</f>
        <v>19426.992722932537</v>
      </c>
      <c r="G13" s="289">
        <f t="shared" si="0"/>
        <v>1</v>
      </c>
      <c r="H13" s="290"/>
      <c r="I13" s="290"/>
      <c r="J13" s="290"/>
      <c r="K13" s="291">
        <f t="shared" si="1"/>
        <v>1.5082579810973782</v>
      </c>
    </row>
    <row r="14" spans="1:11" s="235" customFormat="1" ht="15" customHeight="1">
      <c r="A14" s="242">
        <v>1918</v>
      </c>
      <c r="B14" s="288">
        <f>[1]avgpeinc!B7</f>
        <v>13628.170206036786</v>
      </c>
      <c r="C14" s="282"/>
      <c r="D14" s="292"/>
      <c r="E14" s="292"/>
      <c r="F14" s="238">
        <f>[1]avgpeinc!F7</f>
        <v>20375.007374353434</v>
      </c>
      <c r="G14" s="289">
        <f t="shared" si="0"/>
        <v>1</v>
      </c>
      <c r="H14" s="290"/>
      <c r="I14" s="290"/>
      <c r="J14" s="290"/>
      <c r="K14" s="291">
        <f t="shared" si="1"/>
        <v>1.4950655198984852</v>
      </c>
    </row>
    <row r="15" spans="1:11" s="235" customFormat="1" ht="15" customHeight="1">
      <c r="A15" s="244">
        <v>1919</v>
      </c>
      <c r="B15" s="293">
        <f>[1]avgpeinc!B8</f>
        <v>12913.412432710056</v>
      </c>
      <c r="C15" s="283"/>
      <c r="D15" s="294"/>
      <c r="E15" s="294"/>
      <c r="F15" s="246">
        <f>[1]avgpeinc!F8</f>
        <v>19426.569508289111</v>
      </c>
      <c r="G15" s="295">
        <f t="shared" si="0"/>
        <v>1</v>
      </c>
      <c r="H15" s="296"/>
      <c r="I15" s="296"/>
      <c r="J15" s="296"/>
      <c r="K15" s="297">
        <f t="shared" si="1"/>
        <v>1.504371490457552</v>
      </c>
    </row>
    <row r="16" spans="1:11" s="235" customFormat="1" ht="15" customHeight="1">
      <c r="A16" s="242">
        <v>1920</v>
      </c>
      <c r="B16" s="288">
        <f>[1]avgpeinc!B9</f>
        <v>12633.222220827045</v>
      </c>
      <c r="C16" s="282"/>
      <c r="D16" s="292"/>
      <c r="E16" s="292"/>
      <c r="F16" s="238">
        <f>[1]avgpeinc!F9</f>
        <v>19026.249419264139</v>
      </c>
      <c r="G16" s="289">
        <f t="shared" si="0"/>
        <v>1</v>
      </c>
      <c r="H16" s="290"/>
      <c r="I16" s="290"/>
      <c r="J16" s="290"/>
      <c r="K16" s="291">
        <f t="shared" si="1"/>
        <v>1.5060488200625168</v>
      </c>
    </row>
    <row r="17" spans="1:11" s="235" customFormat="1" ht="15" customHeight="1">
      <c r="A17" s="242">
        <v>1921</v>
      </c>
      <c r="B17" s="288">
        <f>[1]avgpeinc!B10</f>
        <v>11389.961525043664</v>
      </c>
      <c r="C17" s="282"/>
      <c r="D17" s="292"/>
      <c r="E17" s="292"/>
      <c r="F17" s="238">
        <f>[1]avgpeinc!F10</f>
        <v>17113.450967576191</v>
      </c>
      <c r="G17" s="289">
        <f t="shared" si="0"/>
        <v>1</v>
      </c>
      <c r="H17" s="290"/>
      <c r="I17" s="290"/>
      <c r="J17" s="290"/>
      <c r="K17" s="291">
        <f t="shared" si="1"/>
        <v>1.5025029654356612</v>
      </c>
    </row>
    <row r="18" spans="1:11" s="235" customFormat="1" ht="15" customHeight="1">
      <c r="A18" s="242">
        <v>1922</v>
      </c>
      <c r="B18" s="288">
        <f>[1]avgpeinc!B11</f>
        <v>12362.556831147147</v>
      </c>
      <c r="C18" s="282"/>
      <c r="D18" s="292"/>
      <c r="E18" s="292"/>
      <c r="F18" s="238">
        <f>[1]avgpeinc!F11</f>
        <v>18521.870035639473</v>
      </c>
      <c r="G18" s="289">
        <f t="shared" si="0"/>
        <v>1</v>
      </c>
      <c r="H18" s="290"/>
      <c r="I18" s="290"/>
      <c r="J18" s="290"/>
      <c r="K18" s="291">
        <f t="shared" si="1"/>
        <v>1.4982232469074757</v>
      </c>
    </row>
    <row r="19" spans="1:11" s="235" customFormat="1" ht="15" customHeight="1">
      <c r="A19" s="242">
        <v>1923</v>
      </c>
      <c r="B19" s="288">
        <f>[1]avgpeinc!B12</f>
        <v>13912.116612586788</v>
      </c>
      <c r="C19" s="282"/>
      <c r="D19" s="292"/>
      <c r="E19" s="292"/>
      <c r="F19" s="238">
        <f>[1]avgpeinc!F12</f>
        <v>20832.203044319082</v>
      </c>
      <c r="G19" s="289">
        <f t="shared" si="0"/>
        <v>1</v>
      </c>
      <c r="H19" s="290"/>
      <c r="I19" s="290"/>
      <c r="J19" s="290"/>
      <c r="K19" s="291">
        <f t="shared" si="1"/>
        <v>1.4974143492638241</v>
      </c>
    </row>
    <row r="20" spans="1:11" s="235" customFormat="1" ht="15" customHeight="1">
      <c r="A20" s="242">
        <v>1924</v>
      </c>
      <c r="B20" s="288">
        <f>[1]avgpeinc!B13</f>
        <v>13734.005596276438</v>
      </c>
      <c r="C20" s="282"/>
      <c r="D20" s="292"/>
      <c r="E20" s="292"/>
      <c r="F20" s="238">
        <f>[1]avgpeinc!F13</f>
        <v>20561.148001233076</v>
      </c>
      <c r="G20" s="289">
        <f t="shared" si="0"/>
        <v>1</v>
      </c>
      <c r="H20" s="290"/>
      <c r="I20" s="290"/>
      <c r="J20" s="290"/>
      <c r="K20" s="291">
        <f t="shared" si="1"/>
        <v>1.4970976862575047</v>
      </c>
    </row>
    <row r="21" spans="1:11" s="235" customFormat="1" ht="15" customHeight="1">
      <c r="A21" s="242">
        <v>1925</v>
      </c>
      <c r="B21" s="288">
        <f>[1]avgpeinc!B14</f>
        <v>13981.649658795408</v>
      </c>
      <c r="C21" s="282"/>
      <c r="D21" s="292"/>
      <c r="E21" s="292"/>
      <c r="F21" s="238">
        <f>[1]avgpeinc!F14</f>
        <v>20927.638844967103</v>
      </c>
      <c r="G21" s="289">
        <f t="shared" si="0"/>
        <v>1</v>
      </c>
      <c r="H21" s="290"/>
      <c r="I21" s="290"/>
      <c r="J21" s="290"/>
      <c r="K21" s="291">
        <f t="shared" si="1"/>
        <v>1.4967932508452031</v>
      </c>
    </row>
    <row r="22" spans="1:11" s="235" customFormat="1" ht="15" customHeight="1">
      <c r="A22" s="242">
        <v>1926</v>
      </c>
      <c r="B22" s="288">
        <f>[1]avgpeinc!B15</f>
        <v>14635.2285810908</v>
      </c>
      <c r="C22" s="282"/>
      <c r="D22" s="292"/>
      <c r="E22" s="292"/>
      <c r="F22" s="238">
        <f>[1]avgpeinc!F15</f>
        <v>21933.50280256752</v>
      </c>
      <c r="G22" s="289">
        <f t="shared" si="0"/>
        <v>1</v>
      </c>
      <c r="H22" s="290"/>
      <c r="I22" s="290"/>
      <c r="J22" s="290"/>
      <c r="K22" s="291">
        <f t="shared" si="1"/>
        <v>1.4986785263406361</v>
      </c>
    </row>
    <row r="23" spans="1:11" s="235" customFormat="1" ht="15" customHeight="1">
      <c r="A23" s="242">
        <v>1927</v>
      </c>
      <c r="B23" s="288">
        <f>[1]avgpeinc!B16</f>
        <v>14366.116334894405</v>
      </c>
      <c r="C23" s="282"/>
      <c r="D23" s="292"/>
      <c r="E23" s="292"/>
      <c r="F23" s="238">
        <f>[1]avgpeinc!F16</f>
        <v>21558.405648179792</v>
      </c>
      <c r="G23" s="289">
        <f t="shared" si="0"/>
        <v>1</v>
      </c>
      <c r="H23" s="290"/>
      <c r="I23" s="290"/>
      <c r="J23" s="290"/>
      <c r="K23" s="291">
        <f t="shared" si="1"/>
        <v>1.5006425637676177</v>
      </c>
    </row>
    <row r="24" spans="1:11" s="235" customFormat="1" ht="15" customHeight="1">
      <c r="A24" s="242">
        <v>1928</v>
      </c>
      <c r="B24" s="288">
        <f>[1]avgpeinc!B17</f>
        <v>14521.462888667993</v>
      </c>
      <c r="C24" s="282"/>
      <c r="D24" s="292"/>
      <c r="E24" s="292"/>
      <c r="F24" s="238">
        <f>[1]avgpeinc!F17</f>
        <v>21846.513584014447</v>
      </c>
      <c r="G24" s="289">
        <f t="shared" si="0"/>
        <v>1</v>
      </c>
      <c r="H24" s="290"/>
      <c r="I24" s="290"/>
      <c r="J24" s="290"/>
      <c r="K24" s="291">
        <f t="shared" si="1"/>
        <v>1.5044292542359936</v>
      </c>
    </row>
    <row r="25" spans="1:11" s="235" customFormat="1" ht="15" customHeight="1">
      <c r="A25" s="244">
        <v>1929</v>
      </c>
      <c r="B25" s="293">
        <f>[1]avgpeinc!B18</f>
        <v>15245.38417192897</v>
      </c>
      <c r="C25" s="283"/>
      <c r="D25" s="294"/>
      <c r="E25" s="294"/>
      <c r="F25" s="246">
        <f>[1]avgpeinc!F18</f>
        <v>23018.656324087362</v>
      </c>
      <c r="G25" s="295">
        <f t="shared" si="0"/>
        <v>1</v>
      </c>
      <c r="H25" s="296"/>
      <c r="I25" s="296"/>
      <c r="J25" s="296"/>
      <c r="K25" s="297">
        <f t="shared" si="1"/>
        <v>1.5098770922723723</v>
      </c>
    </row>
    <row r="26" spans="1:11" s="235" customFormat="1" ht="15" customHeight="1">
      <c r="A26" s="242">
        <v>1930</v>
      </c>
      <c r="B26" s="288">
        <f>[1]avgpeinc!B19</f>
        <v>13728.896641891264</v>
      </c>
      <c r="C26" s="282"/>
      <c r="D26" s="292"/>
      <c r="E26" s="292"/>
      <c r="F26" s="238">
        <f>[1]avgpeinc!F19</f>
        <v>20836.18775770854</v>
      </c>
      <c r="G26" s="289">
        <f t="shared" si="0"/>
        <v>1</v>
      </c>
      <c r="H26" s="290"/>
      <c r="I26" s="290"/>
      <c r="J26" s="290"/>
      <c r="K26" s="291">
        <f t="shared" si="1"/>
        <v>1.5176884422110553</v>
      </c>
    </row>
    <row r="27" spans="1:11" s="235" customFormat="1" ht="15" customHeight="1">
      <c r="A27" s="242">
        <v>1931</v>
      </c>
      <c r="B27" s="288">
        <f>[1]avgpeinc!B20</f>
        <v>12273.628613541166</v>
      </c>
      <c r="C27" s="282"/>
      <c r="D27" s="292"/>
      <c r="E27" s="292"/>
      <c r="F27" s="238">
        <f>[1]avgpeinc!F20</f>
        <v>18636.034526196301</v>
      </c>
      <c r="G27" s="289">
        <f t="shared" si="0"/>
        <v>1</v>
      </c>
      <c r="H27" s="290"/>
      <c r="I27" s="290"/>
      <c r="J27" s="290"/>
      <c r="K27" s="291">
        <f t="shared" si="1"/>
        <v>1.5183801883687162</v>
      </c>
    </row>
    <row r="28" spans="1:11" s="235" customFormat="1" ht="15" customHeight="1">
      <c r="A28" s="242">
        <v>1932</v>
      </c>
      <c r="B28" s="288">
        <f>[1]avgpeinc!B21</f>
        <v>10372.096825022849</v>
      </c>
      <c r="C28" s="282"/>
      <c r="D28" s="292"/>
      <c r="E28" s="292"/>
      <c r="F28" s="238">
        <f>[1]avgpeinc!F21</f>
        <v>15762.468079003509</v>
      </c>
      <c r="G28" s="289">
        <f t="shared" si="0"/>
        <v>1</v>
      </c>
      <c r="H28" s="290"/>
      <c r="I28" s="290"/>
      <c r="J28" s="290"/>
      <c r="K28" s="291">
        <f t="shared" si="1"/>
        <v>1.5196992801856906</v>
      </c>
    </row>
    <row r="29" spans="1:11" s="235" customFormat="1" ht="15" customHeight="1">
      <c r="A29" s="242">
        <v>1933</v>
      </c>
      <c r="B29" s="288">
        <f>[1]avgpeinc!B22</f>
        <v>10049.162569267051</v>
      </c>
      <c r="C29" s="282"/>
      <c r="D29" s="292"/>
      <c r="E29" s="292"/>
      <c r="F29" s="238">
        <f>[1]avgpeinc!F22</f>
        <v>15292.842106228449</v>
      </c>
      <c r="G29" s="289">
        <f t="shared" si="0"/>
        <v>1</v>
      </c>
      <c r="H29" s="290"/>
      <c r="I29" s="290"/>
      <c r="J29" s="290"/>
      <c r="K29" s="291">
        <f t="shared" si="1"/>
        <v>1.5218026378633709</v>
      </c>
    </row>
    <row r="30" spans="1:11" s="235" customFormat="1" ht="15" customHeight="1">
      <c r="A30" s="242">
        <v>1934</v>
      </c>
      <c r="B30" s="288">
        <f>[1]avgpeinc!B23</f>
        <v>11281.415969668544</v>
      </c>
      <c r="C30" s="282"/>
      <c r="D30" s="292"/>
      <c r="E30" s="292"/>
      <c r="F30" s="238">
        <f>[1]avgpeinc!F23</f>
        <v>17195.410813288392</v>
      </c>
      <c r="G30" s="289">
        <f t="shared" si="0"/>
        <v>1</v>
      </c>
      <c r="H30" s="290"/>
      <c r="I30" s="290"/>
      <c r="J30" s="290"/>
      <c r="K30" s="291">
        <f t="shared" si="1"/>
        <v>1.524224517518044</v>
      </c>
    </row>
    <row r="31" spans="1:11" s="235" customFormat="1" ht="15" customHeight="1">
      <c r="A31" s="242">
        <v>1935</v>
      </c>
      <c r="B31" s="288">
        <f>[1]avgpeinc!B24</f>
        <v>12378.373514733546</v>
      </c>
      <c r="C31" s="282"/>
      <c r="D31" s="292"/>
      <c r="E31" s="292"/>
      <c r="F31" s="238">
        <f>[1]avgpeinc!F24</f>
        <v>18880.436949492265</v>
      </c>
      <c r="G31" s="289">
        <f t="shared" si="0"/>
        <v>1</v>
      </c>
      <c r="H31" s="290"/>
      <c r="I31" s="290"/>
      <c r="J31" s="290"/>
      <c r="K31" s="291">
        <f t="shared" si="1"/>
        <v>1.5252760733887647</v>
      </c>
    </row>
    <row r="32" spans="1:11" s="235" customFormat="1" ht="15" customHeight="1">
      <c r="A32" s="242">
        <v>1936</v>
      </c>
      <c r="B32" s="288">
        <f>[1]avgpeinc!B25</f>
        <v>13674.808196501805</v>
      </c>
      <c r="C32" s="282"/>
      <c r="D32" s="292"/>
      <c r="E32" s="292"/>
      <c r="F32" s="238">
        <f>[1]avgpeinc!F25</f>
        <v>20865.11169317245</v>
      </c>
      <c r="G32" s="289">
        <f t="shared" si="0"/>
        <v>1</v>
      </c>
      <c r="H32" s="290"/>
      <c r="I32" s="290"/>
      <c r="J32" s="290"/>
      <c r="K32" s="291">
        <f t="shared" si="1"/>
        <v>1.5258065336894464</v>
      </c>
    </row>
    <row r="33" spans="1:11" s="235" customFormat="1" ht="15" customHeight="1">
      <c r="A33" s="242">
        <v>1937</v>
      </c>
      <c r="B33" s="288">
        <f>[1]avgpeinc!B26</f>
        <v>14573.101614966869</v>
      </c>
      <c r="C33" s="282"/>
      <c r="D33" s="292"/>
      <c r="E33" s="292"/>
      <c r="F33" s="238">
        <f>[1]avgpeinc!F26</f>
        <v>22235.702899224281</v>
      </c>
      <c r="G33" s="289">
        <f t="shared" si="0"/>
        <v>1</v>
      </c>
      <c r="H33" s="290"/>
      <c r="I33" s="290"/>
      <c r="J33" s="290"/>
      <c r="K33" s="291">
        <f t="shared" si="1"/>
        <v>1.5258044228819325</v>
      </c>
    </row>
    <row r="34" spans="1:11" s="235" customFormat="1" ht="15" customHeight="1">
      <c r="A34" s="242">
        <v>1938</v>
      </c>
      <c r="B34" s="288">
        <f>[1]avgpeinc!B27</f>
        <v>13534.267060100541</v>
      </c>
      <c r="C34" s="282"/>
      <c r="D34" s="292"/>
      <c r="E34" s="292"/>
      <c r="F34" s="238">
        <f>[1]avgpeinc!F27</f>
        <v>20626.827532133611</v>
      </c>
      <c r="G34" s="289">
        <f t="shared" si="0"/>
        <v>1</v>
      </c>
      <c r="H34" s="290"/>
      <c r="I34" s="290"/>
      <c r="J34" s="290"/>
      <c r="K34" s="291">
        <f t="shared" si="1"/>
        <v>1.5240446668103786</v>
      </c>
    </row>
    <row r="35" spans="1:11" s="235" customFormat="1" ht="15" customHeight="1">
      <c r="A35" s="244">
        <v>1939</v>
      </c>
      <c r="B35" s="293">
        <f>[1]avgpeinc!B28</f>
        <v>14485.09735546873</v>
      </c>
      <c r="C35" s="283"/>
      <c r="D35" s="294"/>
      <c r="E35" s="294"/>
      <c r="F35" s="246">
        <f>[1]avgpeinc!F28</f>
        <v>22040.638256702932</v>
      </c>
      <c r="G35" s="295">
        <f t="shared" si="0"/>
        <v>1</v>
      </c>
      <c r="H35" s="296"/>
      <c r="I35" s="296"/>
      <c r="J35" s="296"/>
      <c r="K35" s="297">
        <f t="shared" si="1"/>
        <v>1.5216078784849638</v>
      </c>
    </row>
    <row r="36" spans="1:11" s="235" customFormat="1" ht="15" customHeight="1">
      <c r="A36" s="242">
        <v>1940</v>
      </c>
      <c r="B36" s="288">
        <f>[1]avgpeinc!B29</f>
        <v>15719.449832268519</v>
      </c>
      <c r="C36" s="282"/>
      <c r="D36" s="292"/>
      <c r="E36" s="292"/>
      <c r="F36" s="238">
        <f>[1]avgpeinc!F29</f>
        <v>23898.297607205466</v>
      </c>
      <c r="G36" s="289">
        <f t="shared" si="0"/>
        <v>1</v>
      </c>
      <c r="H36" s="290"/>
      <c r="I36" s="290"/>
      <c r="J36" s="290"/>
      <c r="K36" s="291">
        <f t="shared" si="1"/>
        <v>1.5203011468090695</v>
      </c>
    </row>
    <row r="37" spans="1:11" s="235" customFormat="1" ht="15" customHeight="1">
      <c r="A37" s="242">
        <v>1941</v>
      </c>
      <c r="B37" s="288">
        <f>[1]avgpeinc!B30</f>
        <v>18643.869735223252</v>
      </c>
      <c r="C37" s="282"/>
      <c r="D37" s="292"/>
      <c r="E37" s="292"/>
      <c r="F37" s="238">
        <f>[1]avgpeinc!F30</f>
        <v>28642.880150218978</v>
      </c>
      <c r="G37" s="289">
        <f t="shared" si="0"/>
        <v>1</v>
      </c>
      <c r="H37" s="290"/>
      <c r="I37" s="290"/>
      <c r="J37" s="290"/>
      <c r="K37" s="291">
        <f t="shared" si="1"/>
        <v>1.5363162560669967</v>
      </c>
    </row>
    <row r="38" spans="1:11" s="235" customFormat="1" ht="15" customHeight="1">
      <c r="A38" s="242">
        <v>1942</v>
      </c>
      <c r="B38" s="288">
        <f>[1]avgpeinc!B31</f>
        <v>22048.87737299129</v>
      </c>
      <c r="C38" s="282"/>
      <c r="D38" s="292"/>
      <c r="E38" s="292"/>
      <c r="F38" s="238">
        <f>[1]avgpeinc!F31</f>
        <v>34202.056482483611</v>
      </c>
      <c r="G38" s="289">
        <f t="shared" si="0"/>
        <v>1</v>
      </c>
      <c r="H38" s="290"/>
      <c r="I38" s="290"/>
      <c r="J38" s="290"/>
      <c r="K38" s="291">
        <f t="shared" si="1"/>
        <v>1.5511926482197831</v>
      </c>
    </row>
    <row r="39" spans="1:11" s="235" customFormat="1" ht="15" customHeight="1">
      <c r="A39" s="242">
        <v>1943</v>
      </c>
      <c r="B39" s="288">
        <f>[1]avgpeinc!B32</f>
        <v>25430.520714481474</v>
      </c>
      <c r="C39" s="282"/>
      <c r="D39" s="292"/>
      <c r="E39" s="292"/>
      <c r="F39" s="238">
        <f>[1]avgpeinc!F32</f>
        <v>39728.257923792335</v>
      </c>
      <c r="G39" s="289">
        <f t="shared" si="0"/>
        <v>1</v>
      </c>
      <c r="H39" s="290"/>
      <c r="I39" s="290"/>
      <c r="J39" s="290"/>
      <c r="K39" s="291">
        <f t="shared" si="1"/>
        <v>1.5622274655653818</v>
      </c>
    </row>
    <row r="40" spans="1:11" s="235" customFormat="1" ht="15" customHeight="1">
      <c r="A40" s="242">
        <v>1944</v>
      </c>
      <c r="B40" s="288">
        <f>[1]avgpeinc!B33</f>
        <v>26246.599307162909</v>
      </c>
      <c r="C40" s="282"/>
      <c r="D40" s="292"/>
      <c r="E40" s="292"/>
      <c r="F40" s="238">
        <f>[1]avgpeinc!F33</f>
        <v>41335.031208951157</v>
      </c>
      <c r="G40" s="289">
        <f t="shared" si="0"/>
        <v>1</v>
      </c>
      <c r="H40" s="290"/>
      <c r="I40" s="290"/>
      <c r="J40" s="290"/>
      <c r="K40" s="291">
        <f t="shared" si="1"/>
        <v>1.5748718805514166</v>
      </c>
    </row>
    <row r="41" spans="1:11" s="235" customFormat="1" ht="15" customHeight="1">
      <c r="A41" s="242">
        <v>1945</v>
      </c>
      <c r="B41" s="288">
        <f>[1]avgpeinc!B34</f>
        <v>25212.41442481392</v>
      </c>
      <c r="C41" s="282"/>
      <c r="D41" s="292"/>
      <c r="E41" s="292"/>
      <c r="F41" s="238">
        <f>[1]avgpeinc!F34</f>
        <v>40041.242427827106</v>
      </c>
      <c r="G41" s="289">
        <f t="shared" si="0"/>
        <v>1</v>
      </c>
      <c r="H41" s="290"/>
      <c r="I41" s="290"/>
      <c r="J41" s="290"/>
      <c r="K41" s="291">
        <f t="shared" si="1"/>
        <v>1.5881558090056911</v>
      </c>
    </row>
    <row r="42" spans="1:11" s="235" customFormat="1" ht="15" customHeight="1">
      <c r="A42" s="242">
        <v>1946</v>
      </c>
      <c r="B42" s="288">
        <f>[1]avgpeinc!B35</f>
        <v>22024.225219570009</v>
      </c>
      <c r="C42" s="282"/>
      <c r="D42" s="292"/>
      <c r="E42" s="292"/>
      <c r="F42" s="238">
        <f>[1]avgpeinc!F35</f>
        <v>35260.026381781041</v>
      </c>
      <c r="G42" s="289">
        <f t="shared" si="0"/>
        <v>1</v>
      </c>
      <c r="H42" s="290"/>
      <c r="I42" s="290"/>
      <c r="J42" s="290"/>
      <c r="K42" s="291">
        <f t="shared" si="1"/>
        <v>1.6009655745097506</v>
      </c>
    </row>
    <row r="43" spans="1:11" s="235" customFormat="1" ht="15" customHeight="1">
      <c r="A43" s="242">
        <v>1947</v>
      </c>
      <c r="B43" s="288">
        <f>[1]avgpeinc!B36</f>
        <v>21330.957791411609</v>
      </c>
      <c r="C43" s="282"/>
      <c r="D43" s="292"/>
      <c r="E43" s="292"/>
      <c r="F43" s="238">
        <f>[1]avgpeinc!F36</f>
        <v>34127.213392547696</v>
      </c>
      <c r="G43" s="289">
        <f t="shared" si="0"/>
        <v>1</v>
      </c>
      <c r="H43" s="290"/>
      <c r="I43" s="290"/>
      <c r="J43" s="290"/>
      <c r="K43" s="291">
        <f t="shared" si="1"/>
        <v>1.5998912813135933</v>
      </c>
    </row>
    <row r="44" spans="1:11" s="235" customFormat="1" ht="15" customHeight="1">
      <c r="A44" s="242">
        <v>1948</v>
      </c>
      <c r="B44" s="288">
        <f>[1]avgpeinc!B37</f>
        <v>22332.091558615328</v>
      </c>
      <c r="C44" s="282"/>
      <c r="D44" s="292"/>
      <c r="E44" s="292"/>
      <c r="F44" s="238">
        <f>[1]avgpeinc!F37</f>
        <v>35816.249273964393</v>
      </c>
      <c r="G44" s="289">
        <f t="shared" si="0"/>
        <v>1</v>
      </c>
      <c r="H44" s="290"/>
      <c r="I44" s="290"/>
      <c r="J44" s="290"/>
      <c r="K44" s="291">
        <f t="shared" si="1"/>
        <v>1.6038018284116837</v>
      </c>
    </row>
    <row r="45" spans="1:11" s="235" customFormat="1" ht="15" customHeight="1">
      <c r="A45" s="244">
        <v>1949</v>
      </c>
      <c r="B45" s="293">
        <f>[1]avgpeinc!B38</f>
        <v>21629.275110313709</v>
      </c>
      <c r="C45" s="283"/>
      <c r="D45" s="294"/>
      <c r="E45" s="294"/>
      <c r="F45" s="246">
        <f>[1]avgpeinc!F38</f>
        <v>34776.377344651934</v>
      </c>
      <c r="G45" s="295">
        <f t="shared" si="0"/>
        <v>1</v>
      </c>
      <c r="H45" s="296"/>
      <c r="I45" s="296"/>
      <c r="J45" s="296"/>
      <c r="K45" s="297">
        <f t="shared" si="1"/>
        <v>1.6078383194668024</v>
      </c>
    </row>
    <row r="46" spans="1:11" s="235" customFormat="1" ht="15" customHeight="1">
      <c r="A46" s="242">
        <v>1950</v>
      </c>
      <c r="B46" s="288">
        <f>[1]avgpeinc!B39</f>
        <v>23545.598847018719</v>
      </c>
      <c r="C46" s="282"/>
      <c r="D46" s="292"/>
      <c r="E46" s="292"/>
      <c r="F46" s="238">
        <f>[1]avgpeinc!F39</f>
        <v>37789.996138161034</v>
      </c>
      <c r="G46" s="289">
        <f t="shared" si="0"/>
        <v>1</v>
      </c>
      <c r="H46" s="290"/>
      <c r="I46" s="290"/>
      <c r="J46" s="290"/>
      <c r="K46" s="291">
        <f t="shared" si="1"/>
        <v>1.6049706946802036</v>
      </c>
    </row>
    <row r="47" spans="1:11" s="235" customFormat="1" ht="15" customHeight="1">
      <c r="A47" s="242">
        <v>1951</v>
      </c>
      <c r="B47" s="288">
        <f>[1]avgpeinc!B40</f>
        <v>25201.029053370617</v>
      </c>
      <c r="C47" s="282"/>
      <c r="D47" s="292"/>
      <c r="E47" s="292"/>
      <c r="F47" s="238">
        <f>[1]avgpeinc!F40</f>
        <v>40543.914674170155</v>
      </c>
      <c r="G47" s="289">
        <f t="shared" si="0"/>
        <v>1</v>
      </c>
      <c r="H47" s="290"/>
      <c r="I47" s="290"/>
      <c r="J47" s="290"/>
      <c r="K47" s="291">
        <f t="shared" si="1"/>
        <v>1.6088198060605561</v>
      </c>
    </row>
    <row r="48" spans="1:11" s="235" customFormat="1" ht="15" customHeight="1">
      <c r="A48" s="242">
        <v>1952</v>
      </c>
      <c r="B48" s="288">
        <f>[1]avgpeinc!B41</f>
        <v>25850.140611023406</v>
      </c>
      <c r="C48" s="282"/>
      <c r="D48" s="292"/>
      <c r="E48" s="292"/>
      <c r="F48" s="238">
        <f>[1]avgpeinc!F41</f>
        <v>41657.105629721067</v>
      </c>
      <c r="G48" s="289">
        <f t="shared" si="0"/>
        <v>1</v>
      </c>
      <c r="H48" s="290"/>
      <c r="I48" s="290"/>
      <c r="J48" s="290"/>
      <c r="K48" s="291">
        <f t="shared" si="1"/>
        <v>1.6114846822905489</v>
      </c>
    </row>
    <row r="49" spans="1:11" s="235" customFormat="1" ht="15" customHeight="1">
      <c r="A49" s="242">
        <v>1953</v>
      </c>
      <c r="B49" s="288">
        <f>[1]avgpeinc!B42</f>
        <v>26646.958820865621</v>
      </c>
      <c r="C49" s="282"/>
      <c r="D49" s="292"/>
      <c r="E49" s="292"/>
      <c r="F49" s="238">
        <f>[1]avgpeinc!F42</f>
        <v>42956.009630595472</v>
      </c>
      <c r="G49" s="289">
        <f t="shared" si="0"/>
        <v>1</v>
      </c>
      <c r="H49" s="290"/>
      <c r="I49" s="290"/>
      <c r="J49" s="290"/>
      <c r="K49" s="291">
        <f t="shared" si="1"/>
        <v>1.6120417312672553</v>
      </c>
    </row>
    <row r="50" spans="1:11" s="235" customFormat="1" ht="15" customHeight="1">
      <c r="A50" s="242">
        <v>1954</v>
      </c>
      <c r="B50" s="288">
        <f>[1]avgpeinc!B43</f>
        <v>26096.966533885796</v>
      </c>
      <c r="C50" s="282"/>
      <c r="D50" s="292"/>
      <c r="E50" s="292"/>
      <c r="F50" s="238">
        <f>[1]avgpeinc!F43</f>
        <v>42051.70739560794</v>
      </c>
      <c r="G50" s="289">
        <f t="shared" si="0"/>
        <v>1</v>
      </c>
      <c r="H50" s="290"/>
      <c r="I50" s="290"/>
      <c r="J50" s="290"/>
      <c r="K50" s="291">
        <f t="shared" si="1"/>
        <v>1.6113638089318003</v>
      </c>
    </row>
    <row r="51" spans="1:11" s="235" customFormat="1" ht="15" customHeight="1">
      <c r="A51" s="242">
        <v>1955</v>
      </c>
      <c r="B51" s="288">
        <f>[1]avgpeinc!B44</f>
        <v>27956.947632501237</v>
      </c>
      <c r="C51" s="282"/>
      <c r="D51" s="292"/>
      <c r="E51" s="292"/>
      <c r="F51" s="238">
        <f>[1]avgpeinc!F44</f>
        <v>45012.38447395165</v>
      </c>
      <c r="G51" s="289">
        <f t="shared" si="0"/>
        <v>1</v>
      </c>
      <c r="H51" s="290"/>
      <c r="I51" s="290"/>
      <c r="J51" s="290"/>
      <c r="K51" s="291">
        <f t="shared" si="1"/>
        <v>1.6100607643454854</v>
      </c>
    </row>
    <row r="52" spans="1:11" s="235" customFormat="1" ht="15" customHeight="1">
      <c r="A52" s="242">
        <v>1956</v>
      </c>
      <c r="B52" s="288">
        <f>[1]avgpeinc!B45</f>
        <v>28491.31876780088</v>
      </c>
      <c r="C52" s="282"/>
      <c r="D52" s="292"/>
      <c r="E52" s="292"/>
      <c r="F52" s="238">
        <f>[1]avgpeinc!F45</f>
        <v>45876.566872954238</v>
      </c>
      <c r="G52" s="289">
        <f t="shared" si="0"/>
        <v>1</v>
      </c>
      <c r="H52" s="290"/>
      <c r="I52" s="290"/>
      <c r="J52" s="290"/>
      <c r="K52" s="291">
        <f t="shared" si="1"/>
        <v>1.6101945735415057</v>
      </c>
    </row>
    <row r="53" spans="1:11" s="235" customFormat="1" ht="15" customHeight="1">
      <c r="A53" s="242">
        <v>1957</v>
      </c>
      <c r="B53" s="288">
        <f>[1]avgpeinc!B46</f>
        <v>28545.329557088018</v>
      </c>
      <c r="C53" s="282"/>
      <c r="D53" s="292"/>
      <c r="E53" s="292"/>
      <c r="F53" s="238">
        <f>[1]avgpeinc!F46</f>
        <v>45942.036165934929</v>
      </c>
      <c r="G53" s="289">
        <f t="shared" si="0"/>
        <v>1</v>
      </c>
      <c r="H53" s="290"/>
      <c r="I53" s="290"/>
      <c r="J53" s="290"/>
      <c r="K53" s="291">
        <f t="shared" si="1"/>
        <v>1.6094414350359876</v>
      </c>
    </row>
    <row r="54" spans="1:11" s="235" customFormat="1" ht="15" customHeight="1">
      <c r="A54" s="242">
        <v>1958</v>
      </c>
      <c r="B54" s="288">
        <f>[1]avgpeinc!B47</f>
        <v>27750.143233953382</v>
      </c>
      <c r="C54" s="282"/>
      <c r="D54" s="292"/>
      <c r="E54" s="292"/>
      <c r="F54" s="238">
        <f>[1]avgpeinc!F47</f>
        <v>44661.676847575043</v>
      </c>
      <c r="G54" s="289">
        <f t="shared" si="0"/>
        <v>1</v>
      </c>
      <c r="H54" s="290"/>
      <c r="I54" s="290"/>
      <c r="J54" s="290"/>
      <c r="K54" s="291">
        <f t="shared" si="1"/>
        <v>1.6094214891449548</v>
      </c>
    </row>
    <row r="55" spans="1:11" s="235" customFormat="1" ht="15" customHeight="1">
      <c r="A55" s="244">
        <v>1959</v>
      </c>
      <c r="B55" s="293">
        <f>[1]avgpeinc!B48</f>
        <v>29456.680973495477</v>
      </c>
      <c r="C55" s="283"/>
      <c r="D55" s="294"/>
      <c r="E55" s="294"/>
      <c r="F55" s="246">
        <f>[1]avgpeinc!F48</f>
        <v>47646.320936395459</v>
      </c>
      <c r="G55" s="295">
        <f t="shared" si="0"/>
        <v>1</v>
      </c>
      <c r="H55" s="296"/>
      <c r="I55" s="296"/>
      <c r="J55" s="296"/>
      <c r="K55" s="297">
        <f t="shared" si="1"/>
        <v>1.6175047344698017</v>
      </c>
    </row>
    <row r="56" spans="1:11" ht="15.75">
      <c r="A56" s="249">
        <v>1960</v>
      </c>
      <c r="B56" s="288">
        <f>[1]avgpeinc!B49</f>
        <v>30002.258273655392</v>
      </c>
      <c r="C56" s="282"/>
      <c r="D56" s="292"/>
      <c r="E56" s="292"/>
      <c r="F56" s="238">
        <f>[1]avgpeinc!F49</f>
        <v>48625.840879918404</v>
      </c>
      <c r="G56" s="289">
        <f t="shared" si="0"/>
        <v>1</v>
      </c>
      <c r="H56" s="290"/>
      <c r="I56" s="290"/>
      <c r="J56" s="290"/>
      <c r="K56" s="291">
        <f t="shared" si="1"/>
        <v>1.6207393602306313</v>
      </c>
    </row>
    <row r="57" spans="1:11" ht="15.75">
      <c r="A57" s="249">
        <v>1961</v>
      </c>
      <c r="B57" s="288">
        <f>[1]avgpeinc!B50</f>
        <v>30392.518126640567</v>
      </c>
      <c r="C57" s="282"/>
      <c r="D57" s="292"/>
      <c r="E57" s="292"/>
      <c r="F57" s="238">
        <f>[1]avgpeinc!F50</f>
        <v>48825.306688213197</v>
      </c>
      <c r="G57" s="289">
        <f t="shared" si="0"/>
        <v>1</v>
      </c>
      <c r="H57" s="290"/>
      <c r="I57" s="290"/>
      <c r="J57" s="290"/>
      <c r="K57" s="291">
        <f t="shared" si="1"/>
        <v>1.6064909950786659</v>
      </c>
    </row>
    <row r="58" spans="1:11">
      <c r="A58" s="249">
        <v>1962</v>
      </c>
      <c r="B58" s="298">
        <f>[1]avgpeinc!B51</f>
        <v>31912.795674674864</v>
      </c>
      <c r="C58" s="299">
        <f>[1]avgpeinc!C51</f>
        <v>32349.605103285441</v>
      </c>
      <c r="D58" s="299">
        <f>[1]avgpeinc!D51</f>
        <v>44918.274381589574</v>
      </c>
      <c r="E58" s="299">
        <f>[1]avgpeinc!E51</f>
        <v>19638.512196018877</v>
      </c>
      <c r="F58" s="250">
        <f>[1]avgpeinc!F51</f>
        <v>50857.441307753987</v>
      </c>
      <c r="G58" s="300">
        <f t="shared" si="0"/>
        <v>1</v>
      </c>
      <c r="H58" s="301">
        <f t="shared" si="0"/>
        <v>1.0136875951910793</v>
      </c>
      <c r="I58" s="301">
        <f t="shared" si="0"/>
        <v>1.4075317888001742</v>
      </c>
      <c r="J58" s="301">
        <f t="shared" si="0"/>
        <v>0.61538050117005172</v>
      </c>
      <c r="K58" s="302">
        <f t="shared" si="1"/>
        <v>1.5936379196045518</v>
      </c>
    </row>
    <row r="59" spans="1:11">
      <c r="A59" s="249">
        <v>1963</v>
      </c>
      <c r="B59" s="303">
        <f>[1]avgpeinc!B52</f>
        <v>32996.442936999163</v>
      </c>
      <c r="C59" s="282">
        <f>[1]avgpeinc!C52</f>
        <v>33566.650595594801</v>
      </c>
      <c r="D59" s="282">
        <f>[1]avgpeinc!D52</f>
        <v>46565.361326967679</v>
      </c>
      <c r="E59" s="282">
        <f>[1]avgpeinc!E52</f>
        <v>20402.851213092054</v>
      </c>
      <c r="F59" s="257">
        <f>[1]avgpeinc!F52</f>
        <v>52408.560999298774</v>
      </c>
      <c r="G59" s="304">
        <f t="shared" ref="G59:K91" si="2">B59/$B59</f>
        <v>1</v>
      </c>
      <c r="H59" s="305">
        <f t="shared" si="2"/>
        <v>1.0172808826601203</v>
      </c>
      <c r="I59" s="305">
        <f t="shared" si="2"/>
        <v>1.4112236708628245</v>
      </c>
      <c r="J59" s="305">
        <f t="shared" si="2"/>
        <v>0.61833486876290478</v>
      </c>
      <c r="K59" s="306">
        <f t="shared" si="1"/>
        <v>1.5883094156350004</v>
      </c>
    </row>
    <row r="60" spans="1:11">
      <c r="A60" s="249">
        <v>1964</v>
      </c>
      <c r="B60" s="303">
        <f>[1]avgpeinc!B53</f>
        <v>34343.331770770696</v>
      </c>
      <c r="C60" s="282">
        <f>[1]avgpeinc!C53</f>
        <v>34783.696087904165</v>
      </c>
      <c r="D60" s="282">
        <f>[1]avgpeinc!D53</f>
        <v>48212.448272345784</v>
      </c>
      <c r="E60" s="282">
        <f>[1]avgpeinc!E53</f>
        <v>21167.19023016523</v>
      </c>
      <c r="F60" s="257">
        <f>[1]avgpeinc!F53</f>
        <v>54412.094337253475</v>
      </c>
      <c r="G60" s="304">
        <f t="shared" si="2"/>
        <v>1</v>
      </c>
      <c r="H60" s="305">
        <f t="shared" si="2"/>
        <v>1.012822411059962</v>
      </c>
      <c r="I60" s="305">
        <f t="shared" si="2"/>
        <v>1.4038372454410195</v>
      </c>
      <c r="J60" s="305">
        <f t="shared" si="2"/>
        <v>0.61634061515780003</v>
      </c>
      <c r="K60" s="306">
        <f t="shared" si="1"/>
        <v>1.584356890602068</v>
      </c>
    </row>
    <row r="61" spans="1:11">
      <c r="A61" s="249">
        <v>1965</v>
      </c>
      <c r="B61" s="303">
        <f>[1]avgpeinc!B54</f>
        <v>36124.073379406771</v>
      </c>
      <c r="C61" s="282">
        <f>[1]avgpeinc!C54</f>
        <v>36552.609493808239</v>
      </c>
      <c r="D61" s="282">
        <f>[1]avgpeinc!D54</f>
        <v>50695.853845998798</v>
      </c>
      <c r="E61" s="282">
        <f>[1]avgpeinc!E54</f>
        <v>22177.16521638941</v>
      </c>
      <c r="F61" s="257">
        <f>[1]avgpeinc!F54</f>
        <v>57141.174801314497</v>
      </c>
      <c r="G61" s="304">
        <f t="shared" si="2"/>
        <v>1</v>
      </c>
      <c r="H61" s="305">
        <f t="shared" si="2"/>
        <v>1.0118628956901012</v>
      </c>
      <c r="I61" s="305">
        <f t="shared" si="2"/>
        <v>1.4033814324743055</v>
      </c>
      <c r="J61" s="305">
        <f t="shared" si="2"/>
        <v>0.61391651443804052</v>
      </c>
      <c r="K61" s="306">
        <f t="shared" si="1"/>
        <v>1.581803198137919</v>
      </c>
    </row>
    <row r="62" spans="1:11">
      <c r="A62" s="249">
        <v>1966</v>
      </c>
      <c r="B62" s="303">
        <f>[1]avgpeinc!B55</f>
        <v>37798.172909609842</v>
      </c>
      <c r="C62" s="282">
        <f>[1]avgpeinc!C55</f>
        <v>38321.522899712319</v>
      </c>
      <c r="D62" s="282">
        <f>[1]avgpeinc!D55</f>
        <v>53179.259419651811</v>
      </c>
      <c r="E62" s="282">
        <f>[1]avgpeinc!E55</f>
        <v>23187.140202613591</v>
      </c>
      <c r="F62" s="257">
        <f>[1]avgpeinc!F55</f>
        <v>59609.590616742338</v>
      </c>
      <c r="G62" s="304">
        <f t="shared" si="2"/>
        <v>1</v>
      </c>
      <c r="H62" s="305">
        <f t="shared" si="2"/>
        <v>1.0138459070853507</v>
      </c>
      <c r="I62" s="305">
        <f t="shared" si="2"/>
        <v>1.4069267196280661</v>
      </c>
      <c r="J62" s="305">
        <f t="shared" si="2"/>
        <v>0.61344605883631143</v>
      </c>
      <c r="K62" s="306">
        <f t="shared" si="1"/>
        <v>1.577049524570727</v>
      </c>
    </row>
    <row r="63" spans="1:11">
      <c r="A63" s="249">
        <v>1967</v>
      </c>
      <c r="B63" s="303">
        <f>[1]avgpeinc!B56</f>
        <v>38320.990152066828</v>
      </c>
      <c r="C63" s="282">
        <f>[1]avgpeinc!C56</f>
        <v>39219.686034560211</v>
      </c>
      <c r="D63" s="282">
        <f>[1]avgpeinc!D56</f>
        <v>53076.092974404011</v>
      </c>
      <c r="E63" s="282">
        <f>[1]avgpeinc!E56</f>
        <v>24245.986643091404</v>
      </c>
      <c r="F63" s="257">
        <f>[1]avgpeinc!F56</f>
        <v>60385.448196792546</v>
      </c>
      <c r="G63" s="307">
        <f t="shared" si="2"/>
        <v>1</v>
      </c>
      <c r="H63" s="305">
        <f t="shared" si="2"/>
        <v>1.0234517917967971</v>
      </c>
      <c r="I63" s="305">
        <f t="shared" si="2"/>
        <v>1.3850397070583358</v>
      </c>
      <c r="J63" s="305">
        <f t="shared" si="2"/>
        <v>0.63270772876372838</v>
      </c>
      <c r="K63" s="306">
        <f t="shared" si="1"/>
        <v>1.5757799565504098</v>
      </c>
    </row>
    <row r="64" spans="1:11">
      <c r="A64" s="249">
        <v>1968</v>
      </c>
      <c r="B64" s="303">
        <f>[1]avgpeinc!B57</f>
        <v>39441.998122661622</v>
      </c>
      <c r="C64" s="282">
        <f>[1]avgpeinc!C57</f>
        <v>40336.520201508618</v>
      </c>
      <c r="D64" s="282">
        <f>[1]avgpeinc!D57</f>
        <v>54464.268663332958</v>
      </c>
      <c r="E64" s="282">
        <f>[1]avgpeinc!E57</f>
        <v>24919.205962605793</v>
      </c>
      <c r="F64" s="257">
        <f>[1]avgpeinc!F57</f>
        <v>62507.169088373463</v>
      </c>
      <c r="G64" s="307">
        <f t="shared" si="2"/>
        <v>1</v>
      </c>
      <c r="H64" s="305">
        <f t="shared" si="2"/>
        <v>1.0226794310994363</v>
      </c>
      <c r="I64" s="305">
        <f t="shared" si="2"/>
        <v>1.3808699167307197</v>
      </c>
      <c r="J64" s="305">
        <f t="shared" si="2"/>
        <v>0.63179370084418529</v>
      </c>
      <c r="K64" s="306">
        <f t="shared" si="1"/>
        <v>1.5847870813740448</v>
      </c>
    </row>
    <row r="65" spans="1:11">
      <c r="A65" s="259">
        <v>1969</v>
      </c>
      <c r="B65" s="308">
        <f>[1]avgpeinc!B58</f>
        <v>39964.745125588066</v>
      </c>
      <c r="C65" s="283">
        <f>[1]avgpeinc!C58</f>
        <v>40865.379377064994</v>
      </c>
      <c r="D65" s="283">
        <f>[1]avgpeinc!D58</f>
        <v>55399.495975878977</v>
      </c>
      <c r="E65" s="283">
        <f>[1]avgpeinc!E58</f>
        <v>25185.204819351424</v>
      </c>
      <c r="F65" s="260">
        <f>[1]avgpeinc!F58</f>
        <v>63565.63010838809</v>
      </c>
      <c r="G65" s="309">
        <f t="shared" si="2"/>
        <v>1</v>
      </c>
      <c r="H65" s="310">
        <f t="shared" si="2"/>
        <v>1.0225357186351798</v>
      </c>
      <c r="I65" s="310">
        <f t="shared" si="2"/>
        <v>1.3862091651476232</v>
      </c>
      <c r="J65" s="310">
        <f t="shared" si="2"/>
        <v>0.63018554829281759</v>
      </c>
      <c r="K65" s="311">
        <f t="shared" si="1"/>
        <v>1.5905426122107102</v>
      </c>
    </row>
    <row r="66" spans="1:11">
      <c r="A66" s="249">
        <v>1970</v>
      </c>
      <c r="B66" s="303">
        <f>[1]avgpeinc!B59</f>
        <v>38990.084755230404</v>
      </c>
      <c r="C66" s="282">
        <f>[1]avgpeinc!C59</f>
        <v>39674.755448962111</v>
      </c>
      <c r="D66" s="282">
        <f>[1]avgpeinc!D59</f>
        <v>53911.582521417477</v>
      </c>
      <c r="E66" s="282">
        <f>[1]avgpeinc!E59</f>
        <v>24507.606189340979</v>
      </c>
      <c r="F66" s="257">
        <f>[1]avgpeinc!F59</f>
        <v>62157.833689951105</v>
      </c>
      <c r="G66" s="307">
        <f t="shared" si="2"/>
        <v>1</v>
      </c>
      <c r="H66" s="305">
        <f t="shared" si="2"/>
        <v>1.0175601232474845</v>
      </c>
      <c r="I66" s="305">
        <f t="shared" si="2"/>
        <v>1.3826998032925639</v>
      </c>
      <c r="J66" s="305">
        <f t="shared" si="2"/>
        <v>0.62855996192861208</v>
      </c>
      <c r="K66" s="306">
        <f t="shared" si="1"/>
        <v>1.5941959110928277</v>
      </c>
    </row>
    <row r="67" spans="1:11">
      <c r="A67" s="249">
        <v>1971</v>
      </c>
      <c r="B67" s="303">
        <f>[1]avgpeinc!B60</f>
        <v>39187.103615488522</v>
      </c>
      <c r="C67" s="282">
        <f>[1]avgpeinc!C60</f>
        <v>39900.894800010035</v>
      </c>
      <c r="D67" s="282">
        <f>[1]avgpeinc!D60</f>
        <v>53907.641247044354</v>
      </c>
      <c r="E67" s="282">
        <f>[1]avgpeinc!E60</f>
        <v>24901.337788786928</v>
      </c>
      <c r="F67" s="257">
        <f>[1]avgpeinc!F60</f>
        <v>62468.303126917359</v>
      </c>
      <c r="G67" s="307">
        <f t="shared" si="2"/>
        <v>1</v>
      </c>
      <c r="H67" s="305">
        <f t="shared" si="2"/>
        <v>1.0182149513147327</v>
      </c>
      <c r="I67" s="305">
        <f t="shared" si="2"/>
        <v>1.3756475032193398</v>
      </c>
      <c r="J67" s="305">
        <f t="shared" si="2"/>
        <v>0.63544726431235377</v>
      </c>
      <c r="K67" s="306">
        <f t="shared" si="1"/>
        <v>1.5941036045906452</v>
      </c>
    </row>
    <row r="68" spans="1:11">
      <c r="A68" s="249">
        <v>1972</v>
      </c>
      <c r="B68" s="303">
        <f>[1]avgpeinc!B61</f>
        <v>40617.105339711728</v>
      </c>
      <c r="C68" s="282">
        <f>[1]avgpeinc!C61</f>
        <v>41210.476824104953</v>
      </c>
      <c r="D68" s="282">
        <f>[1]avgpeinc!D61</f>
        <v>55716.490606999701</v>
      </c>
      <c r="E68" s="282">
        <f>[1]avgpeinc!E61</f>
        <v>26139.200637414269</v>
      </c>
      <c r="F68" s="257">
        <f>[1]avgpeinc!F61</f>
        <v>64602.481924985419</v>
      </c>
      <c r="G68" s="307">
        <f t="shared" si="2"/>
        <v>1</v>
      </c>
      <c r="H68" s="305">
        <f t="shared" si="2"/>
        <v>1.0146089062583463</v>
      </c>
      <c r="I68" s="305">
        <f t="shared" si="2"/>
        <v>1.3717494179115015</v>
      </c>
      <c r="J68" s="305">
        <f t="shared" si="2"/>
        <v>0.64355153866313863</v>
      </c>
      <c r="K68" s="306">
        <f t="shared" si="1"/>
        <v>1.5905240263840998</v>
      </c>
    </row>
    <row r="69" spans="1:11">
      <c r="A69" s="249">
        <v>1973</v>
      </c>
      <c r="B69" s="303">
        <f>[1]avgpeinc!B62</f>
        <v>42316.91098400754</v>
      </c>
      <c r="C69" s="282">
        <f>[1]avgpeinc!C62</f>
        <v>42916.827981217037</v>
      </c>
      <c r="D69" s="282">
        <f>[1]avgpeinc!D62</f>
        <v>58201.987768129198</v>
      </c>
      <c r="E69" s="282">
        <f>[1]avgpeinc!E62</f>
        <v>27225.332849047754</v>
      </c>
      <c r="F69" s="257">
        <f>[1]avgpeinc!F62</f>
        <v>67129.364939739127</v>
      </c>
      <c r="G69" s="307">
        <f t="shared" si="2"/>
        <v>1</v>
      </c>
      <c r="H69" s="305">
        <f t="shared" si="2"/>
        <v>1.0141767672370088</v>
      </c>
      <c r="I69" s="305">
        <f t="shared" si="2"/>
        <v>1.375383656669197</v>
      </c>
      <c r="J69" s="305">
        <f t="shared" si="2"/>
        <v>0.64336768010634771</v>
      </c>
      <c r="K69" s="306">
        <f t="shared" si="1"/>
        <v>1.5863484214409871</v>
      </c>
    </row>
    <row r="70" spans="1:11">
      <c r="A70" s="249">
        <v>1974</v>
      </c>
      <c r="B70" s="303">
        <f>[1]avgpeinc!B63</f>
        <v>41111.137730254086</v>
      </c>
      <c r="C70" s="282">
        <f>[1]avgpeinc!C63</f>
        <v>41840.902042083646</v>
      </c>
      <c r="D70" s="282">
        <f>[1]avgpeinc!D63</f>
        <v>56338.107079809124</v>
      </c>
      <c r="E70" s="282">
        <f>[1]avgpeinc!E63</f>
        <v>26659.644907067381</v>
      </c>
      <c r="F70" s="257">
        <f>[1]avgpeinc!F63</f>
        <v>64973.223888861474</v>
      </c>
      <c r="G70" s="307">
        <f t="shared" si="2"/>
        <v>1</v>
      </c>
      <c r="H70" s="305">
        <f t="shared" si="2"/>
        <v>1.0177510123076092</v>
      </c>
      <c r="I70" s="305">
        <f t="shared" si="2"/>
        <v>1.3703855011132267</v>
      </c>
      <c r="J70" s="305">
        <f t="shared" si="2"/>
        <v>0.64847742920644813</v>
      </c>
      <c r="K70" s="306">
        <f t="shared" si="1"/>
        <v>1.5804287469535792</v>
      </c>
    </row>
    <row r="71" spans="1:11">
      <c r="A71" s="249">
        <v>1975</v>
      </c>
      <c r="B71" s="303">
        <f>[1]avgpeinc!B64</f>
        <v>39790.651124003089</v>
      </c>
      <c r="C71" s="282">
        <f>[1]avgpeinc!C64</f>
        <v>40042.771297540799</v>
      </c>
      <c r="D71" s="282">
        <f>[1]avgpeinc!D64</f>
        <v>53420.686174418806</v>
      </c>
      <c r="E71" s="282">
        <f>[1]avgpeinc!E64</f>
        <v>26687.331569566803</v>
      </c>
      <c r="F71" s="257">
        <f>[1]avgpeinc!F64</f>
        <v>62701.734380490358</v>
      </c>
      <c r="G71" s="307">
        <f t="shared" si="2"/>
        <v>1</v>
      </c>
      <c r="H71" s="305">
        <f t="shared" si="2"/>
        <v>1.0063361660695627</v>
      </c>
      <c r="I71" s="305">
        <f t="shared" si="2"/>
        <v>1.3425436544865588</v>
      </c>
      <c r="J71" s="305">
        <f t="shared" si="2"/>
        <v>0.67069351256401244</v>
      </c>
      <c r="K71" s="306">
        <f t="shared" si="1"/>
        <v>1.575790609334023</v>
      </c>
    </row>
    <row r="72" spans="1:11">
      <c r="A72" s="249">
        <v>1976</v>
      </c>
      <c r="B72" s="303">
        <f>[1]avgpeinc!B65</f>
        <v>41245.312960515592</v>
      </c>
      <c r="C72" s="282">
        <f>[1]avgpeinc!C65</f>
        <v>41566.814211435529</v>
      </c>
      <c r="D72" s="282">
        <f>[1]avgpeinc!D65</f>
        <v>55159.592928480306</v>
      </c>
      <c r="E72" s="282">
        <f>[1]avgpeinc!E65</f>
        <v>27986.703106115383</v>
      </c>
      <c r="F72" s="257">
        <f>[1]avgpeinc!F65</f>
        <v>64782.908134279111</v>
      </c>
      <c r="G72" s="307">
        <f t="shared" si="2"/>
        <v>1</v>
      </c>
      <c r="H72" s="305">
        <f t="shared" si="2"/>
        <v>1.0077948554112732</v>
      </c>
      <c r="I72" s="305">
        <f t="shared" si="2"/>
        <v>1.3373542099507147</v>
      </c>
      <c r="J72" s="305">
        <f t="shared" si="2"/>
        <v>0.67854262938693755</v>
      </c>
      <c r="K72" s="306">
        <f t="shared" si="1"/>
        <v>1.570673210706298</v>
      </c>
    </row>
    <row r="73" spans="1:11">
      <c r="A73" s="249">
        <v>1977</v>
      </c>
      <c r="B73" s="303">
        <f>[1]avgpeinc!B66</f>
        <v>42526.719590538087</v>
      </c>
      <c r="C73" s="282">
        <f>[1]avgpeinc!C66</f>
        <v>42663.431491519164</v>
      </c>
      <c r="D73" s="282">
        <f>[1]avgpeinc!D66</f>
        <v>56631.978683629037</v>
      </c>
      <c r="E73" s="282">
        <f>[1]avgpeinc!E66</f>
        <v>29100.45640252647</v>
      </c>
      <c r="F73" s="257">
        <f>[1]avgpeinc!F66</f>
        <v>66518.239763425794</v>
      </c>
      <c r="G73" s="307">
        <f t="shared" si="2"/>
        <v>1</v>
      </c>
      <c r="H73" s="305">
        <f t="shared" si="2"/>
        <v>1.0032147295229301</v>
      </c>
      <c r="I73" s="305">
        <f t="shared" si="2"/>
        <v>1.3316799233258818</v>
      </c>
      <c r="J73" s="305">
        <f t="shared" si="2"/>
        <v>0.68428641293557779</v>
      </c>
      <c r="K73" s="306">
        <f>F73/$B73</f>
        <v>1.5641516769665362</v>
      </c>
    </row>
    <row r="74" spans="1:11">
      <c r="A74" s="249">
        <v>1978</v>
      </c>
      <c r="B74" s="303">
        <f>[1]avgpeinc!B67</f>
        <v>44037.715623414973</v>
      </c>
      <c r="C74" s="282">
        <f>[1]avgpeinc!C67</f>
        <v>44456.360938425147</v>
      </c>
      <c r="D74" s="282">
        <f>[1]avgpeinc!D67</f>
        <v>58454.586834384099</v>
      </c>
      <c r="E74" s="282">
        <f>[1]avgpeinc!E67</f>
        <v>30294.147973848329</v>
      </c>
      <c r="F74" s="257">
        <f>[1]avgpeinc!F67</f>
        <v>68614.48092643595</v>
      </c>
      <c r="G74" s="307">
        <f t="shared" si="2"/>
        <v>1</v>
      </c>
      <c r="H74" s="305">
        <f t="shared" si="2"/>
        <v>1.0095065175176248</v>
      </c>
      <c r="I74" s="305">
        <f t="shared" si="2"/>
        <v>1.3273755463215635</v>
      </c>
      <c r="J74" s="305">
        <f t="shared" si="2"/>
        <v>0.68791370181201783</v>
      </c>
      <c r="K74" s="306">
        <f t="shared" si="2"/>
        <v>1.558084472709421</v>
      </c>
    </row>
    <row r="75" spans="1:11">
      <c r="A75" s="259">
        <v>1979</v>
      </c>
      <c r="B75" s="308">
        <f>[1]avgpeinc!B68</f>
        <v>44204.386307131972</v>
      </c>
      <c r="C75" s="283">
        <f>[1]avgpeinc!C68</f>
        <v>44521.255428408651</v>
      </c>
      <c r="D75" s="283">
        <f>[1]avgpeinc!D68</f>
        <v>58014.84222238887</v>
      </c>
      <c r="E75" s="283">
        <f>[1]avgpeinc!E68</f>
        <v>30645.821567295923</v>
      </c>
      <c r="F75" s="260">
        <f>[1]avgpeinc!F68</f>
        <v>68607.238769490839</v>
      </c>
      <c r="G75" s="312">
        <f t="shared" si="2"/>
        <v>1</v>
      </c>
      <c r="H75" s="310">
        <f t="shared" si="2"/>
        <v>1.0071682732811869</v>
      </c>
      <c r="I75" s="310">
        <f t="shared" si="2"/>
        <v>1.3124227496181462</v>
      </c>
      <c r="J75" s="310">
        <f t="shared" si="2"/>
        <v>0.69327558026411285</v>
      </c>
      <c r="K75" s="311">
        <f t="shared" si="2"/>
        <v>1.5520459506621789</v>
      </c>
    </row>
    <row r="76" spans="1:11">
      <c r="A76" s="249">
        <v>1980</v>
      </c>
      <c r="B76" s="303">
        <f>[1]avgpeinc!B69</f>
        <v>42915.507661110852</v>
      </c>
      <c r="C76" s="282">
        <f>[1]avgpeinc!C69</f>
        <v>43119.500225704629</v>
      </c>
      <c r="D76" s="282">
        <f>[1]avgpeinc!D69</f>
        <v>56319.06805259746</v>
      </c>
      <c r="E76" s="282">
        <f>[1]avgpeinc!E69</f>
        <v>29990.498480094502</v>
      </c>
      <c r="F76" s="257">
        <f>[1]avgpeinc!F69</f>
        <v>66489.160438843377</v>
      </c>
      <c r="G76" s="304">
        <f t="shared" si="2"/>
        <v>1</v>
      </c>
      <c r="H76" s="305">
        <f t="shared" si="2"/>
        <v>1.0047533531749091</v>
      </c>
      <c r="I76" s="305">
        <f t="shared" si="2"/>
        <v>1.3123244049057967</v>
      </c>
      <c r="J76" s="305">
        <f t="shared" si="2"/>
        <v>0.69882660405462882</v>
      </c>
      <c r="K76" s="306">
        <f t="shared" si="2"/>
        <v>1.5493038312370817</v>
      </c>
    </row>
    <row r="77" spans="1:11">
      <c r="A77" s="249">
        <v>1981</v>
      </c>
      <c r="B77" s="303">
        <f>[1]avgpeinc!B70</f>
        <v>43243.855189021531</v>
      </c>
      <c r="C77" s="282">
        <f>[1]avgpeinc!C70</f>
        <v>43145.33983012446</v>
      </c>
      <c r="D77" s="282">
        <f>[1]avgpeinc!D70</f>
        <v>56215.046496555071</v>
      </c>
      <c r="E77" s="282">
        <f>[1]avgpeinc!E70</f>
        <v>30747.14589349473</v>
      </c>
      <c r="F77" s="257">
        <f>[1]avgpeinc!F70</f>
        <v>66949.687836008961</v>
      </c>
      <c r="G77" s="304">
        <f t="shared" si="2"/>
        <v>1</v>
      </c>
      <c r="H77" s="305">
        <f t="shared" si="2"/>
        <v>0.9977218645639605</v>
      </c>
      <c r="I77" s="305">
        <f t="shared" si="2"/>
        <v>1.29995455425599</v>
      </c>
      <c r="J77" s="305">
        <f t="shared" si="2"/>
        <v>0.71101768700077916</v>
      </c>
      <c r="K77" s="306">
        <f t="shared" si="2"/>
        <v>1.5481896223953158</v>
      </c>
    </row>
    <row r="78" spans="1:11">
      <c r="A78" s="249">
        <v>1982</v>
      </c>
      <c r="B78" s="303">
        <f>[1]avgpeinc!B71</f>
        <v>41823.5131103077</v>
      </c>
      <c r="C78" s="282">
        <f>[1]avgpeinc!C71</f>
        <v>41444.146495288136</v>
      </c>
      <c r="D78" s="282">
        <f>[1]avgpeinc!D71</f>
        <v>54025.970033015066</v>
      </c>
      <c r="E78" s="282">
        <f>[1]avgpeinc!E71</f>
        <v>30313.882268167014</v>
      </c>
      <c r="F78" s="257">
        <f>[1]avgpeinc!F71</f>
        <v>64691.835821230903</v>
      </c>
      <c r="G78" s="304">
        <f t="shared" si="2"/>
        <v>1</v>
      </c>
      <c r="H78" s="305">
        <f t="shared" si="2"/>
        <v>0.99092934603511185</v>
      </c>
      <c r="I78" s="305">
        <f t="shared" si="2"/>
        <v>1.2917606871169314</v>
      </c>
      <c r="J78" s="305">
        <f t="shared" si="2"/>
        <v>0.72480478118171143</v>
      </c>
      <c r="K78" s="306">
        <f t="shared" si="2"/>
        <v>1.5467814874998425</v>
      </c>
    </row>
    <row r="79" spans="1:11">
      <c r="A79" s="249">
        <v>1983</v>
      </c>
      <c r="B79" s="303">
        <f>[1]avgpeinc!B72</f>
        <v>42477.299980691918</v>
      </c>
      <c r="C79" s="282">
        <f>[1]avgpeinc!C72</f>
        <v>41910.641714201374</v>
      </c>
      <c r="D79" s="282">
        <f>[1]avgpeinc!D72</f>
        <v>54104.713612055915</v>
      </c>
      <c r="E79" s="282">
        <f>[1]avgpeinc!E72</f>
        <v>31476.214468425733</v>
      </c>
      <c r="F79" s="257">
        <f>[1]avgpeinc!F72</f>
        <v>65578.203087361326</v>
      </c>
      <c r="G79" s="304">
        <f t="shared" si="2"/>
        <v>1</v>
      </c>
      <c r="H79" s="305">
        <f t="shared" si="2"/>
        <v>0.98665973904301552</v>
      </c>
      <c r="I79" s="305">
        <f t="shared" si="2"/>
        <v>1.2737324085252415</v>
      </c>
      <c r="J79" s="305">
        <f t="shared" si="2"/>
        <v>0.74101259926438978</v>
      </c>
      <c r="K79" s="306">
        <f t="shared" si="2"/>
        <v>1.5438411367287925</v>
      </c>
    </row>
    <row r="80" spans="1:11">
      <c r="A80" s="249">
        <v>1984</v>
      </c>
      <c r="B80" s="303">
        <f>[1]avgpeinc!B73</f>
        <v>45309.65755338336</v>
      </c>
      <c r="C80" s="282">
        <f>[1]avgpeinc!C73</f>
        <v>44441.5355505685</v>
      </c>
      <c r="D80" s="282">
        <f>[1]avgpeinc!D73</f>
        <v>57165.292657449398</v>
      </c>
      <c r="E80" s="282">
        <f>[1]avgpeinc!E73</f>
        <v>34004.662484369604</v>
      </c>
      <c r="F80" s="257">
        <f>[1]avgpeinc!F73</f>
        <v>69846.778154925632</v>
      </c>
      <c r="G80" s="304">
        <f t="shared" si="2"/>
        <v>1</v>
      </c>
      <c r="H80" s="305">
        <f t="shared" si="2"/>
        <v>0.98084024356635124</v>
      </c>
      <c r="I80" s="305">
        <f t="shared" si="2"/>
        <v>1.261658016066395</v>
      </c>
      <c r="J80" s="305">
        <f t="shared" si="2"/>
        <v>0.75049480222413223</v>
      </c>
      <c r="K80" s="306">
        <f t="shared" si="2"/>
        <v>1.5415428393523587</v>
      </c>
    </row>
    <row r="81" spans="1:11">
      <c r="A81" s="249">
        <v>1985</v>
      </c>
      <c r="B81" s="303">
        <f>[1]avgpeinc!B74</f>
        <v>46089.803415139584</v>
      </c>
      <c r="C81" s="282">
        <f>[1]avgpeinc!C74</f>
        <v>45097.870951769852</v>
      </c>
      <c r="D81" s="282">
        <f>[1]avgpeinc!D74</f>
        <v>58478.740104665638</v>
      </c>
      <c r="E81" s="282">
        <f>[1]avgpeinc!E74</f>
        <v>34279.726420381325</v>
      </c>
      <c r="F81" s="257">
        <f>[1]avgpeinc!F74</f>
        <v>70870.459544505458</v>
      </c>
      <c r="G81" s="304">
        <f t="shared" si="2"/>
        <v>1</v>
      </c>
      <c r="H81" s="305">
        <f t="shared" si="2"/>
        <v>0.97847826656071391</v>
      </c>
      <c r="I81" s="305">
        <f t="shared" si="2"/>
        <v>1.2687999464423085</v>
      </c>
      <c r="J81" s="305">
        <f t="shared" si="2"/>
        <v>0.74375944092486879</v>
      </c>
      <c r="K81" s="306">
        <f t="shared" si="2"/>
        <v>1.537660269586351</v>
      </c>
    </row>
    <row r="82" spans="1:11">
      <c r="A82" s="249">
        <v>1986</v>
      </c>
      <c r="B82" s="303">
        <f>[1]avgpeinc!B75</f>
        <v>46498.575252598843</v>
      </c>
      <c r="C82" s="282">
        <f>[1]avgpeinc!C75</f>
        <v>46014.423098598323</v>
      </c>
      <c r="D82" s="282">
        <f>[1]avgpeinc!D75</f>
        <v>58891.231942891704</v>
      </c>
      <c r="E82" s="282">
        <f>[1]avgpeinc!E75</f>
        <v>34812.242369804058</v>
      </c>
      <c r="F82" s="257">
        <f>[1]avgpeinc!F75</f>
        <v>71206.518468880793</v>
      </c>
      <c r="G82" s="304">
        <f t="shared" si="2"/>
        <v>1</v>
      </c>
      <c r="H82" s="305">
        <f t="shared" si="2"/>
        <v>0.98958780669363711</v>
      </c>
      <c r="I82" s="305">
        <f t="shared" si="2"/>
        <v>1.2665169120337774</v>
      </c>
      <c r="J82" s="305">
        <f t="shared" si="2"/>
        <v>0.74867331269162651</v>
      </c>
      <c r="K82" s="306">
        <f t="shared" si="2"/>
        <v>1.5313698985841724</v>
      </c>
    </row>
    <row r="83" spans="1:11">
      <c r="A83" s="249">
        <v>1987</v>
      </c>
      <c r="B83" s="303">
        <f>[1]avgpeinc!B76</f>
        <v>47906.263697527196</v>
      </c>
      <c r="C83" s="282">
        <f>[1]avgpeinc!C76</f>
        <v>47837.081564370266</v>
      </c>
      <c r="D83" s="282">
        <f>[1]avgpeinc!D76</f>
        <v>60644.985483634737</v>
      </c>
      <c r="E83" s="282">
        <f>[1]avgpeinc!E76</f>
        <v>35900.938613347702</v>
      </c>
      <c r="F83" s="257">
        <f>[1]avgpeinc!F76</f>
        <v>72959.044107189562</v>
      </c>
      <c r="G83" s="304">
        <f t="shared" si="2"/>
        <v>1</v>
      </c>
      <c r="H83" s="305">
        <f t="shared" si="2"/>
        <v>0.99855588543507101</v>
      </c>
      <c r="I83" s="305">
        <f t="shared" si="2"/>
        <v>1.2659093154610821</v>
      </c>
      <c r="J83" s="305">
        <f t="shared" si="2"/>
        <v>0.7493996785059408</v>
      </c>
      <c r="K83" s="306">
        <f t="shared" si="2"/>
        <v>1.5229541708333127</v>
      </c>
    </row>
    <row r="84" spans="1:11">
      <c r="A84" s="249">
        <v>1988</v>
      </c>
      <c r="B84" s="303">
        <f>[1]avgpeinc!B77</f>
        <v>49919.592815668664</v>
      </c>
      <c r="C84" s="282">
        <f>[1]avgpeinc!C77</f>
        <v>49961.661933314412</v>
      </c>
      <c r="D84" s="282">
        <f>[1]avgpeinc!D77</f>
        <v>63137.89365487139</v>
      </c>
      <c r="E84" s="282">
        <f>[1]avgpeinc!E77</f>
        <v>37420.457709944305</v>
      </c>
      <c r="F84" s="257">
        <f>[1]avgpeinc!F77</f>
        <v>75528.141752992873</v>
      </c>
      <c r="G84" s="304">
        <f t="shared" si="2"/>
        <v>1</v>
      </c>
      <c r="H84" s="305">
        <f t="shared" si="2"/>
        <v>1.0008427375960596</v>
      </c>
      <c r="I84" s="305">
        <f t="shared" si="2"/>
        <v>1.2647918401099978</v>
      </c>
      <c r="J84" s="305">
        <f t="shared" si="2"/>
        <v>0.7496146422532286</v>
      </c>
      <c r="K84" s="306">
        <f t="shared" si="2"/>
        <v>1.5129959499446528</v>
      </c>
    </row>
    <row r="85" spans="1:11">
      <c r="A85" s="259">
        <v>1989</v>
      </c>
      <c r="B85" s="308">
        <f>[1]avgpeinc!B78</f>
        <v>50521.847902144829</v>
      </c>
      <c r="C85" s="283">
        <f>[1]avgpeinc!C78</f>
        <v>50559.513514201215</v>
      </c>
      <c r="D85" s="283">
        <f>[1]avgpeinc!D78</f>
        <v>63305.235858083797</v>
      </c>
      <c r="E85" s="283">
        <f>[1]avgpeinc!E78</f>
        <v>38372.875823446673</v>
      </c>
      <c r="F85" s="260">
        <f>[1]avgpeinc!F78</f>
        <v>75841.593336986814</v>
      </c>
      <c r="G85" s="312">
        <f t="shared" si="2"/>
        <v>1</v>
      </c>
      <c r="H85" s="310">
        <f t="shared" si="2"/>
        <v>1.0007455311636531</v>
      </c>
      <c r="I85" s="310">
        <f t="shared" si="2"/>
        <v>1.253026927690748</v>
      </c>
      <c r="J85" s="310">
        <f t="shared" si="2"/>
        <v>0.7595303302794989</v>
      </c>
      <c r="K85" s="311">
        <f t="shared" si="2"/>
        <v>1.5011642781531567</v>
      </c>
    </row>
    <row r="86" spans="1:11">
      <c r="A86" s="249">
        <v>1990</v>
      </c>
      <c r="B86" s="303">
        <f>[1]avgpeinc!B79</f>
        <v>50477.869190820405</v>
      </c>
      <c r="C86" s="282">
        <f>[1]avgpeinc!C79</f>
        <v>50529.927642083356</v>
      </c>
      <c r="D86" s="282">
        <f>[1]avgpeinc!D79</f>
        <v>62783.139706004804</v>
      </c>
      <c r="E86" s="282">
        <f>[1]avgpeinc!E79</f>
        <v>38779.664453055768</v>
      </c>
      <c r="F86" s="257">
        <f>[1]avgpeinc!F79</f>
        <v>75306.441160017421</v>
      </c>
      <c r="G86" s="304">
        <f t="shared" si="2"/>
        <v>1</v>
      </c>
      <c r="H86" s="305">
        <f t="shared" si="2"/>
        <v>1.0010313123770371</v>
      </c>
      <c r="I86" s="305">
        <f t="shared" si="2"/>
        <v>1.2437755537712387</v>
      </c>
      <c r="J86" s="305">
        <f t="shared" si="2"/>
        <v>0.76825082109662424</v>
      </c>
      <c r="K86" s="306">
        <f t="shared" si="2"/>
        <v>1.4918704447554649</v>
      </c>
    </row>
    <row r="87" spans="1:11">
      <c r="A87" s="249">
        <v>1991</v>
      </c>
      <c r="B87" s="303">
        <f>[1]avgpeinc!B80</f>
        <v>49444.044417591613</v>
      </c>
      <c r="C87" s="282">
        <f>[1]avgpeinc!C80</f>
        <v>49302.331138606642</v>
      </c>
      <c r="D87" s="282">
        <f>[1]avgpeinc!D80</f>
        <v>60949.811783322373</v>
      </c>
      <c r="E87" s="282">
        <f>[1]avgpeinc!E80</f>
        <v>38504.931296477123</v>
      </c>
      <c r="F87" s="257">
        <f>[1]avgpeinc!F80</f>
        <v>73926.044360652144</v>
      </c>
      <c r="G87" s="304">
        <f t="shared" si="2"/>
        <v>1</v>
      </c>
      <c r="H87" s="305">
        <f t="shared" si="2"/>
        <v>0.99713386555136763</v>
      </c>
      <c r="I87" s="305">
        <f t="shared" si="2"/>
        <v>1.2327027956806289</v>
      </c>
      <c r="J87" s="305">
        <f t="shared" si="2"/>
        <v>0.77875771996470255</v>
      </c>
      <c r="K87" s="306">
        <f t="shared" si="2"/>
        <v>1.4951455778231224</v>
      </c>
    </row>
    <row r="88" spans="1:11">
      <c r="A88" s="249">
        <v>1992</v>
      </c>
      <c r="B88" s="303">
        <f>[1]avgpeinc!B81</f>
        <v>50400.51587841475</v>
      </c>
      <c r="C88" s="282">
        <f>[1]avgpeinc!C81</f>
        <v>50388.23306060789</v>
      </c>
      <c r="D88" s="282">
        <f>[1]avgpeinc!D81</f>
        <v>62136.002653906966</v>
      </c>
      <c r="E88" s="282">
        <f>[1]avgpeinc!E81</f>
        <v>39356.241249046579</v>
      </c>
      <c r="F88" s="257">
        <f>[1]avgpeinc!F81</f>
        <v>75393.06262396845</v>
      </c>
      <c r="G88" s="304">
        <f t="shared" si="2"/>
        <v>1</v>
      </c>
      <c r="H88" s="305">
        <f t="shared" si="2"/>
        <v>0.9997562957919619</v>
      </c>
      <c r="I88" s="305">
        <f t="shared" si="2"/>
        <v>1.2328445765079603</v>
      </c>
      <c r="J88" s="305">
        <f t="shared" si="2"/>
        <v>0.7808698098247413</v>
      </c>
      <c r="K88" s="306">
        <f t="shared" si="2"/>
        <v>1.4958787883410807</v>
      </c>
    </row>
    <row r="89" spans="1:11">
      <c r="A89" s="249">
        <v>1993</v>
      </c>
      <c r="B89" s="303">
        <f>[1]avgpeinc!B82</f>
        <v>50828.418477058163</v>
      </c>
      <c r="C89" s="282">
        <f>[1]avgpeinc!C82</f>
        <v>51009.973203994356</v>
      </c>
      <c r="D89" s="282">
        <f>[1]avgpeinc!D82</f>
        <v>63100.845200174692</v>
      </c>
      <c r="E89" s="282">
        <f>[1]avgpeinc!E82</f>
        <v>39409.74247822613</v>
      </c>
      <c r="F89" s="257">
        <f>[1]avgpeinc!F82</f>
        <v>76034.897568370114</v>
      </c>
      <c r="G89" s="304">
        <f t="shared" si="2"/>
        <v>1</v>
      </c>
      <c r="H89" s="305">
        <f t="shared" si="2"/>
        <v>1.0035719137517163</v>
      </c>
      <c r="I89" s="305">
        <f t="shared" si="2"/>
        <v>1.2414481325767748</v>
      </c>
      <c r="J89" s="305">
        <f t="shared" si="2"/>
        <v>0.77534858764126313</v>
      </c>
      <c r="K89" s="306">
        <f t="shared" si="2"/>
        <v>1.4959131101568526</v>
      </c>
    </row>
    <row r="90" spans="1:11">
      <c r="A90" s="249">
        <v>1994</v>
      </c>
      <c r="B90" s="303">
        <f>[1]avgpeinc!B83</f>
        <v>52488.053208794357</v>
      </c>
      <c r="C90" s="282">
        <f>[1]avgpeinc!C83</f>
        <v>52649.120974177167</v>
      </c>
      <c r="D90" s="282">
        <f>[1]avgpeinc!D83</f>
        <v>65108.153401205222</v>
      </c>
      <c r="E90" s="282">
        <f>[1]avgpeinc!E83</f>
        <v>40688.747258424875</v>
      </c>
      <c r="F90" s="257">
        <f>[1]avgpeinc!F83</f>
        <v>78506.020045050289</v>
      </c>
      <c r="G90" s="304">
        <f t="shared" si="2"/>
        <v>1</v>
      </c>
      <c r="H90" s="305">
        <f t="shared" si="2"/>
        <v>1.0030686557328026</v>
      </c>
      <c r="I90" s="305">
        <f t="shared" si="2"/>
        <v>1.2404375742839777</v>
      </c>
      <c r="J90" s="305">
        <f t="shared" si="2"/>
        <v>0.77520016024536964</v>
      </c>
      <c r="K90" s="306">
        <f t="shared" si="2"/>
        <v>1.4956931195896712</v>
      </c>
    </row>
    <row r="91" spans="1:11">
      <c r="A91" s="249">
        <v>1995</v>
      </c>
      <c r="B91" s="303">
        <f>[1]avgpeinc!B84</f>
        <v>53642.474400810257</v>
      </c>
      <c r="C91" s="282">
        <f>[1]avgpeinc!C84</f>
        <v>53530.02688320302</v>
      </c>
      <c r="D91" s="282">
        <f>[1]avgpeinc!D84</f>
        <v>66080.216622280874</v>
      </c>
      <c r="E91" s="282">
        <f>[1]avgpeinc!E84</f>
        <v>42093.991666154499</v>
      </c>
      <c r="F91" s="257">
        <f>[1]avgpeinc!F84</f>
        <v>80313.516355594416</v>
      </c>
      <c r="G91" s="304">
        <f t="shared" si="2"/>
        <v>1</v>
      </c>
      <c r="H91" s="305">
        <f t="shared" si="2"/>
        <v>0.99790375968179534</v>
      </c>
      <c r="I91" s="305">
        <f t="shared" si="2"/>
        <v>1.2318636930976985</v>
      </c>
      <c r="J91" s="305">
        <f t="shared" si="2"/>
        <v>0.78471383239395609</v>
      </c>
      <c r="K91" s="306">
        <f t="shared" si="2"/>
        <v>1.4972000686527112</v>
      </c>
    </row>
    <row r="92" spans="1:11">
      <c r="A92" s="249">
        <v>1996</v>
      </c>
      <c r="B92" s="303">
        <f>[1]avgpeinc!B85</f>
        <v>55335.153524950329</v>
      </c>
      <c r="C92" s="282">
        <f>[1]avgpeinc!C85</f>
        <v>55254.386456769556</v>
      </c>
      <c r="D92" s="282">
        <f>[1]avgpeinc!D85</f>
        <v>68256.24262170252</v>
      </c>
      <c r="E92" s="282">
        <f>[1]avgpeinc!E85</f>
        <v>43357.346484449678</v>
      </c>
      <c r="F92" s="257">
        <f>[1]avgpeinc!F85</f>
        <v>82676.994852548596</v>
      </c>
      <c r="G92" s="304">
        <f t="shared" ref="G92:K109" si="3">B92/$B92</f>
        <v>1</v>
      </c>
      <c r="H92" s="305">
        <f t="shared" si="3"/>
        <v>0.99854040220301632</v>
      </c>
      <c r="I92" s="305">
        <f t="shared" si="3"/>
        <v>1.2335059771890964</v>
      </c>
      <c r="J92" s="305">
        <f t="shared" si="3"/>
        <v>0.78354072813586895</v>
      </c>
      <c r="K92" s="306">
        <f t="shared" si="3"/>
        <v>1.494113408671939</v>
      </c>
    </row>
    <row r="93" spans="1:11">
      <c r="A93" s="249">
        <v>1997</v>
      </c>
      <c r="B93" s="303">
        <f>[1]avgpeinc!B86</f>
        <v>57345.560189286538</v>
      </c>
      <c r="C93" s="282">
        <f>[1]avgpeinc!C86</f>
        <v>57476.112611510231</v>
      </c>
      <c r="D93" s="282">
        <f>[1]avgpeinc!D86</f>
        <v>70726.518615732362</v>
      </c>
      <c r="E93" s="282">
        <f>[1]avgpeinc!E86</f>
        <v>44982.70463817571</v>
      </c>
      <c r="F93" s="257">
        <f>[1]avgpeinc!F86</f>
        <v>85605.943704043559</v>
      </c>
      <c r="G93" s="304">
        <f t="shared" si="3"/>
        <v>1</v>
      </c>
      <c r="H93" s="305">
        <f t="shared" si="3"/>
        <v>1.0022765916278917</v>
      </c>
      <c r="I93" s="305">
        <f t="shared" si="3"/>
        <v>1.2333390480845925</v>
      </c>
      <c r="J93" s="305">
        <f t="shared" si="3"/>
        <v>0.78441477404173143</v>
      </c>
      <c r="K93" s="306">
        <f t="shared" si="3"/>
        <v>1.492808570035326</v>
      </c>
    </row>
    <row r="94" spans="1:11">
      <c r="A94" s="249">
        <v>1998</v>
      </c>
      <c r="B94" s="303">
        <f>[1]avgpeinc!B87</f>
        <v>59541.600272928699</v>
      </c>
      <c r="C94" s="282">
        <f>[1]avgpeinc!C87</f>
        <v>59972.314862604297</v>
      </c>
      <c r="D94" s="282">
        <f>[1]avgpeinc!D87</f>
        <v>73625.145997816391</v>
      </c>
      <c r="E94" s="282">
        <f>[1]avgpeinc!E87</f>
        <v>46516.433704499177</v>
      </c>
      <c r="F94" s="257">
        <f>[1]avgpeinc!F87</f>
        <v>88808.038715705494</v>
      </c>
      <c r="G94" s="304">
        <f t="shared" si="3"/>
        <v>1</v>
      </c>
      <c r="H94" s="305">
        <f t="shared" si="3"/>
        <v>1.0072338430223788</v>
      </c>
      <c r="I94" s="305">
        <f t="shared" si="3"/>
        <v>1.2365328721487343</v>
      </c>
      <c r="J94" s="305">
        <f t="shared" si="3"/>
        <v>0.78124258486966514</v>
      </c>
      <c r="K94" s="306">
        <f t="shared" si="3"/>
        <v>1.4915292553210588</v>
      </c>
    </row>
    <row r="95" spans="1:11">
      <c r="A95" s="259">
        <v>1999</v>
      </c>
      <c r="B95" s="308">
        <f>[1]avgpeinc!B88</f>
        <v>61325.536324772678</v>
      </c>
      <c r="C95" s="283">
        <f>[1]avgpeinc!C88</f>
        <v>62153.972850617625</v>
      </c>
      <c r="D95" s="283">
        <f>[1]avgpeinc!D88</f>
        <v>76560.524418748755</v>
      </c>
      <c r="E95" s="283">
        <f>[1]avgpeinc!E88</f>
        <v>47316.906164837681</v>
      </c>
      <c r="F95" s="260">
        <f>[1]avgpeinc!F88</f>
        <v>91602.284137178111</v>
      </c>
      <c r="G95" s="312">
        <f t="shared" si="3"/>
        <v>1</v>
      </c>
      <c r="H95" s="310">
        <f t="shared" si="3"/>
        <v>1.0135088345816927</v>
      </c>
      <c r="I95" s="310">
        <f t="shared" si="3"/>
        <v>1.2484281264707318</v>
      </c>
      <c r="J95" s="310">
        <f t="shared" si="3"/>
        <v>0.77156938203121495</v>
      </c>
      <c r="K95" s="311">
        <f t="shared" si="3"/>
        <v>1.4937053897427559</v>
      </c>
    </row>
    <row r="96" spans="1:11">
      <c r="A96" s="261">
        <v>2000</v>
      </c>
      <c r="B96" s="313">
        <f>[1]avgpeinc!B89</f>
        <v>63372.28237620138</v>
      </c>
      <c r="C96" s="284">
        <f>[1]avgpeinc!C89</f>
        <v>64357.967186611677</v>
      </c>
      <c r="D96" s="284">
        <f>[1]avgpeinc!D89</f>
        <v>79183.281355272309</v>
      </c>
      <c r="E96" s="284">
        <f>[1]avgpeinc!E89</f>
        <v>48803.543060713208</v>
      </c>
      <c r="F96" s="262">
        <f>[1]avgpeinc!F89</f>
        <v>94295.102742313262</v>
      </c>
      <c r="G96" s="314">
        <f t="shared" si="3"/>
        <v>1</v>
      </c>
      <c r="H96" s="315">
        <f t="shared" si="3"/>
        <v>1.0155538789743899</v>
      </c>
      <c r="I96" s="315">
        <f t="shared" si="3"/>
        <v>1.2494939173124771</v>
      </c>
      <c r="J96" s="315">
        <f t="shared" si="3"/>
        <v>0.77010865366971115</v>
      </c>
      <c r="K96" s="316">
        <f t="shared" si="3"/>
        <v>1.4879549734778772</v>
      </c>
    </row>
    <row r="97" spans="1:11">
      <c r="A97" s="249">
        <v>2001</v>
      </c>
      <c r="B97" s="303">
        <f>[1]avgpeinc!B90</f>
        <v>63061.114281719492</v>
      </c>
      <c r="C97" s="282">
        <f>[1]avgpeinc!C90</f>
        <v>63714.334058378823</v>
      </c>
      <c r="D97" s="282">
        <f>[1]avgpeinc!D90</f>
        <v>78003.675251510416</v>
      </c>
      <c r="E97" s="282">
        <f>[1]avgpeinc!E90</f>
        <v>49272.343975550371</v>
      </c>
      <c r="F97" s="257">
        <f>[1]avgpeinc!F90</f>
        <v>93141.46958399807</v>
      </c>
      <c r="G97" s="304">
        <f t="shared" si="3"/>
        <v>1</v>
      </c>
      <c r="H97" s="305">
        <f t="shared" si="3"/>
        <v>1.0103585194156439</v>
      </c>
      <c r="I97" s="305">
        <f t="shared" si="3"/>
        <v>1.236953646315802</v>
      </c>
      <c r="J97" s="305">
        <f t="shared" si="3"/>
        <v>0.78134274246139845</v>
      </c>
      <c r="K97" s="306">
        <f t="shared" si="3"/>
        <v>1.4770032316253954</v>
      </c>
    </row>
    <row r="98" spans="1:11">
      <c r="A98" s="249">
        <v>2002</v>
      </c>
      <c r="B98" s="303">
        <f>[1]avgpeinc!B91</f>
        <v>62918.515030698662</v>
      </c>
      <c r="C98" s="282">
        <f>[1]avgpeinc!C91</f>
        <v>63409.650032077836</v>
      </c>
      <c r="D98" s="282">
        <f>[1]avgpeinc!D91</f>
        <v>76991.457157183613</v>
      </c>
      <c r="E98" s="282">
        <f>[1]avgpeinc!E91</f>
        <v>50003.07820477755</v>
      </c>
      <c r="F98" s="257">
        <f>[1]avgpeinc!F91</f>
        <v>92305.842906759281</v>
      </c>
      <c r="G98" s="304">
        <f t="shared" si="3"/>
        <v>1</v>
      </c>
      <c r="H98" s="305">
        <f t="shared" si="3"/>
        <v>1.0078058899060085</v>
      </c>
      <c r="I98" s="305">
        <f t="shared" si="3"/>
        <v>1.2236693303969206</v>
      </c>
      <c r="J98" s="305">
        <f t="shared" si="3"/>
        <v>0.79472756438038117</v>
      </c>
      <c r="K98" s="306">
        <f t="shared" si="3"/>
        <v>1.4670696354121233</v>
      </c>
    </row>
    <row r="99" spans="1:11">
      <c r="A99" s="249">
        <v>2003</v>
      </c>
      <c r="B99" s="303">
        <f>[1]avgpeinc!B92</f>
        <v>63579.732166571674</v>
      </c>
      <c r="C99" s="282">
        <f>[1]avgpeinc!C92</f>
        <v>64013.655478713423</v>
      </c>
      <c r="D99" s="282">
        <f>[1]avgpeinc!D92</f>
        <v>77259.192363189402</v>
      </c>
      <c r="E99" s="282">
        <f>[1]avgpeinc!E92</f>
        <v>50958.971325196071</v>
      </c>
      <c r="F99" s="257">
        <f>[1]avgpeinc!F92</f>
        <v>93009.836456448335</v>
      </c>
      <c r="G99" s="304">
        <f t="shared" si="3"/>
        <v>1</v>
      </c>
      <c r="H99" s="305">
        <f t="shared" si="3"/>
        <v>1.0068248685132066</v>
      </c>
      <c r="I99" s="305">
        <f t="shared" si="3"/>
        <v>1.2151544168317523</v>
      </c>
      <c r="J99" s="305">
        <f t="shared" si="3"/>
        <v>0.8014971058967244</v>
      </c>
      <c r="K99" s="306">
        <f t="shared" si="3"/>
        <v>1.4628849994645012</v>
      </c>
    </row>
    <row r="100" spans="1:11">
      <c r="A100" s="249">
        <v>2004</v>
      </c>
      <c r="B100" s="303">
        <f>[1]avgpeinc!B93</f>
        <v>65441.947971761205</v>
      </c>
      <c r="C100" s="282">
        <f>[1]avgpeinc!C93</f>
        <v>65926.227964861799</v>
      </c>
      <c r="D100" s="282">
        <f>[1]avgpeinc!D93</f>
        <v>79771.994420715651</v>
      </c>
      <c r="E100" s="282">
        <f>[1]avgpeinc!E93</f>
        <v>52247.479861622152</v>
      </c>
      <c r="F100" s="257">
        <f>[1]avgpeinc!F93</f>
        <v>95429.668662628261</v>
      </c>
      <c r="G100" s="304">
        <f t="shared" si="3"/>
        <v>1</v>
      </c>
      <c r="H100" s="305">
        <f t="shared" si="3"/>
        <v>1.0074001463603981</v>
      </c>
      <c r="I100" s="305">
        <f t="shared" si="3"/>
        <v>1.2189734091524598</v>
      </c>
      <c r="J100" s="305">
        <f t="shared" si="3"/>
        <v>0.79837904403712756</v>
      </c>
      <c r="K100" s="306">
        <f t="shared" si="3"/>
        <v>1.4582339251852197</v>
      </c>
    </row>
    <row r="101" spans="1:11">
      <c r="A101" s="249">
        <v>2005</v>
      </c>
      <c r="B101" s="303">
        <f>[1]avgpeinc!B94</f>
        <v>67089.85193761313</v>
      </c>
      <c r="C101" s="282">
        <f>[1]avgpeinc!C94</f>
        <v>67263.28590866008</v>
      </c>
      <c r="D101" s="282">
        <f>[1]avgpeinc!D94</f>
        <v>81658.011176983418</v>
      </c>
      <c r="E101" s="282">
        <f>[1]avgpeinc!E94</f>
        <v>53678.068291215663</v>
      </c>
      <c r="F101" s="257">
        <f>[1]avgpeinc!F94</f>
        <v>97657.414606481325</v>
      </c>
      <c r="G101" s="304">
        <f t="shared" si="3"/>
        <v>1</v>
      </c>
      <c r="H101" s="305">
        <f t="shared" si="3"/>
        <v>1.0025850999225372</v>
      </c>
      <c r="I101" s="305">
        <f t="shared" si="3"/>
        <v>1.2171440064127317</v>
      </c>
      <c r="J101" s="305">
        <f t="shared" si="3"/>
        <v>0.80009221575165956</v>
      </c>
      <c r="K101" s="306">
        <f t="shared" si="3"/>
        <v>1.4556212569569087</v>
      </c>
    </row>
    <row r="102" spans="1:11">
      <c r="A102" s="249">
        <v>2006</v>
      </c>
      <c r="B102" s="303">
        <f>[1]avgpeinc!B95</f>
        <v>68692.686449857065</v>
      </c>
      <c r="C102" s="282">
        <f>[1]avgpeinc!C95</f>
        <v>68766.914006003717</v>
      </c>
      <c r="D102" s="282">
        <f>[1]avgpeinc!D95</f>
        <v>83678.839489392834</v>
      </c>
      <c r="E102" s="282">
        <f>[1]avgpeinc!E95</f>
        <v>54898.134582093837</v>
      </c>
      <c r="F102" s="257">
        <f>[1]avgpeinc!F95</f>
        <v>99548.645305646598</v>
      </c>
      <c r="G102" s="304">
        <f t="shared" si="3"/>
        <v>1</v>
      </c>
      <c r="H102" s="305">
        <f t="shared" si="3"/>
        <v>1.0010805743665425</v>
      </c>
      <c r="I102" s="305">
        <f t="shared" si="3"/>
        <v>1.2181622791892857</v>
      </c>
      <c r="J102" s="305">
        <f t="shared" si="3"/>
        <v>0.79918456271421701</v>
      </c>
      <c r="K102" s="306">
        <f t="shared" si="3"/>
        <v>1.4491884136503113</v>
      </c>
    </row>
    <row r="103" spans="1:11">
      <c r="A103" s="249">
        <v>2007</v>
      </c>
      <c r="B103" s="303">
        <f>[1]avgpeinc!B96</f>
        <v>67921.658187381021</v>
      </c>
      <c r="C103" s="282">
        <f>[1]avgpeinc!C96</f>
        <v>67539.092063401375</v>
      </c>
      <c r="D103" s="282">
        <f>[1]avgpeinc!D96</f>
        <v>82498.880424840943</v>
      </c>
      <c r="E103" s="282">
        <f>[1]avgpeinc!E96</f>
        <v>54427.783092083839</v>
      </c>
      <c r="F103" s="257">
        <f>[1]avgpeinc!F96</f>
        <v>98509.748518802706</v>
      </c>
      <c r="G103" s="304">
        <f t="shared" si="3"/>
        <v>1</v>
      </c>
      <c r="H103" s="305">
        <f t="shared" si="3"/>
        <v>0.99436753851143878</v>
      </c>
      <c r="I103" s="305">
        <f t="shared" si="3"/>
        <v>1.2146181737384054</v>
      </c>
      <c r="J103" s="305">
        <f t="shared" si="3"/>
        <v>0.80133177758896101</v>
      </c>
      <c r="K103" s="306">
        <f t="shared" si="3"/>
        <v>1.4503436922437292</v>
      </c>
    </row>
    <row r="104" spans="1:11">
      <c r="A104" s="249">
        <v>2008</v>
      </c>
      <c r="B104" s="303">
        <f>[1]avgpeinc!B97</f>
        <v>66046.585415250185</v>
      </c>
      <c r="C104" s="282">
        <f>[1]avgpeinc!C97</f>
        <v>65629.488651239502</v>
      </c>
      <c r="D104" s="282">
        <f>[1]avgpeinc!D97</f>
        <v>79831.222096150304</v>
      </c>
      <c r="E104" s="282">
        <f>[1]avgpeinc!E97</f>
        <v>53257.050825977691</v>
      </c>
      <c r="F104" s="257">
        <f>[1]avgpeinc!F97</f>
        <v>95270.044531094522</v>
      </c>
      <c r="G104" s="304">
        <f t="shared" si="3"/>
        <v>1</v>
      </c>
      <c r="H104" s="305">
        <f t="shared" si="3"/>
        <v>0.99368480957208771</v>
      </c>
      <c r="I104" s="305">
        <f t="shared" si="3"/>
        <v>1.2087108151652795</v>
      </c>
      <c r="J104" s="305">
        <f t="shared" si="3"/>
        <v>0.8063558546007833</v>
      </c>
      <c r="K104" s="306">
        <f t="shared" si="3"/>
        <v>1.4424673725690689</v>
      </c>
    </row>
    <row r="105" spans="1:11">
      <c r="A105" s="259">
        <v>2009</v>
      </c>
      <c r="B105" s="317">
        <f>[1]avgpeinc!B98</f>
        <v>63023.698882639248</v>
      </c>
      <c r="C105" s="283">
        <f>[1]avgpeinc!C98</f>
        <v>62118.454097438378</v>
      </c>
      <c r="D105" s="283">
        <f>[1]avgpeinc!D98</f>
        <v>74674.090905549194</v>
      </c>
      <c r="E105" s="283">
        <f>[1]avgpeinc!E98</f>
        <v>52206.060162740454</v>
      </c>
      <c r="F105" s="260">
        <f>[1]avgpeinc!F98</f>
        <v>91191.387256152666</v>
      </c>
      <c r="G105" s="312">
        <f t="shared" si="3"/>
        <v>1</v>
      </c>
      <c r="H105" s="318">
        <f t="shared" si="3"/>
        <v>0.98563643833589343</v>
      </c>
      <c r="I105" s="319">
        <f t="shared" si="3"/>
        <v>1.1848573192221696</v>
      </c>
      <c r="J105" s="310">
        <f t="shared" si="3"/>
        <v>0.82835601667805847</v>
      </c>
      <c r="K105" s="311">
        <f t="shared" si="3"/>
        <v>1.4469380387521589</v>
      </c>
    </row>
    <row r="106" spans="1:11">
      <c r="A106" s="249">
        <v>2010</v>
      </c>
      <c r="B106" s="320">
        <f>[1]avgpeinc!B99</f>
        <v>65071.778392923363</v>
      </c>
      <c r="C106" s="282">
        <f>[1]avgpeinc!C99</f>
        <v>63958.935127863457</v>
      </c>
      <c r="D106" s="282">
        <f>[1]avgpeinc!D99</f>
        <v>76975.590030385763</v>
      </c>
      <c r="E106" s="282">
        <f>[1]avgpeinc!E99</f>
        <v>53935.082962655724</v>
      </c>
      <c r="F106" s="257">
        <f>[1]avgpeinc!F99</f>
        <v>93624.905892341616</v>
      </c>
      <c r="G106" s="304">
        <f t="shared" si="3"/>
        <v>1</v>
      </c>
      <c r="H106" s="321">
        <f t="shared" si="3"/>
        <v>0.98289821958852552</v>
      </c>
      <c r="I106" s="322">
        <f t="shared" si="3"/>
        <v>1.1829335532461329</v>
      </c>
      <c r="J106" s="305">
        <f t="shared" si="3"/>
        <v>0.82885521641930771</v>
      </c>
      <c r="K106" s="306">
        <f t="shared" si="3"/>
        <v>1.4387943314996818</v>
      </c>
    </row>
    <row r="107" spans="1:11">
      <c r="A107" s="249">
        <v>2011</v>
      </c>
      <c r="B107" s="320">
        <f>[1]avgpeinc!B100</f>
        <v>66158.135837736525</v>
      </c>
      <c r="C107" s="282">
        <f>[1]avgpeinc!C100</f>
        <v>64807.202020342193</v>
      </c>
      <c r="D107" s="282">
        <f>[1]avgpeinc!D100</f>
        <v>78833.676621276303</v>
      </c>
      <c r="E107" s="282">
        <f>[1]avgpeinc!E100</f>
        <v>54391.394779388211</v>
      </c>
      <c r="F107" s="257">
        <f>[1]avgpeinc!F100</f>
        <v>94796.050403373505</v>
      </c>
      <c r="G107" s="304">
        <f t="shared" si="3"/>
        <v>1</v>
      </c>
      <c r="H107" s="321">
        <f t="shared" si="3"/>
        <v>0.97958023151214968</v>
      </c>
      <c r="I107" s="322">
        <f t="shared" si="3"/>
        <v>1.1915945880734697</v>
      </c>
      <c r="J107" s="305">
        <f t="shared" si="3"/>
        <v>0.82214219144251377</v>
      </c>
      <c r="K107" s="306">
        <f t="shared" si="3"/>
        <v>1.432870639461125</v>
      </c>
    </row>
    <row r="108" spans="1:11">
      <c r="A108" s="249">
        <v>2012</v>
      </c>
      <c r="B108" s="320">
        <f>[1]avgpeinc!B101</f>
        <v>67803.610752569875</v>
      </c>
      <c r="C108" s="282">
        <f>[1]avgpeinc!C101</f>
        <v>66338.742030266221</v>
      </c>
      <c r="D108" s="282">
        <f>[1]avgpeinc!D101</f>
        <v>81295.150297770291</v>
      </c>
      <c r="E108" s="282">
        <f>[1]avgpeinc!E101</f>
        <v>55321.679688961747</v>
      </c>
      <c r="F108" s="257">
        <f>[1]avgpeinc!F101</f>
        <v>96719.130322990924</v>
      </c>
      <c r="G108" s="304">
        <f t="shared" si="3"/>
        <v>1</v>
      </c>
      <c r="H108" s="321">
        <f t="shared" si="3"/>
        <v>0.97839541720500289</v>
      </c>
      <c r="I108" s="322">
        <f t="shared" si="3"/>
        <v>1.1989796619303059</v>
      </c>
      <c r="J108" s="305">
        <f t="shared" si="3"/>
        <v>0.81591052563325261</v>
      </c>
      <c r="K108" s="306">
        <f t="shared" si="3"/>
        <v>1.4264598780135775</v>
      </c>
    </row>
    <row r="109" spans="1:11">
      <c r="A109" s="249">
        <v>2013</v>
      </c>
      <c r="B109" s="320">
        <f>[1]avgpeinc!B102</f>
        <v>67824.640051499926</v>
      </c>
      <c r="C109" s="282">
        <f>[1]avgpeinc!C102</f>
        <v>66389.4822638435</v>
      </c>
      <c r="D109" s="282">
        <f>[1]avgpeinc!D102</f>
        <v>81103.457268454149</v>
      </c>
      <c r="E109" s="282">
        <f>[1]avgpeinc!E102</f>
        <v>55542.869585965447</v>
      </c>
      <c r="F109" s="257">
        <f>[1]avgpeinc!F102</f>
        <v>96252.597795428388</v>
      </c>
      <c r="G109" s="304">
        <f t="shared" si="3"/>
        <v>1</v>
      </c>
      <c r="H109" s="321">
        <f t="shared" si="3"/>
        <v>0.97884017096785625</v>
      </c>
      <c r="I109" s="322">
        <f t="shared" si="3"/>
        <v>1.1957816098525769</v>
      </c>
      <c r="J109" s="305">
        <f t="shared" si="3"/>
        <v>0.8189187520020923</v>
      </c>
      <c r="K109" s="306">
        <f t="shared" si="3"/>
        <v>1.4191390875402041</v>
      </c>
    </row>
    <row r="110" spans="1:11">
      <c r="A110" s="249">
        <v>2014</v>
      </c>
      <c r="B110" s="320">
        <f>[1]avgpeinc!B103</f>
        <v>69413.34506233978</v>
      </c>
      <c r="C110" s="282">
        <f>[1]avgpeinc!C103</f>
        <v>68019.431443103647</v>
      </c>
      <c r="D110" s="282">
        <f>[1]avgpeinc!D103</f>
        <v>83116.78757063231</v>
      </c>
      <c r="E110" s="282">
        <f>[1]avgpeinc!E103</f>
        <v>56775.539091808729</v>
      </c>
      <c r="F110" s="257">
        <f>[1]avgpeinc!F103</f>
        <v>98226.110477280716</v>
      </c>
      <c r="G110" s="304">
        <f>B110/$B110</f>
        <v>1</v>
      </c>
      <c r="H110" s="321">
        <f>C110/$B110</f>
        <v>0.97991865083026519</v>
      </c>
      <c r="I110" s="322">
        <f>D110/$B110</f>
        <v>1.1974179820319211</v>
      </c>
      <c r="J110" s="305">
        <f>E110/$B110</f>
        <v>0.81793405923340678</v>
      </c>
      <c r="K110" s="306">
        <f>F110/$B110</f>
        <v>1.4150897120584569</v>
      </c>
    </row>
    <row r="111" spans="1:11">
      <c r="A111" s="249">
        <v>2015</v>
      </c>
      <c r="B111" s="320">
        <f>[1]avgpeinc!B104</f>
        <v>70448.456680694668</v>
      </c>
      <c r="C111" s="282">
        <f>[1]avgpeinc!C104</f>
        <v>68553.569329070713</v>
      </c>
      <c r="D111" s="282">
        <f>[1]avgpeinc!D104</f>
        <v>84166.093705164589</v>
      </c>
      <c r="E111" s="282">
        <f>[1]avgpeinc!E104</f>
        <v>57811.72661155431</v>
      </c>
      <c r="F111" s="257">
        <f>[1]avgpeinc!F104</f>
        <v>99284.350484257418</v>
      </c>
      <c r="G111" s="304">
        <f t="shared" ref="G111:K111" si="4">B111/$B111</f>
        <v>1</v>
      </c>
      <c r="H111" s="321">
        <f t="shared" si="4"/>
        <v>0.97310250016955702</v>
      </c>
      <c r="I111" s="322">
        <f t="shared" si="4"/>
        <v>1.1947187727141371</v>
      </c>
      <c r="J111" s="305">
        <f t="shared" si="4"/>
        <v>0.82062445844036125</v>
      </c>
      <c r="K111" s="306">
        <f t="shared" si="4"/>
        <v>1.4093190278711214</v>
      </c>
    </row>
    <row r="112" spans="1:11">
      <c r="A112" s="249">
        <v>2016</v>
      </c>
      <c r="B112" s="320">
        <f>[1]avgpeinc!B105</f>
        <v>70104.411086344873</v>
      </c>
      <c r="C112" s="282">
        <f>[1]avgpeinc!C105</f>
        <v>67746.211087469463</v>
      </c>
      <c r="D112" s="282">
        <f>[1]avgpeinc!D105</f>
        <v>83294.322065318149</v>
      </c>
      <c r="E112" s="282">
        <f>[1]avgpeinc!E105</f>
        <v>58040.80615989583</v>
      </c>
      <c r="F112" s="257">
        <f>[1]avgpeinc!F105</f>
        <v>98371.800302594638</v>
      </c>
      <c r="G112" s="304">
        <f>B112/$B112</f>
        <v>1</v>
      </c>
      <c r="H112" s="321">
        <f>C112/$B112</f>
        <v>0.96636160318113351</v>
      </c>
      <c r="I112" s="322">
        <f>D112/$B112</f>
        <v>1.1881466625934247</v>
      </c>
      <c r="J112" s="305">
        <f>E112/$B112</f>
        <v>0.82791945985266502</v>
      </c>
      <c r="K112" s="306">
        <f>F112/$B112</f>
        <v>1.4032184106280263</v>
      </c>
    </row>
    <row r="113" spans="1:11" ht="15.75">
      <c r="A113" s="249">
        <v>2017</v>
      </c>
      <c r="B113" s="323"/>
      <c r="C113" s="282"/>
      <c r="D113" s="282"/>
      <c r="E113" s="282"/>
      <c r="F113" s="257"/>
      <c r="G113" s="324"/>
      <c r="H113" s="265"/>
      <c r="I113" s="267"/>
      <c r="J113" s="257"/>
      <c r="K113" s="325"/>
    </row>
    <row r="114" spans="1:11" ht="15.75">
      <c r="A114" s="249">
        <v>2018</v>
      </c>
      <c r="B114" s="323"/>
      <c r="C114" s="282"/>
      <c r="D114" s="282"/>
      <c r="E114" s="282"/>
      <c r="F114" s="257"/>
      <c r="G114" s="324"/>
      <c r="H114" s="265"/>
      <c r="I114" s="267"/>
      <c r="J114" s="257"/>
      <c r="K114" s="325"/>
    </row>
    <row r="115" spans="1:11" ht="15.75">
      <c r="A115" s="249">
        <v>2019</v>
      </c>
      <c r="B115" s="323"/>
      <c r="C115" s="282"/>
      <c r="D115" s="282"/>
      <c r="E115" s="282"/>
      <c r="F115" s="257"/>
      <c r="G115" s="324"/>
      <c r="H115" s="265"/>
      <c r="I115" s="267"/>
      <c r="J115" s="257"/>
      <c r="K115" s="325"/>
    </row>
    <row r="116" spans="1:11" ht="16.5" thickBot="1">
      <c r="A116" s="268">
        <v>2020</v>
      </c>
      <c r="B116" s="326"/>
      <c r="C116" s="327"/>
      <c r="D116" s="327"/>
      <c r="E116" s="327"/>
      <c r="F116" s="269"/>
      <c r="G116" s="328"/>
      <c r="H116" s="272"/>
      <c r="I116" s="273"/>
      <c r="J116" s="269"/>
      <c r="K116" s="329"/>
    </row>
    <row r="117" spans="1:11" ht="16.5" thickTop="1">
      <c r="A117" s="274"/>
      <c r="B117" s="275"/>
      <c r="C117" s="275"/>
      <c r="D117" s="275"/>
      <c r="E117" s="275"/>
      <c r="F117" s="225"/>
      <c r="G117" s="275"/>
      <c r="H117" s="275"/>
      <c r="I117" s="275"/>
      <c r="J117" s="275"/>
      <c r="K117" s="225"/>
    </row>
    <row r="118" spans="1:11" ht="15.75">
      <c r="C118" s="277"/>
      <c r="D118" s="277"/>
      <c r="E118" s="277"/>
      <c r="G118" s="277"/>
      <c r="H118" s="277"/>
      <c r="I118" s="277"/>
      <c r="J118" s="277"/>
    </row>
    <row r="120" spans="1:11">
      <c r="A120" s="278" t="s">
        <v>114</v>
      </c>
      <c r="B120" s="172">
        <f>(B110/B76)^(1/34)-1</f>
        <v>1.4243005006917109E-2</v>
      </c>
      <c r="C120" s="172">
        <f>(C110/C76)^(1/34)-1</f>
        <v>1.3496683169105461E-2</v>
      </c>
      <c r="D120" s="172">
        <f>(D110/D76)^(1/34)-1</f>
        <v>1.1513229742796671E-2</v>
      </c>
      <c r="E120" s="172">
        <f>(E110/E76)^(1/34)-1</f>
        <v>1.8948611472406673E-2</v>
      </c>
      <c r="F120" s="172">
        <f>(F110/F76)^(1/34)-1</f>
        <v>1.1543563806456714E-2</v>
      </c>
      <c r="G120" s="172"/>
      <c r="H120" s="172"/>
      <c r="I120" s="172"/>
      <c r="J120" s="172"/>
      <c r="K120" s="172"/>
    </row>
    <row r="121" spans="1:11">
      <c r="A121" s="278"/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</row>
  </sheetData>
  <mergeCells count="3">
    <mergeCell ref="A4:K4"/>
    <mergeCell ref="B7:F7"/>
    <mergeCell ref="G7:K7"/>
  </mergeCells>
  <hyperlinks>
    <hyperlink ref="A1" location="Index!A1" display="Back to index" xr:uid="{48CE4664-037C-429C-B826-B77A682ADF45}"/>
  </hyperlinks>
  <pageMargins left="0.75" right="0.75" top="1" bottom="1" header="0.5" footer="0.5"/>
  <pageSetup paperSize="9" orientation="portrait" horizontalDpi="4294967292" verticalDpi="42949672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8E9BB-BE61-4BEA-AE58-1891A89D780E}">
  <sheetPr>
    <tabColor theme="6" tint="0.39997558519241921"/>
  </sheetPr>
  <dimension ref="A1:P120"/>
  <sheetViews>
    <sheetView workbookViewId="0">
      <pane xSplit="1" ySplit="8" topLeftCell="B9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0.875" style="220"/>
    <col min="2" max="13" width="12" style="220" customWidth="1"/>
    <col min="14" max="16384" width="10.875" style="220"/>
  </cols>
  <sheetData>
    <row r="1" spans="1:16">
      <c r="A1" s="1" t="s">
        <v>0</v>
      </c>
      <c r="B1" s="1"/>
      <c r="C1" s="1"/>
      <c r="G1" s="221"/>
      <c r="H1" s="221"/>
      <c r="I1" s="221"/>
      <c r="J1" s="221"/>
      <c r="K1" s="221"/>
      <c r="L1" s="221"/>
      <c r="M1" s="221"/>
    </row>
    <row r="2" spans="1:16">
      <c r="H2" s="279"/>
      <c r="I2" s="279"/>
    </row>
    <row r="3" spans="1:16" ht="15.75" thickBot="1"/>
    <row r="4" spans="1:16" ht="24.95" customHeight="1" thickTop="1">
      <c r="A4" s="493" t="s">
        <v>115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5"/>
    </row>
    <row r="5" spans="1:16" ht="15.75">
      <c r="A5" s="223"/>
      <c r="B5" s="224"/>
      <c r="C5" s="224"/>
      <c r="D5" s="225"/>
      <c r="E5" s="225"/>
      <c r="F5" s="225"/>
      <c r="G5" s="225"/>
      <c r="H5" s="225"/>
      <c r="I5" s="225"/>
      <c r="J5" s="225"/>
      <c r="K5" s="225"/>
      <c r="L5" s="225"/>
      <c r="M5" s="226"/>
    </row>
    <row r="6" spans="1:16" ht="15.75">
      <c r="A6" s="223"/>
      <c r="B6" s="9" t="s">
        <v>2</v>
      </c>
      <c r="C6" s="9" t="s">
        <v>3</v>
      </c>
      <c r="D6" s="9" t="s">
        <v>4</v>
      </c>
      <c r="E6" s="9" t="s">
        <v>5</v>
      </c>
      <c r="F6" s="9" t="s">
        <v>6</v>
      </c>
      <c r="G6" s="9" t="s">
        <v>7</v>
      </c>
      <c r="H6" s="10" t="s">
        <v>8</v>
      </c>
      <c r="I6" s="227" t="s">
        <v>9</v>
      </c>
      <c r="J6" s="227" t="s">
        <v>10</v>
      </c>
      <c r="K6" s="227" t="s">
        <v>11</v>
      </c>
      <c r="L6" s="227" t="s">
        <v>12</v>
      </c>
      <c r="M6" s="286" t="s">
        <v>13</v>
      </c>
    </row>
    <row r="7" spans="1:16" ht="20.100000000000001" customHeight="1">
      <c r="A7" s="223"/>
      <c r="B7" s="486" t="s">
        <v>116</v>
      </c>
      <c r="C7" s="487"/>
      <c r="D7" s="487"/>
      <c r="E7" s="487"/>
      <c r="F7" s="487"/>
      <c r="G7" s="487"/>
      <c r="H7" s="487" t="s">
        <v>117</v>
      </c>
      <c r="I7" s="487"/>
      <c r="J7" s="487"/>
      <c r="K7" s="487"/>
      <c r="L7" s="487"/>
      <c r="M7" s="488"/>
    </row>
    <row r="8" spans="1:16" s="235" customFormat="1" ht="51.95" customHeight="1">
      <c r="A8" s="229"/>
      <c r="B8" s="287" t="s">
        <v>118</v>
      </c>
      <c r="C8" s="233" t="s">
        <v>119</v>
      </c>
      <c r="D8" s="233" t="s">
        <v>110</v>
      </c>
      <c r="E8" s="233" t="s">
        <v>111</v>
      </c>
      <c r="F8" s="233" t="s">
        <v>112</v>
      </c>
      <c r="G8" s="233" t="s">
        <v>113</v>
      </c>
      <c r="H8" s="287" t="s">
        <v>118</v>
      </c>
      <c r="I8" s="233" t="s">
        <v>119</v>
      </c>
      <c r="J8" s="233" t="s">
        <v>110</v>
      </c>
      <c r="K8" s="233" t="s">
        <v>111</v>
      </c>
      <c r="L8" s="233" t="s">
        <v>112</v>
      </c>
      <c r="M8" s="234" t="s">
        <v>113</v>
      </c>
      <c r="P8" s="280" t="s">
        <v>44</v>
      </c>
    </row>
    <row r="9" spans="1:16" s="235" customFormat="1" ht="15" customHeight="1">
      <c r="A9" s="236">
        <v>1913</v>
      </c>
      <c r="B9" s="288">
        <f>[1]avgpeinc!BC2</f>
        <v>8033.5832542005346</v>
      </c>
      <c r="C9" s="238">
        <f>[1]avgpeinc!BD2</f>
        <v>7335.123516421786</v>
      </c>
      <c r="D9" s="238"/>
      <c r="E9" s="240"/>
      <c r="F9" s="240"/>
      <c r="G9" s="238">
        <f>[1]avgpeinc!BH2</f>
        <v>11597.391404367992</v>
      </c>
      <c r="H9" s="330">
        <f>B9*0.9/'TB5'!B9</f>
        <v>0.58057097661406254</v>
      </c>
      <c r="I9" s="331">
        <f>C9*0.9/'TB5'!B9</f>
        <v>0.53009468984927643</v>
      </c>
      <c r="J9" s="290"/>
      <c r="K9" s="290"/>
      <c r="L9" s="290"/>
      <c r="M9" s="332">
        <f>G9*0.9/'TB5'!F9</f>
        <v>0.55740726233409688</v>
      </c>
      <c r="P9" s="333">
        <f>H9-'TB2'!B10</f>
        <v>3.570976614062582E-3</v>
      </c>
    </row>
    <row r="10" spans="1:16" s="235" customFormat="1" ht="15" customHeight="1">
      <c r="A10" s="242">
        <v>1914</v>
      </c>
      <c r="B10" s="288">
        <f>[1]avgpeinc!BC3</f>
        <v>7184.3760282940184</v>
      </c>
      <c r="C10" s="238">
        <f>[1]avgpeinc!BD3</f>
        <v>6567.2273639217528</v>
      </c>
      <c r="D10" s="238"/>
      <c r="E10" s="240"/>
      <c r="F10" s="240"/>
      <c r="G10" s="238">
        <f>[1]avgpeinc!BH3</f>
        <v>10381.149928450461</v>
      </c>
      <c r="H10" s="330">
        <f>B10*0.9/'TB5'!B10</f>
        <v>0.574666396147678</v>
      </c>
      <c r="I10" s="331">
        <f>C10*0.9/'TB5'!B10</f>
        <v>0.52530169176062524</v>
      </c>
      <c r="J10" s="290"/>
      <c r="K10" s="290"/>
      <c r="L10" s="290"/>
      <c r="M10" s="332">
        <f>G10*0.9/'TB5'!F10</f>
        <v>0.55151812799048527</v>
      </c>
      <c r="P10" s="333">
        <f>H10-'TB2'!B11</f>
        <v>3.6663961476780527E-3</v>
      </c>
    </row>
    <row r="11" spans="1:16" s="235" customFormat="1" ht="15" customHeight="1">
      <c r="A11" s="242">
        <v>1915</v>
      </c>
      <c r="B11" s="288">
        <f>[1]avgpeinc!BC4</f>
        <v>7421.8551448401813</v>
      </c>
      <c r="C11" s="238">
        <f>[1]avgpeinc!BD4</f>
        <v>6792.1510139556258</v>
      </c>
      <c r="D11" s="238"/>
      <c r="E11" s="240"/>
      <c r="F11" s="240"/>
      <c r="G11" s="238">
        <f>[1]avgpeinc!BH4</f>
        <v>10745.284524128741</v>
      </c>
      <c r="H11" s="330">
        <f>B11*0.9/'TB5'!B11</f>
        <v>0.58210487337279238</v>
      </c>
      <c r="I11" s="331">
        <f>C11*0.9/'TB5'!B11</f>
        <v>0.53271643393043633</v>
      </c>
      <c r="J11" s="290"/>
      <c r="K11" s="290"/>
      <c r="L11" s="290"/>
      <c r="M11" s="332">
        <f>G11*0.9/'TB5'!F11</f>
        <v>0.55901737112439098</v>
      </c>
      <c r="P11" s="333">
        <f>H11-'TB2'!B12</f>
        <v>4.1048733727924169E-3</v>
      </c>
    </row>
    <row r="12" spans="1:16" s="235" customFormat="1" ht="15" customHeight="1">
      <c r="A12" s="242">
        <v>1916</v>
      </c>
      <c r="B12" s="288">
        <f>[1]avgpeinc!BC5</f>
        <v>8148.2946619825907</v>
      </c>
      <c r="C12" s="238">
        <f>[1]avgpeinc!BD5</f>
        <v>7460.398655994868</v>
      </c>
      <c r="D12" s="238"/>
      <c r="E12" s="240"/>
      <c r="F12" s="240"/>
      <c r="G12" s="238">
        <f>[1]avgpeinc!BH5</f>
        <v>11825.856756815816</v>
      </c>
      <c r="H12" s="330">
        <f>B12*0.9/'TB5'!B12</f>
        <v>0.56043728244847901</v>
      </c>
      <c r="I12" s="331">
        <f>C12*0.9/'TB5'!B12</f>
        <v>0.51312399982976731</v>
      </c>
      <c r="J12" s="290"/>
      <c r="K12" s="290"/>
      <c r="L12" s="290"/>
      <c r="M12" s="332">
        <f>G12*0.9/'TB5'!F12</f>
        <v>0.53884121669405205</v>
      </c>
      <c r="P12" s="333">
        <f>H12-'TB2'!B13</f>
        <v>4.437282448478963E-3</v>
      </c>
    </row>
    <row r="13" spans="1:16" s="235" customFormat="1" ht="15" customHeight="1">
      <c r="A13" s="242">
        <v>1917</v>
      </c>
      <c r="B13" s="288">
        <f>[1]avgpeinc!BC6</f>
        <v>7941.0101081596622</v>
      </c>
      <c r="C13" s="238">
        <f>[1]avgpeinc!BD6</f>
        <v>7244.0739522145632</v>
      </c>
      <c r="D13" s="238"/>
      <c r="E13" s="240"/>
      <c r="F13" s="240"/>
      <c r="G13" s="238">
        <f>[1]avgpeinc!BH6</f>
        <v>11499.578997621464</v>
      </c>
      <c r="H13" s="330">
        <f>B13*0.9/'TB5'!B13</f>
        <v>0.55486625439055204</v>
      </c>
      <c r="I13" s="331">
        <f>C13*0.9/'TB5'!B13</f>
        <v>0.50616887847344394</v>
      </c>
      <c r="J13" s="290"/>
      <c r="K13" s="290"/>
      <c r="L13" s="290"/>
      <c r="M13" s="332">
        <f>G13*0.9/'TB5'!F13</f>
        <v>0.53274437507984118</v>
      </c>
      <c r="P13" s="333">
        <f>H13-'TB2'!B14</f>
        <v>3.866254390551993E-3</v>
      </c>
    </row>
    <row r="14" spans="1:16" s="235" customFormat="1" ht="15" customHeight="1">
      <c r="A14" s="242">
        <v>1918</v>
      </c>
      <c r="B14" s="288">
        <f>[1]avgpeinc!BC7</f>
        <v>8569.3429914347744</v>
      </c>
      <c r="C14" s="238">
        <f>[1]avgpeinc!BD7</f>
        <v>7754.6791316694607</v>
      </c>
      <c r="D14" s="282"/>
      <c r="E14" s="292"/>
      <c r="F14" s="292"/>
      <c r="G14" s="238">
        <f>[1]avgpeinc!BH7</f>
        <v>12289.1332777182</v>
      </c>
      <c r="H14" s="330">
        <f>B14*0.9/'TB5'!B14</f>
        <v>0.56591666934677554</v>
      </c>
      <c r="I14" s="331">
        <f>C14*0.9/'TB5'!B14</f>
        <v>0.51211652870397639</v>
      </c>
      <c r="J14" s="290"/>
      <c r="K14" s="290"/>
      <c r="L14" s="290"/>
      <c r="M14" s="332">
        <f>G14*0.9/'TB5'!F14</f>
        <v>0.54283268451073907</v>
      </c>
      <c r="P14" s="333">
        <f>H14-'TB2'!B15</f>
        <v>1.9166693467755902E-3</v>
      </c>
    </row>
    <row r="15" spans="1:16" s="235" customFormat="1" ht="15" customHeight="1">
      <c r="A15" s="244">
        <v>1919</v>
      </c>
      <c r="B15" s="293">
        <f>[1]avgpeinc!BC8</f>
        <v>7860.5406065443804</v>
      </c>
      <c r="C15" s="246">
        <f>[1]avgpeinc!BD8</f>
        <v>7093.2012339902167</v>
      </c>
      <c r="D15" s="283"/>
      <c r="E15" s="294"/>
      <c r="F15" s="294"/>
      <c r="G15" s="246">
        <f>[1]avgpeinc!BH8</f>
        <v>11340.064224457848</v>
      </c>
      <c r="H15" s="334">
        <f>B15*0.9/'TB5'!B15</f>
        <v>0.54784020743967399</v>
      </c>
      <c r="I15" s="335">
        <f>C15*0.9/'TB5'!B15</f>
        <v>0.49436050647779478</v>
      </c>
      <c r="J15" s="296"/>
      <c r="K15" s="296"/>
      <c r="L15" s="296"/>
      <c r="M15" s="336">
        <f>G15*0.9/'TB5'!F15</f>
        <v>0.52536593234627704</v>
      </c>
      <c r="P15" s="333">
        <f>H15-'TB2'!B16</f>
        <v>1.8402074396739465E-3</v>
      </c>
    </row>
    <row r="16" spans="1:16" s="235" customFormat="1" ht="15" customHeight="1">
      <c r="A16" s="242">
        <v>1920</v>
      </c>
      <c r="B16" s="288">
        <f>[1]avgpeinc!BC9</f>
        <v>7978.0313225773007</v>
      </c>
      <c r="C16" s="238">
        <f>[1]avgpeinc!BD9</f>
        <v>7211.8219556578806</v>
      </c>
      <c r="D16" s="282"/>
      <c r="E16" s="292"/>
      <c r="F16" s="292"/>
      <c r="G16" s="238">
        <f>[1]avgpeinc!BH9</f>
        <v>11520.123009131632</v>
      </c>
      <c r="H16" s="330">
        <f>B16*0.9/'TB5'!B16</f>
        <v>0.56836079226741498</v>
      </c>
      <c r="I16" s="331">
        <f>C16*0.9/'TB5'!B16</f>
        <v>0.51377547601368623</v>
      </c>
      <c r="J16" s="290"/>
      <c r="K16" s="290"/>
      <c r="L16" s="290"/>
      <c r="M16" s="332">
        <f>G16*0.9/'TB5'!F16</f>
        <v>0.54493718019489035</v>
      </c>
      <c r="P16" s="333">
        <f>H16-'TB2'!B17</f>
        <v>2.360792267415035E-3</v>
      </c>
    </row>
    <row r="17" spans="1:16" s="235" customFormat="1" ht="15" customHeight="1">
      <c r="A17" s="242">
        <v>1921</v>
      </c>
      <c r="B17" s="288">
        <f>[1]avgpeinc!BC10</f>
        <v>6816.8463835662169</v>
      </c>
      <c r="C17" s="238">
        <f>[1]avgpeinc!BD10</f>
        <v>6214.5330306538281</v>
      </c>
      <c r="D17" s="282"/>
      <c r="E17" s="292"/>
      <c r="F17" s="292"/>
      <c r="G17" s="238">
        <f>[1]avgpeinc!BH10</f>
        <v>9825.5842809475434</v>
      </c>
      <c r="H17" s="330">
        <f>B17*0.9/'TB5'!B17</f>
        <v>0.53864639768272404</v>
      </c>
      <c r="I17" s="331">
        <f>C17*0.9/'TB5'!B17</f>
        <v>0.49105343466618989</v>
      </c>
      <c r="J17" s="290"/>
      <c r="K17" s="290"/>
      <c r="L17" s="290"/>
      <c r="M17" s="332">
        <f>G17*0.9/'TB5'!F17</f>
        <v>0.51672955207030602</v>
      </c>
      <c r="P17" s="333">
        <f>H17-'TB2'!B18</f>
        <v>3.6463976827240119E-3</v>
      </c>
    </row>
    <row r="18" spans="1:16" s="235" customFormat="1" ht="15" customHeight="1">
      <c r="A18" s="242">
        <v>1922</v>
      </c>
      <c r="B18" s="288">
        <f>[1]avgpeinc!BC11</f>
        <v>7534.8115990680635</v>
      </c>
      <c r="C18" s="238">
        <f>[1]avgpeinc!BD11</f>
        <v>6852.0167369906412</v>
      </c>
      <c r="D18" s="282"/>
      <c r="E18" s="292"/>
      <c r="F18" s="292"/>
      <c r="G18" s="238">
        <f>[1]avgpeinc!BH11</f>
        <v>10825.38211403963</v>
      </c>
      <c r="H18" s="330">
        <f>B18*0.9/'TB5'!B18</f>
        <v>0.54853785764412977</v>
      </c>
      <c r="I18" s="331">
        <f>C18*0.9/'TB5'!B18</f>
        <v>0.49883006788324274</v>
      </c>
      <c r="J18" s="290"/>
      <c r="K18" s="290"/>
      <c r="L18" s="290"/>
      <c r="M18" s="332">
        <f>G18*0.9/'TB5'!F18</f>
        <v>0.52601837092521708</v>
      </c>
      <c r="P18" s="333">
        <f>H18-'TB2'!B19</f>
        <v>3.5378576441297271E-3</v>
      </c>
    </row>
    <row r="19" spans="1:16" s="235" customFormat="1" ht="15" customHeight="1">
      <c r="A19" s="242">
        <v>1923</v>
      </c>
      <c r="B19" s="288">
        <f>[1]avgpeinc!BC12</f>
        <v>8835.8111768965537</v>
      </c>
      <c r="C19" s="238">
        <f>[1]avgpeinc!BD12</f>
        <v>8015.7208733001171</v>
      </c>
      <c r="D19" s="282"/>
      <c r="E19" s="292"/>
      <c r="F19" s="292"/>
      <c r="G19" s="238">
        <f>[1]avgpeinc!BH12</f>
        <v>12709.415401297061</v>
      </c>
      <c r="H19" s="330">
        <f>B19*0.9/'TB5'!B19</f>
        <v>0.57160461493057302</v>
      </c>
      <c r="I19" s="331">
        <f>C19*0.9/'TB5'!B19</f>
        <v>0.51855148909858961</v>
      </c>
      <c r="J19" s="290"/>
      <c r="K19" s="290"/>
      <c r="L19" s="290"/>
      <c r="M19" s="332">
        <f>G19*0.9/'TB5'!F19</f>
        <v>0.54907653486444941</v>
      </c>
      <c r="P19" s="333">
        <f>H19-'TB2'!B20</f>
        <v>2.6046149305730681E-3</v>
      </c>
    </row>
    <row r="20" spans="1:16" s="235" customFormat="1" ht="15" customHeight="1">
      <c r="A20" s="242">
        <v>1924</v>
      </c>
      <c r="B20" s="288">
        <f>[1]avgpeinc!BC13</f>
        <v>8396.7601902780752</v>
      </c>
      <c r="C20" s="238">
        <f>[1]avgpeinc!BD13</f>
        <v>7614.7242928727119</v>
      </c>
      <c r="D20" s="282"/>
      <c r="E20" s="292"/>
      <c r="F20" s="292"/>
      <c r="G20" s="238">
        <f>[1]avgpeinc!BH13</f>
        <v>12076.872776099481</v>
      </c>
      <c r="H20" s="330">
        <f>B20*0.9/'TB5'!B20</f>
        <v>0.5502461840629469</v>
      </c>
      <c r="I20" s="331">
        <f>C20*0.9/'TB5'!B20</f>
        <v>0.49899876736933135</v>
      </c>
      <c r="J20" s="290"/>
      <c r="K20" s="290"/>
      <c r="L20" s="290"/>
      <c r="M20" s="332">
        <f>G20*0.9/'TB5'!F20</f>
        <v>0.5286273654485486</v>
      </c>
      <c r="P20" s="333">
        <f>H20-'TB2'!B21</f>
        <v>3.2461840629468552E-3</v>
      </c>
    </row>
    <row r="21" spans="1:16" s="235" customFormat="1" ht="15" customHeight="1">
      <c r="A21" s="242">
        <v>1925</v>
      </c>
      <c r="B21" s="288">
        <f>[1]avgpeinc!BC14</f>
        <v>8271.3784844458114</v>
      </c>
      <c r="C21" s="238">
        <f>[1]avgpeinc!BD14</f>
        <v>7478.5147576476247</v>
      </c>
      <c r="D21" s="282"/>
      <c r="E21" s="292"/>
      <c r="F21" s="292"/>
      <c r="G21" s="238">
        <f>[1]avgpeinc!BH14</f>
        <v>11899.822916025634</v>
      </c>
      <c r="H21" s="330">
        <f>B21*0.9/'TB5'!B21</f>
        <v>0.53242934973115252</v>
      </c>
      <c r="I21" s="331">
        <f>C21*0.9/'TB5'!B21</f>
        <v>0.48139264293815409</v>
      </c>
      <c r="J21" s="290"/>
      <c r="K21" s="290"/>
      <c r="L21" s="290"/>
      <c r="M21" s="332">
        <f>G21*0.9/'TB5'!F21</f>
        <v>0.51175580311577706</v>
      </c>
      <c r="P21" s="333">
        <f>H21-'TB2'!B22</f>
        <v>3.4293497311524979E-3</v>
      </c>
    </row>
    <row r="22" spans="1:16" s="235" customFormat="1" ht="15" customHeight="1">
      <c r="A22" s="242">
        <v>1926</v>
      </c>
      <c r="B22" s="288">
        <f>[1]avgpeinc!BC15</f>
        <v>8591.5296962848333</v>
      </c>
      <c r="C22" s="238">
        <f>[1]avgpeinc!BD15</f>
        <v>7760.2511120341978</v>
      </c>
      <c r="D22" s="282"/>
      <c r="E22" s="292"/>
      <c r="F22" s="292"/>
      <c r="G22" s="238">
        <f>[1]avgpeinc!BH15</f>
        <v>12378.857472827494</v>
      </c>
      <c r="H22" s="330">
        <f>B22*0.9/'TB5'!B22</f>
        <v>0.52834000397143344</v>
      </c>
      <c r="I22" s="331">
        <f>C22*0.9/'TB5'!B22</f>
        <v>0.477220151508575</v>
      </c>
      <c r="J22" s="290"/>
      <c r="K22" s="290"/>
      <c r="L22" s="290"/>
      <c r="M22" s="332">
        <f>G22*0.9/'TB5'!F22</f>
        <v>0.50794311450520302</v>
      </c>
      <c r="P22" s="333">
        <f>H22-'TB2'!B23</f>
        <v>2.3400039714334131E-3</v>
      </c>
    </row>
    <row r="23" spans="1:16" s="235" customFormat="1" ht="15" customHeight="1">
      <c r="A23" s="242">
        <v>1927</v>
      </c>
      <c r="B23" s="288">
        <f>[1]avgpeinc!BC16</f>
        <v>8536.6221450317789</v>
      </c>
      <c r="C23" s="238">
        <f>[1]avgpeinc!BD16</f>
        <v>7702.0938824489913</v>
      </c>
      <c r="D23" s="282"/>
      <c r="E23" s="292"/>
      <c r="F23" s="292"/>
      <c r="G23" s="238">
        <f>[1]avgpeinc!BH16</f>
        <v>12309.995220896988</v>
      </c>
      <c r="H23" s="330">
        <f>B23*0.9/'TB5'!B23</f>
        <v>0.53479727933618137</v>
      </c>
      <c r="I23" s="331">
        <f>C23*0.9/'TB5'!B23</f>
        <v>0.48251624395989162</v>
      </c>
      <c r="J23" s="290"/>
      <c r="K23" s="290"/>
      <c r="L23" s="290"/>
      <c r="M23" s="332">
        <f>G23*0.9/'TB5'!F23</f>
        <v>0.51390607819566214</v>
      </c>
      <c r="P23" s="333">
        <f>H23-'TB2'!B24</f>
        <v>2.7972793361813464E-3</v>
      </c>
    </row>
    <row r="24" spans="1:16" s="235" customFormat="1" ht="15" customHeight="1">
      <c r="A24" s="242">
        <v>1928</v>
      </c>
      <c r="B24" s="288">
        <f>[1]avgpeinc!BC17</f>
        <v>8443.6210707867813</v>
      </c>
      <c r="C24" s="238">
        <f>[1]avgpeinc!BD17</f>
        <v>7636.9838699660613</v>
      </c>
      <c r="D24" s="282"/>
      <c r="E24" s="292"/>
      <c r="F24" s="292"/>
      <c r="G24" s="238">
        <f>[1]avgpeinc!BH17</f>
        <v>12206.450604161113</v>
      </c>
      <c r="H24" s="330">
        <f>B24*0.9/'TB5'!B24</f>
        <v>0.52331221874610734</v>
      </c>
      <c r="I24" s="331">
        <f>C24*0.9/'TB5'!B24</f>
        <v>0.47331908194546368</v>
      </c>
      <c r="J24" s="290"/>
      <c r="K24" s="290"/>
      <c r="L24" s="290"/>
      <c r="M24" s="332">
        <f>G24*0.9/'TB5'!F24</f>
        <v>0.50286309994028278</v>
      </c>
      <c r="P24" s="333">
        <f>H24-'TB2'!B25</f>
        <v>3.3122187461073205E-3</v>
      </c>
    </row>
    <row r="25" spans="1:16" s="235" customFormat="1" ht="15" customHeight="1">
      <c r="A25" s="244">
        <v>1929</v>
      </c>
      <c r="B25" s="293">
        <f>[1]avgpeinc!BC18</f>
        <v>9086.3940993969354</v>
      </c>
      <c r="C25" s="246">
        <f>[1]avgpeinc!BD18</f>
        <v>8221.761970242449</v>
      </c>
      <c r="D25" s="283"/>
      <c r="E25" s="294"/>
      <c r="F25" s="294"/>
      <c r="G25" s="246">
        <f>[1]avgpeinc!BH18</f>
        <v>13181.707439300628</v>
      </c>
      <c r="H25" s="334">
        <f>B25*0.9/'TB5'!B25</f>
        <v>0.53640856781521995</v>
      </c>
      <c r="I25" s="335">
        <f>C25*0.9/'TB5'!B25</f>
        <v>0.48536564836738699</v>
      </c>
      <c r="J25" s="296"/>
      <c r="K25" s="296"/>
      <c r="L25" s="296"/>
      <c r="M25" s="336">
        <f>G25*0.9/'TB5'!F25</f>
        <v>0.51538788921211842</v>
      </c>
      <c r="P25" s="333">
        <f>H25-'TB2'!B26</f>
        <v>3.4085678152199206E-3</v>
      </c>
    </row>
    <row r="26" spans="1:16" s="235" customFormat="1" ht="15" customHeight="1">
      <c r="A26" s="242">
        <v>1930</v>
      </c>
      <c r="B26" s="288">
        <f>[1]avgpeinc!BC19</f>
        <v>8356.8780902688995</v>
      </c>
      <c r="C26" s="238">
        <f>[1]avgpeinc!BD19</f>
        <v>7528.7277326530711</v>
      </c>
      <c r="D26" s="282"/>
      <c r="E26" s="292"/>
      <c r="F26" s="292"/>
      <c r="G26" s="238">
        <f>[1]avgpeinc!BH19</f>
        <v>12163.784998828216</v>
      </c>
      <c r="H26" s="330">
        <f>B26*0.9/'TB5'!B26</f>
        <v>0.5478364705793215</v>
      </c>
      <c r="I26" s="331">
        <f>C26*0.9/'TB5'!B26</f>
        <v>0.49354694234585894</v>
      </c>
      <c r="J26" s="290"/>
      <c r="K26" s="290"/>
      <c r="L26" s="290"/>
      <c r="M26" s="332">
        <f>G26*0.9/'TB5'!F26</f>
        <v>0.52540352516718425</v>
      </c>
      <c r="P26" s="333">
        <f>H26-'TB2'!B27</f>
        <v>8.3647057932145774E-4</v>
      </c>
    </row>
    <row r="27" spans="1:16" s="235" customFormat="1" ht="15" customHeight="1">
      <c r="A27" s="242">
        <v>1931</v>
      </c>
      <c r="B27" s="288">
        <f>[1]avgpeinc!BC20</f>
        <v>7518.2483346772869</v>
      </c>
      <c r="C27" s="238">
        <f>[1]avgpeinc!BD20</f>
        <v>6752.0182694168161</v>
      </c>
      <c r="D27" s="282"/>
      <c r="E27" s="292"/>
      <c r="F27" s="292"/>
      <c r="G27" s="238">
        <f>[1]avgpeinc!BH20</f>
        <v>10948.057920186198</v>
      </c>
      <c r="H27" s="330">
        <f>B27*0.9/'TB5'!B27</f>
        <v>0.55129772247991471</v>
      </c>
      <c r="I27" s="331">
        <f>C27*0.9/'TB5'!B27</f>
        <v>0.49511164414497155</v>
      </c>
      <c r="J27" s="290"/>
      <c r="K27" s="290"/>
      <c r="L27" s="290"/>
      <c r="M27" s="332">
        <f>G27*0.9/'TB5'!F27</f>
        <v>0.52872042677947706</v>
      </c>
      <c r="P27" s="333">
        <f>H27-'TB2'!B28</f>
        <v>1.2977224799146647E-3</v>
      </c>
    </row>
    <row r="28" spans="1:16" s="235" customFormat="1" ht="15" customHeight="1">
      <c r="A28" s="242">
        <v>1932</v>
      </c>
      <c r="B28" s="288">
        <f>[1]avgpeinc!BC21</f>
        <v>6152.209496635438</v>
      </c>
      <c r="C28" s="238">
        <f>[1]avgpeinc!BD21</f>
        <v>5525.4477823896459</v>
      </c>
      <c r="D28" s="282"/>
      <c r="E28" s="292"/>
      <c r="F28" s="292"/>
      <c r="G28" s="238">
        <f>[1]avgpeinc!BH21</f>
        <v>8966.0209221515288</v>
      </c>
      <c r="H28" s="330">
        <f>B28*0.9/'TB5'!B28</f>
        <v>0.53383502298337804</v>
      </c>
      <c r="I28" s="331">
        <f>C28*0.9/'TB5'!B28</f>
        <v>0.47945011390112302</v>
      </c>
      <c r="J28" s="290"/>
      <c r="K28" s="290"/>
      <c r="L28" s="290"/>
      <c r="M28" s="332">
        <f>G28*0.9/'TB5'!F28</f>
        <v>0.51193878962935346</v>
      </c>
      <c r="P28" s="333">
        <f>H28-'TB2'!B29</f>
        <v>-1.6497701662199216E-4</v>
      </c>
    </row>
    <row r="29" spans="1:16" s="235" customFormat="1" ht="15" customHeight="1">
      <c r="A29" s="242">
        <v>1933</v>
      </c>
      <c r="B29" s="288">
        <f>[1]avgpeinc!BC22</f>
        <v>5943.7290557705455</v>
      </c>
      <c r="C29" s="238">
        <f>[1]avgpeinc!BD22</f>
        <v>5313.9076609335261</v>
      </c>
      <c r="D29" s="282"/>
      <c r="E29" s="292"/>
      <c r="F29" s="292"/>
      <c r="G29" s="238">
        <f>[1]avgpeinc!BH22</f>
        <v>8679.7240998386278</v>
      </c>
      <c r="H29" s="330">
        <f>B29*0.9/'TB5'!B29</f>
        <v>0.53231860001481235</v>
      </c>
      <c r="I29" s="331">
        <f>C29*0.9/'TB5'!B29</f>
        <v>0.47591198389668327</v>
      </c>
      <c r="J29" s="290"/>
      <c r="K29" s="290"/>
      <c r="L29" s="290"/>
      <c r="M29" s="332">
        <f>G29*0.9/'TB5'!F29</f>
        <v>0.51081098173852235</v>
      </c>
      <c r="P29" s="333">
        <f>H29-'TB2'!B30</f>
        <v>1.3186000148123211E-3</v>
      </c>
    </row>
    <row r="30" spans="1:16" s="235" customFormat="1" ht="15" customHeight="1">
      <c r="A30" s="242">
        <v>1934</v>
      </c>
      <c r="B30" s="288">
        <f>[1]avgpeinc!BC23</f>
        <v>6536.5342615088794</v>
      </c>
      <c r="C30" s="238">
        <f>[1]avgpeinc!BD23</f>
        <v>5849.7890070793137</v>
      </c>
      <c r="D30" s="282"/>
      <c r="E30" s="292"/>
      <c r="F30" s="292"/>
      <c r="G30" s="238">
        <f>[1]avgpeinc!BH23</f>
        <v>9558.4039248317022</v>
      </c>
      <c r="H30" s="330">
        <f>B30*0.9/'TB5'!B30</f>
        <v>0.52146652966035745</v>
      </c>
      <c r="I30" s="331">
        <f>C30*0.9/'TB5'!B30</f>
        <v>0.46667990264045428</v>
      </c>
      <c r="J30" s="290"/>
      <c r="K30" s="290"/>
      <c r="L30" s="290"/>
      <c r="M30" s="332">
        <f>G30*0.9/'TB5'!F30</f>
        <v>0.50028252455013067</v>
      </c>
      <c r="P30" s="333">
        <f>H30-'TB2'!B31</f>
        <v>1.4665296603574296E-3</v>
      </c>
    </row>
    <row r="31" spans="1:16" s="235" customFormat="1" ht="15" customHeight="1">
      <c r="A31" s="242">
        <v>1935</v>
      </c>
      <c r="B31" s="288">
        <f>[1]avgpeinc!BC24</f>
        <v>7268.2288293752645</v>
      </c>
      <c r="C31" s="238">
        <f>[1]avgpeinc!BD24</f>
        <v>6547.6730464672391</v>
      </c>
      <c r="D31" s="282"/>
      <c r="E31" s="292"/>
      <c r="F31" s="292"/>
      <c r="G31" s="238">
        <f>[1]avgpeinc!BH24</f>
        <v>10624.70002121455</v>
      </c>
      <c r="H31" s="330">
        <f>B31*0.9/'TB5'!B31</f>
        <v>0.52845439981688469</v>
      </c>
      <c r="I31" s="331">
        <f>C31*0.9/'TB5'!B31</f>
        <v>0.47606462471070171</v>
      </c>
      <c r="J31" s="290"/>
      <c r="K31" s="290"/>
      <c r="L31" s="290"/>
      <c r="M31" s="332">
        <f>G31*0.9/'TB5'!F31</f>
        <v>0.5064623263049135</v>
      </c>
      <c r="P31" s="333">
        <f>H31-'TB2'!B32</f>
        <v>-5.4560018311533565E-4</v>
      </c>
    </row>
    <row r="32" spans="1:16" s="235" customFormat="1" ht="15" customHeight="1">
      <c r="A32" s="242">
        <v>1936</v>
      </c>
      <c r="B32" s="288">
        <f>[1]avgpeinc!BC25</f>
        <v>7951.466127693584</v>
      </c>
      <c r="C32" s="238">
        <f>[1]avgpeinc!BD25</f>
        <v>7146.8506774246125</v>
      </c>
      <c r="D32" s="282"/>
      <c r="E32" s="292"/>
      <c r="F32" s="292"/>
      <c r="G32" s="238">
        <f>[1]avgpeinc!BH25</f>
        <v>11647.23641801813</v>
      </c>
      <c r="H32" s="330">
        <f>B32*0.9/'TB5'!B32</f>
        <v>0.52332138133790473</v>
      </c>
      <c r="I32" s="331">
        <f>C32*0.9/'TB5'!B32</f>
        <v>0.47036605685830268</v>
      </c>
      <c r="J32" s="290"/>
      <c r="K32" s="290"/>
      <c r="L32" s="290"/>
      <c r="M32" s="332">
        <f>G32*0.9/'TB5'!F32</f>
        <v>0.50239428047952595</v>
      </c>
      <c r="P32" s="333">
        <f>H32-'TB2'!B33</f>
        <v>3.2138133790471368E-4</v>
      </c>
    </row>
    <row r="33" spans="1:16" s="235" customFormat="1" ht="15" customHeight="1">
      <c r="A33" s="242">
        <v>1937</v>
      </c>
      <c r="B33" s="288">
        <f>[1]avgpeinc!BC26</f>
        <v>8677.3234914021941</v>
      </c>
      <c r="C33" s="238">
        <f>[1]avgpeinc!BD26</f>
        <v>7808.6563664222831</v>
      </c>
      <c r="D33" s="282"/>
      <c r="E33" s="292"/>
      <c r="F33" s="292"/>
      <c r="G33" s="238">
        <f>[1]avgpeinc!BH26</f>
        <v>12699.290968408573</v>
      </c>
      <c r="H33" s="330">
        <f>B33*0.9/'TB5'!B33</f>
        <v>0.53589080407161693</v>
      </c>
      <c r="I33" s="331">
        <f>C33*0.9/'TB5'!B33</f>
        <v>0.48224399413796526</v>
      </c>
      <c r="J33" s="290"/>
      <c r="K33" s="290"/>
      <c r="L33" s="290"/>
      <c r="M33" s="332">
        <f>G33*0.9/'TB5'!F33</f>
        <v>0.51400947041644651</v>
      </c>
      <c r="P33" s="333">
        <f>H33-'TB2'!B34</f>
        <v>8.9080407161690189E-4</v>
      </c>
    </row>
    <row r="34" spans="1:16" s="235" customFormat="1" ht="15" customHeight="1">
      <c r="A34" s="242">
        <v>1938</v>
      </c>
      <c r="B34" s="288">
        <f>[1]avgpeinc!BC27</f>
        <v>8090.1956412697227</v>
      </c>
      <c r="C34" s="238">
        <f>[1]avgpeinc!BD27</f>
        <v>7302.1654355345399</v>
      </c>
      <c r="D34" s="282"/>
      <c r="E34" s="292"/>
      <c r="F34" s="292"/>
      <c r="G34" s="238">
        <f>[1]avgpeinc!BH27</f>
        <v>11839.204572327155</v>
      </c>
      <c r="H34" s="330">
        <f>B34*0.9/'TB5'!B34</f>
        <v>0.53798081896934735</v>
      </c>
      <c r="I34" s="331">
        <f>C34*0.9/'TB5'!B34</f>
        <v>0.48557848480435306</v>
      </c>
      <c r="J34" s="290"/>
      <c r="K34" s="290"/>
      <c r="L34" s="290"/>
      <c r="M34" s="332">
        <f>G34*0.9/'TB5'!F34</f>
        <v>0.51657406348577117</v>
      </c>
      <c r="P34" s="333">
        <f>H34-'TB2'!B35</f>
        <v>2.9808189693473208E-3</v>
      </c>
    </row>
    <row r="35" spans="1:16" s="235" customFormat="1" ht="15" customHeight="1">
      <c r="A35" s="244">
        <v>1939</v>
      </c>
      <c r="B35" s="293">
        <f>[1]avgpeinc!BC28</f>
        <v>8422.3270009322041</v>
      </c>
      <c r="C35" s="246">
        <f>[1]avgpeinc!BD28</f>
        <v>7592.3752453140351</v>
      </c>
      <c r="D35" s="283"/>
      <c r="E35" s="294"/>
      <c r="F35" s="294"/>
      <c r="G35" s="246">
        <f>[1]avgpeinc!BH28</f>
        <v>12316.555077231887</v>
      </c>
      <c r="H35" s="334">
        <f>B35*0.9/'TB5'!B35</f>
        <v>0.52330295853877584</v>
      </c>
      <c r="I35" s="335">
        <f>C35*0.9/'TB5'!B35</f>
        <v>0.4717357124426117</v>
      </c>
      <c r="J35" s="296"/>
      <c r="K35" s="296"/>
      <c r="L35" s="296"/>
      <c r="M35" s="336">
        <f>G35*0.9/'TB5'!F35</f>
        <v>0.50293006220623371</v>
      </c>
      <c r="P35" s="333">
        <f>H35-'TB2'!B36</f>
        <v>2.3029585387758233E-3</v>
      </c>
    </row>
    <row r="36" spans="1:16" s="235" customFormat="1" ht="15" customHeight="1">
      <c r="A36" s="242">
        <v>1940</v>
      </c>
      <c r="B36" s="288">
        <f>[1]avgpeinc!BC29</f>
        <v>9114.3542316391686</v>
      </c>
      <c r="C36" s="238">
        <f>[1]avgpeinc!BD29</f>
        <v>8302.9368852554962</v>
      </c>
      <c r="D36" s="282"/>
      <c r="E36" s="292"/>
      <c r="F36" s="292"/>
      <c r="G36" s="238">
        <f>[1]avgpeinc!BH29</f>
        <v>13347.891302136919</v>
      </c>
      <c r="H36" s="330">
        <f>B36*0.9/'TB5'!B36</f>
        <v>0.52183243663124212</v>
      </c>
      <c r="I36" s="331">
        <f>C36*0.9/'TB5'!B36</f>
        <v>0.47537561915114102</v>
      </c>
      <c r="J36" s="290"/>
      <c r="K36" s="290"/>
      <c r="L36" s="290"/>
      <c r="M36" s="332">
        <f>G36*0.9/'TB5'!F36</f>
        <v>0.50267606376703633</v>
      </c>
      <c r="P36" s="333">
        <f>H36-'TB2'!B37</f>
        <v>-1.1675633687578957E-3</v>
      </c>
    </row>
    <row r="37" spans="1:16" s="235" customFormat="1" ht="15" customHeight="1">
      <c r="A37" s="242">
        <v>1941</v>
      </c>
      <c r="B37" s="288">
        <f>[1]avgpeinc!BC30</f>
        <v>11116.792938969034</v>
      </c>
      <c r="C37" s="238">
        <f>[1]avgpeinc!BD30</f>
        <v>10148.019362666564</v>
      </c>
      <c r="D37" s="282"/>
      <c r="E37" s="292"/>
      <c r="F37" s="292"/>
      <c r="G37" s="238">
        <f>[1]avgpeinc!BH30</f>
        <v>16487.815821749144</v>
      </c>
      <c r="H37" s="330">
        <f>B37*0.9/'TB5'!B37</f>
        <v>0.53664361461235688</v>
      </c>
      <c r="I37" s="331">
        <f>C37*0.9/'TB5'!B37</f>
        <v>0.48987777516728831</v>
      </c>
      <c r="J37" s="290"/>
      <c r="K37" s="290"/>
      <c r="L37" s="290"/>
      <c r="M37" s="332">
        <f>G37*0.9/'TB5'!F37</f>
        <v>0.51807060469304045</v>
      </c>
      <c r="P37" s="333">
        <f>H37-'TB2'!B38</f>
        <v>-5.3563853876431589E-3</v>
      </c>
    </row>
    <row r="38" spans="1:16" s="235" customFormat="1" ht="15" customHeight="1">
      <c r="A38" s="242">
        <v>1942</v>
      </c>
      <c r="B38" s="288">
        <f>[1]avgpeinc!BC31</f>
        <v>14254.070831149817</v>
      </c>
      <c r="C38" s="238">
        <f>[1]avgpeinc!BD31</f>
        <v>12948.521271457881</v>
      </c>
      <c r="D38" s="282"/>
      <c r="E38" s="292"/>
      <c r="F38" s="292"/>
      <c r="G38" s="238">
        <f>[1]avgpeinc!BH31</f>
        <v>21323.742071593355</v>
      </c>
      <c r="H38" s="330">
        <f>B38*0.9/'TB5'!B38</f>
        <v>0.58182843194317324</v>
      </c>
      <c r="I38" s="331">
        <f>C38*0.9/'TB5'!B38</f>
        <v>0.52853798164741128</v>
      </c>
      <c r="J38" s="290"/>
      <c r="K38" s="290"/>
      <c r="L38" s="290"/>
      <c r="M38" s="332">
        <f>G38*0.9/'TB5'!F38</f>
        <v>0.5611173665613578</v>
      </c>
      <c r="P38" s="333">
        <f>H38-'TB2'!B39</f>
        <v>-7.171568056826727E-3</v>
      </c>
    </row>
    <row r="39" spans="1:16" s="235" customFormat="1" ht="15" customHeight="1">
      <c r="A39" s="242">
        <v>1943</v>
      </c>
      <c r="B39" s="288">
        <f>[1]avgpeinc!BC32</f>
        <v>17321.405300877548</v>
      </c>
      <c r="C39" s="238">
        <f>[1]avgpeinc!BD32</f>
        <v>15637.919841228992</v>
      </c>
      <c r="D39" s="282"/>
      <c r="E39" s="292"/>
      <c r="F39" s="292"/>
      <c r="G39" s="238">
        <f>[1]avgpeinc!BH32</f>
        <v>26092.670686788646</v>
      </c>
      <c r="H39" s="330">
        <f>B39*0.9/'TB5'!B39</f>
        <v>0.61301398212866509</v>
      </c>
      <c r="I39" s="331">
        <f>C39*0.9/'TB5'!B39</f>
        <v>0.55343451339915128</v>
      </c>
      <c r="J39" s="290"/>
      <c r="K39" s="290"/>
      <c r="L39" s="290"/>
      <c r="M39" s="332">
        <f>G39*0.9/'TB5'!F39</f>
        <v>0.59110076417536839</v>
      </c>
      <c r="P39" s="333">
        <f>H39-'TB2'!B40</f>
        <v>-5.9860178713349033E-3</v>
      </c>
    </row>
    <row r="40" spans="1:16" s="235" customFormat="1" ht="15" customHeight="1">
      <c r="A40" s="242">
        <v>1944</v>
      </c>
      <c r="B40" s="288">
        <f>[1]avgpeinc!BC33</f>
        <v>18598.469860593017</v>
      </c>
      <c r="C40" s="238">
        <f>[1]avgpeinc!BD33</f>
        <v>16880.348396463316</v>
      </c>
      <c r="D40" s="282"/>
      <c r="E40" s="292"/>
      <c r="F40" s="292"/>
      <c r="G40" s="238">
        <f>[1]avgpeinc!BH33</f>
        <v>28224.046780483932</v>
      </c>
      <c r="H40" s="330">
        <f>B40*0.9/'TB5'!B40</f>
        <v>0.63774444371410854</v>
      </c>
      <c r="I40" s="331">
        <f>C40*0.9/'TB5'!B40</f>
        <v>0.5788297896813962</v>
      </c>
      <c r="J40" s="290"/>
      <c r="K40" s="290"/>
      <c r="L40" s="290"/>
      <c r="M40" s="332">
        <f>G40*0.9/'TB5'!F40</f>
        <v>0.61453061385217433</v>
      </c>
      <c r="P40" s="333">
        <f>H40-'TB2'!B41</f>
        <v>-2.5555628589146728E-4</v>
      </c>
    </row>
    <row r="41" spans="1:16" s="235" customFormat="1" ht="15" customHeight="1">
      <c r="A41" s="242">
        <v>1945</v>
      </c>
      <c r="B41" s="288">
        <f>[1]avgpeinc!BC34</f>
        <v>18033.420104174031</v>
      </c>
      <c r="C41" s="238">
        <f>[1]avgpeinc!BD34</f>
        <v>16336.726127974134</v>
      </c>
      <c r="D41" s="282"/>
      <c r="E41" s="292"/>
      <c r="F41" s="292"/>
      <c r="G41" s="238">
        <f>[1]avgpeinc!BH34</f>
        <v>27604.597982804597</v>
      </c>
      <c r="H41" s="330">
        <f>B41*0.9/'TB5'!B41</f>
        <v>0.64373359172547451</v>
      </c>
      <c r="I41" s="331">
        <f>C41*0.9/'TB5'!B41</f>
        <v>0.58316721546136641</v>
      </c>
      <c r="J41" s="290"/>
      <c r="K41" s="290"/>
      <c r="L41" s="290"/>
      <c r="M41" s="332">
        <f>G41*0.9/'TB5'!F41</f>
        <v>0.62046371885949347</v>
      </c>
      <c r="P41" s="333">
        <f>H41-'TB2'!B42</f>
        <v>1.7335917254744926E-3</v>
      </c>
    </row>
    <row r="42" spans="1:16" s="235" customFormat="1" ht="15" customHeight="1">
      <c r="A42" s="242">
        <v>1946</v>
      </c>
      <c r="B42" s="288">
        <f>[1]avgpeinc!BC35</f>
        <v>15386.127120012703</v>
      </c>
      <c r="C42" s="238">
        <f>[1]avgpeinc!BD35</f>
        <v>13980.431275358627</v>
      </c>
      <c r="D42" s="282"/>
      <c r="E42" s="292"/>
      <c r="F42" s="292"/>
      <c r="G42" s="238">
        <f>[1]avgpeinc!BH35</f>
        <v>23758.997914958665</v>
      </c>
      <c r="H42" s="330">
        <f>B42*0.9/'TB5'!B42</f>
        <v>0.62874013818688079</v>
      </c>
      <c r="I42" s="331">
        <f>C42*0.9/'TB5'!B42</f>
        <v>0.57129765167141788</v>
      </c>
      <c r="J42" s="290"/>
      <c r="K42" s="290"/>
      <c r="L42" s="290"/>
      <c r="M42" s="332">
        <f>G42*0.9/'TB5'!F42</f>
        <v>0.60644021907231205</v>
      </c>
      <c r="P42" s="333">
        <f>H42-'TB2'!B43</f>
        <v>7.4013818688078992E-4</v>
      </c>
    </row>
    <row r="43" spans="1:16" s="235" customFormat="1" ht="15" customHeight="1">
      <c r="A43" s="242">
        <v>1947</v>
      </c>
      <c r="B43" s="288">
        <f>[1]avgpeinc!BC36</f>
        <v>14895.858059632254</v>
      </c>
      <c r="C43" s="238">
        <f>[1]avgpeinc!BD36</f>
        <v>13532.421804849915</v>
      </c>
      <c r="D43" s="282"/>
      <c r="E43" s="292"/>
      <c r="F43" s="292"/>
      <c r="G43" s="238">
        <f>[1]avgpeinc!BH36</f>
        <v>22989.89154627618</v>
      </c>
      <c r="H43" s="330">
        <f>B43*0.9/'TB5'!B43</f>
        <v>0.62848899635752586</v>
      </c>
      <c r="I43" s="331">
        <f>C43*0.9/'TB5'!B43</f>
        <v>0.5709626235943599</v>
      </c>
      <c r="J43" s="290"/>
      <c r="K43" s="290"/>
      <c r="L43" s="290"/>
      <c r="M43" s="332">
        <f>G43*0.9/'TB5'!F43</f>
        <v>0.60628748540502875</v>
      </c>
      <c r="P43" s="333">
        <f>H43-'TB2'!B44</f>
        <v>-5.1100364247413932E-4</v>
      </c>
    </row>
    <row r="44" spans="1:16" s="235" customFormat="1" ht="15" customHeight="1">
      <c r="A44" s="242">
        <v>1948</v>
      </c>
      <c r="B44" s="288">
        <f>[1]avgpeinc!BC37</f>
        <v>15125.027625246521</v>
      </c>
      <c r="C44" s="238">
        <f>[1]avgpeinc!BD37</f>
        <v>13784.968544671172</v>
      </c>
      <c r="D44" s="282"/>
      <c r="E44" s="292"/>
      <c r="F44" s="292"/>
      <c r="G44" s="238">
        <f>[1]avgpeinc!BH37</f>
        <v>23386.217652007213</v>
      </c>
      <c r="H44" s="330">
        <f>B44*0.9/'TB5'!B44</f>
        <v>0.60954993073500974</v>
      </c>
      <c r="I44" s="331">
        <f>C44*0.9/'TB5'!B44</f>
        <v>0.55554454707659728</v>
      </c>
      <c r="J44" s="290"/>
      <c r="K44" s="290"/>
      <c r="L44" s="290"/>
      <c r="M44" s="332">
        <f>G44*0.9/'TB5'!F44</f>
        <v>0.58765494191784184</v>
      </c>
      <c r="P44" s="333">
        <f>H44-'TB2'!B45</f>
        <v>-1.4500692649902502E-3</v>
      </c>
    </row>
    <row r="45" spans="1:16" s="235" customFormat="1" ht="15" customHeight="1">
      <c r="A45" s="244">
        <v>1949</v>
      </c>
      <c r="B45" s="293">
        <f>[1]avgpeinc!BC38</f>
        <v>14787.977635001425</v>
      </c>
      <c r="C45" s="246">
        <f>[1]avgpeinc!BD38</f>
        <v>13511.128307537239</v>
      </c>
      <c r="D45" s="283"/>
      <c r="E45" s="294"/>
      <c r="F45" s="294"/>
      <c r="G45" s="246">
        <f>[1]avgpeinc!BH38</f>
        <v>22934.855385327806</v>
      </c>
      <c r="H45" s="334">
        <f>B45*0.9/'TB5'!B45</f>
        <v>0.61533175770439619</v>
      </c>
      <c r="I45" s="335">
        <f>C45*0.9/'TB5'!B45</f>
        <v>0.56220171109595485</v>
      </c>
      <c r="J45" s="296"/>
      <c r="K45" s="296"/>
      <c r="L45" s="296"/>
      <c r="M45" s="336">
        <f>G45*0.9/'TB5'!F45</f>
        <v>0.59354571760676356</v>
      </c>
      <c r="P45" s="333">
        <f>H45-'TB2'!B46</f>
        <v>-6.6824229560380477E-4</v>
      </c>
    </row>
    <row r="46" spans="1:16" s="235" customFormat="1" ht="15" customHeight="1">
      <c r="A46" s="242">
        <v>1950</v>
      </c>
      <c r="B46" s="288">
        <f>[1]avgpeinc!BC39</f>
        <v>15887.271806171817</v>
      </c>
      <c r="C46" s="238">
        <f>[1]avgpeinc!BD39</f>
        <v>14527.26857597587</v>
      </c>
      <c r="D46" s="282"/>
      <c r="E46" s="292"/>
      <c r="F46" s="292"/>
      <c r="G46" s="238">
        <f>[1]avgpeinc!BH39</f>
        <v>24604.68968569583</v>
      </c>
      <c r="H46" s="330">
        <f>B46*0.9/'TB5'!B46</f>
        <v>0.60727037432581932</v>
      </c>
      <c r="I46" s="331">
        <f>C46*0.9/'TB5'!B46</f>
        <v>0.55528601346377504</v>
      </c>
      <c r="J46" s="290"/>
      <c r="K46" s="290"/>
      <c r="L46" s="290"/>
      <c r="M46" s="332">
        <f>G46*0.9/'TB5'!F46</f>
        <v>0.58598102619980441</v>
      </c>
      <c r="P46" s="333">
        <f>H46-'TB2'!B47</f>
        <v>-2.729625674180669E-3</v>
      </c>
    </row>
    <row r="47" spans="1:16" s="235" customFormat="1" ht="15" customHeight="1">
      <c r="A47" s="242">
        <v>1951</v>
      </c>
      <c r="B47" s="288">
        <f>[1]avgpeinc!BC40</f>
        <v>17317.100791563236</v>
      </c>
      <c r="C47" s="238">
        <f>[1]avgpeinc!BD40</f>
        <v>15797.72747142222</v>
      </c>
      <c r="D47" s="282"/>
      <c r="E47" s="292"/>
      <c r="F47" s="292"/>
      <c r="G47" s="238">
        <f>[1]avgpeinc!BH40</f>
        <v>26882.434476457773</v>
      </c>
      <c r="H47" s="330">
        <f>B47*0.9/'TB5'!B47</f>
        <v>0.61844263102908414</v>
      </c>
      <c r="I47" s="331">
        <f>C47*0.9/'TB5'!B47</f>
        <v>0.56418151394410454</v>
      </c>
      <c r="J47" s="290"/>
      <c r="K47" s="290"/>
      <c r="L47" s="290"/>
      <c r="M47" s="332">
        <f>G47*0.9/'TB5'!F47</f>
        <v>0.59674037949339176</v>
      </c>
      <c r="P47" s="333">
        <f>H47-'TB2'!B48</f>
        <v>-4.5573689709158538E-3</v>
      </c>
    </row>
    <row r="48" spans="1:16" s="235" customFormat="1" ht="15" customHeight="1">
      <c r="A48" s="242">
        <v>1952</v>
      </c>
      <c r="B48" s="288">
        <f>[1]avgpeinc!BC41</f>
        <v>18130.864011374171</v>
      </c>
      <c r="C48" s="238">
        <f>[1]avgpeinc!BD41</f>
        <v>16522.109044607558</v>
      </c>
      <c r="D48" s="282"/>
      <c r="E48" s="292"/>
      <c r="F48" s="292"/>
      <c r="G48" s="238">
        <f>[1]avgpeinc!BH41</f>
        <v>28195.207888298937</v>
      </c>
      <c r="H48" s="330">
        <f>B48*0.9/'TB5'!B48</f>
        <v>0.63124521664219824</v>
      </c>
      <c r="I48" s="331">
        <f>C48*0.9/'TB5'!B48</f>
        <v>0.57523471008918836</v>
      </c>
      <c r="J48" s="290"/>
      <c r="K48" s="290"/>
      <c r="L48" s="290"/>
      <c r="M48" s="332">
        <f>G48*0.9/'TB5'!F48</f>
        <v>0.60915627036181474</v>
      </c>
      <c r="P48" s="333">
        <f>H48-'TB2'!B49</f>
        <v>-3.754783357801772E-3</v>
      </c>
    </row>
    <row r="49" spans="1:16" s="235" customFormat="1" ht="15" customHeight="1">
      <c r="A49" s="242">
        <v>1953</v>
      </c>
      <c r="B49" s="288">
        <f>[1]avgpeinc!BC42</f>
        <v>18970.533364428095</v>
      </c>
      <c r="C49" s="238">
        <f>[1]avgpeinc!BD42</f>
        <v>17303.792434619303</v>
      </c>
      <c r="D49" s="282"/>
      <c r="E49" s="292"/>
      <c r="F49" s="292"/>
      <c r="G49" s="238">
        <f>[1]avgpeinc!BH42</f>
        <v>29519.578302527592</v>
      </c>
      <c r="H49" s="330">
        <f>B49*0.9/'TB5'!B49</f>
        <v>0.64072902813269927</v>
      </c>
      <c r="I49" s="331">
        <f>C49*0.9/'TB5'!B49</f>
        <v>0.58443491791501456</v>
      </c>
      <c r="J49" s="290"/>
      <c r="K49" s="290"/>
      <c r="L49" s="290"/>
      <c r="M49" s="332">
        <f>G49*0.9/'TB5'!F49</f>
        <v>0.6184843680953086</v>
      </c>
      <c r="P49" s="333">
        <f>H49-'TB2'!B50</f>
        <v>-4.2709718673007435E-3</v>
      </c>
    </row>
    <row r="50" spans="1:16" s="235" customFormat="1" ht="15" customHeight="1">
      <c r="A50" s="242">
        <v>1954</v>
      </c>
      <c r="B50" s="288">
        <f>[1]avgpeinc!BC43</f>
        <v>18483.267465481338</v>
      </c>
      <c r="C50" s="238">
        <f>[1]avgpeinc!BD43</f>
        <v>16920.064631592686</v>
      </c>
      <c r="D50" s="282"/>
      <c r="E50" s="292"/>
      <c r="F50" s="292"/>
      <c r="G50" s="238">
        <f>[1]avgpeinc!BH43</f>
        <v>28776.898090291706</v>
      </c>
      <c r="H50" s="330">
        <f>B50*0.9/'TB5'!B50</f>
        <v>0.63742813546292609</v>
      </c>
      <c r="I50" s="331">
        <f>C50*0.9/'TB5'!B50</f>
        <v>0.58351832381209645</v>
      </c>
      <c r="J50" s="290"/>
      <c r="K50" s="290"/>
      <c r="L50" s="290"/>
      <c r="M50" s="332">
        <f>G50*0.9/'TB5'!F50</f>
        <v>0.6158895770298155</v>
      </c>
      <c r="P50" s="333">
        <f>H50-'TB2'!B51</f>
        <v>-3.571864537073921E-3</v>
      </c>
    </row>
    <row r="51" spans="1:16" s="235" customFormat="1" ht="15" customHeight="1">
      <c r="A51" s="242">
        <v>1955</v>
      </c>
      <c r="B51" s="288">
        <f>[1]avgpeinc!BC44</f>
        <v>19549.418300895475</v>
      </c>
      <c r="C51" s="238">
        <f>[1]avgpeinc!BD44</f>
        <v>17928.469848571807</v>
      </c>
      <c r="D51" s="282"/>
      <c r="E51" s="292"/>
      <c r="F51" s="292"/>
      <c r="G51" s="238">
        <f>[1]avgpeinc!BH44</f>
        <v>30429.639950022687</v>
      </c>
      <c r="H51" s="330">
        <f>B51*0.9/'TB5'!B51</f>
        <v>0.62934182594209742</v>
      </c>
      <c r="I51" s="331">
        <f>C51*0.9/'TB5'!B51</f>
        <v>0.57715967693684211</v>
      </c>
      <c r="J51" s="290"/>
      <c r="K51" s="290"/>
      <c r="L51" s="290"/>
      <c r="M51" s="332">
        <f>G51*0.9/'TB5'!F51</f>
        <v>0.60842535393495756</v>
      </c>
      <c r="P51" s="333">
        <f>H51-'TB2'!B52</f>
        <v>-5.6581740579025874E-3</v>
      </c>
    </row>
    <row r="52" spans="1:16" s="235" customFormat="1" ht="15" customHeight="1">
      <c r="A52" s="242">
        <v>1956</v>
      </c>
      <c r="B52" s="288">
        <f>[1]avgpeinc!BC45</f>
        <v>20207.145379134527</v>
      </c>
      <c r="C52" s="238">
        <f>[1]avgpeinc!BD45</f>
        <v>18526.381338666524</v>
      </c>
      <c r="D52" s="282"/>
      <c r="E52" s="292"/>
      <c r="F52" s="292"/>
      <c r="G52" s="238">
        <f>[1]avgpeinc!BH45</f>
        <v>31463.687905497532</v>
      </c>
      <c r="H52" s="330">
        <f>B52*0.9/'TB5'!B52</f>
        <v>0.63831481404694579</v>
      </c>
      <c r="I52" s="331">
        <f>C52*0.9/'TB5'!B52</f>
        <v>0.58522188252105423</v>
      </c>
      <c r="J52" s="290"/>
      <c r="K52" s="290"/>
      <c r="L52" s="290"/>
      <c r="M52" s="332">
        <f>G52*0.9/'TB5'!F52</f>
        <v>0.61725017901550472</v>
      </c>
      <c r="P52" s="333">
        <f>H52-'TB2'!B53</f>
        <v>-3.6851859530542264E-3</v>
      </c>
    </row>
    <row r="53" spans="1:16" s="235" customFormat="1" ht="15" customHeight="1">
      <c r="A53" s="242">
        <v>1957</v>
      </c>
      <c r="B53" s="288">
        <f>[1]avgpeinc!BC46</f>
        <v>20269.497791301139</v>
      </c>
      <c r="C53" s="238">
        <f>[1]avgpeinc!BD46</f>
        <v>18569.568924752846</v>
      </c>
      <c r="D53" s="282"/>
      <c r="E53" s="292"/>
      <c r="F53" s="292"/>
      <c r="G53" s="238">
        <f>[1]avgpeinc!BH46</f>
        <v>31540.125361833689</v>
      </c>
      <c r="H53" s="330">
        <f>B53*0.9/'TB5'!B53</f>
        <v>0.63907295152040955</v>
      </c>
      <c r="I53" s="331">
        <f>C53*0.9/'TB5'!B53</f>
        <v>0.58547623347118427</v>
      </c>
      <c r="J53" s="290"/>
      <c r="K53" s="290"/>
      <c r="L53" s="290"/>
      <c r="M53" s="332">
        <f>G53*0.9/'TB5'!F53</f>
        <v>0.6178679743998382</v>
      </c>
      <c r="P53" s="333">
        <f>H53-'TB2'!B54</f>
        <v>-2.9270484795904661E-3</v>
      </c>
    </row>
    <row r="54" spans="1:16" s="235" customFormat="1" ht="15" customHeight="1">
      <c r="A54" s="242">
        <v>1958</v>
      </c>
      <c r="B54" s="288">
        <f>[1]avgpeinc!BC47</f>
        <v>19757.913257621349</v>
      </c>
      <c r="C54" s="238">
        <f>[1]avgpeinc!BD47</f>
        <v>18173.259969312083</v>
      </c>
      <c r="D54" s="282"/>
      <c r="E54" s="292"/>
      <c r="F54" s="292"/>
      <c r="G54" s="238">
        <f>[1]avgpeinc!BH47</f>
        <v>30763.022213415497</v>
      </c>
      <c r="H54" s="330">
        <f>B54*0.9/'TB5'!B54</f>
        <v>0.64079387922229158</v>
      </c>
      <c r="I54" s="331">
        <f>C54*0.9/'TB5'!B54</f>
        <v>0.58939998379427294</v>
      </c>
      <c r="J54" s="290"/>
      <c r="K54" s="290"/>
      <c r="L54" s="290"/>
      <c r="M54" s="332">
        <f>G54*0.9/'TB5'!F54</f>
        <v>0.61992119298532855</v>
      </c>
      <c r="P54" s="333">
        <f>H54-'TB2'!B55</f>
        <v>-2.2061207777084313E-3</v>
      </c>
    </row>
    <row r="55" spans="1:16" s="235" customFormat="1" ht="15" customHeight="1">
      <c r="A55" s="244">
        <v>1959</v>
      </c>
      <c r="B55" s="293">
        <f>[1]avgpeinc!BC48</f>
        <v>20780.726766501259</v>
      </c>
      <c r="C55" s="246">
        <f>[1]avgpeinc!BD48</f>
        <v>19130.853679205749</v>
      </c>
      <c r="D55" s="283"/>
      <c r="E55" s="294"/>
      <c r="F55" s="294"/>
      <c r="G55" s="246">
        <f>[1]avgpeinc!BH48</f>
        <v>32547.371007419482</v>
      </c>
      <c r="H55" s="334">
        <f>B55*0.9/'TB5'!B55</f>
        <v>0.63492061806553846</v>
      </c>
      <c r="I55" s="335">
        <f>C55*0.9/'TB5'!B55</f>
        <v>0.58451148405950326</v>
      </c>
      <c r="J55" s="296"/>
      <c r="K55" s="296"/>
      <c r="L55" s="296"/>
      <c r="M55" s="336">
        <f>G55*0.9/'TB5'!F55</f>
        <v>0.61479319559176826</v>
      </c>
      <c r="P55" s="333">
        <f>H55-'TB2'!B56</f>
        <v>-3.0793819344615558E-3</v>
      </c>
    </row>
    <row r="56" spans="1:16" ht="15.75">
      <c r="A56" s="249">
        <v>1960</v>
      </c>
      <c r="B56" s="288">
        <f>[1]avgpeinc!BC49</f>
        <v>21385.234517770721</v>
      </c>
      <c r="C56" s="238">
        <f>[1]avgpeinc!BD49</f>
        <v>19682.081598068518</v>
      </c>
      <c r="D56" s="282"/>
      <c r="E56" s="292"/>
      <c r="F56" s="292"/>
      <c r="G56" s="238">
        <f>[1]avgpeinc!BH49</f>
        <v>33560.012191322916</v>
      </c>
      <c r="H56" s="330">
        <f>B56*0.9/'TB5'!B56</f>
        <v>0.6415087454564693</v>
      </c>
      <c r="I56" s="331">
        <f>C56*0.9/'TB5'!B56</f>
        <v>0.59041800376127018</v>
      </c>
      <c r="J56" s="290"/>
      <c r="K56" s="290"/>
      <c r="L56" s="290"/>
      <c r="M56" s="332">
        <f>G56*0.9/'TB5'!F56</f>
        <v>0.62115143770530334</v>
      </c>
      <c r="P56" s="333">
        <f>H56-'TB2'!B57</f>
        <v>-2.4912545435307187E-3</v>
      </c>
    </row>
    <row r="57" spans="1:16" ht="15.75">
      <c r="A57" s="249">
        <v>1961</v>
      </c>
      <c r="B57" s="288">
        <f>[1]avgpeinc!BC50</f>
        <v>21604.208746876931</v>
      </c>
      <c r="C57" s="238">
        <f>[1]avgpeinc!BD50</f>
        <v>19950.576878653392</v>
      </c>
      <c r="D57" s="282"/>
      <c r="E57" s="292"/>
      <c r="F57" s="292"/>
      <c r="G57" s="238">
        <f>[1]avgpeinc!BH50</f>
        <v>33629.591650790338</v>
      </c>
      <c r="H57" s="330">
        <f>B57*0.9/'TB5'!B57</f>
        <v>0.63975573827644716</v>
      </c>
      <c r="I57" s="331">
        <f>C57*0.9/'TB5'!B57</f>
        <v>0.59078747986495861</v>
      </c>
      <c r="J57" s="290"/>
      <c r="K57" s="290"/>
      <c r="L57" s="290"/>
      <c r="M57" s="332">
        <f>G57*0.9/'TB5'!F57</f>
        <v>0.6198964131241782</v>
      </c>
      <c r="P57" s="333">
        <f>H57-'TB2'!B58</f>
        <v>-2.2442617235528539E-3</v>
      </c>
    </row>
    <row r="58" spans="1:16">
      <c r="A58" s="249">
        <v>1962</v>
      </c>
      <c r="B58" s="298">
        <f>[1]avgpeinc!BC51</f>
        <v>22613.957092076573</v>
      </c>
      <c r="C58" s="250">
        <f>[1]avgpeinc!BD51</f>
        <v>20915.87743928744</v>
      </c>
      <c r="D58" s="299">
        <f>[1]avgpeinc!BE51</f>
        <v>23951.021699583136</v>
      </c>
      <c r="E58" s="299">
        <f>[1]avgpeinc!BF51</f>
        <v>32601.552548422456</v>
      </c>
      <c r="F58" s="299">
        <f>[1]avgpeinc!BG51</f>
        <v>11445.256838841506</v>
      </c>
      <c r="G58" s="250">
        <f>[1]avgpeinc!BH51</f>
        <v>34947.620146258414</v>
      </c>
      <c r="H58" s="337">
        <f>B58*0.9/'TB5'!B58</f>
        <v>0.63775551319122326</v>
      </c>
      <c r="I58" s="338">
        <f>C58*0.9/'TB5'!B58</f>
        <v>0.58986651897430431</v>
      </c>
      <c r="J58" s="338">
        <f>D58*0.9/'TB5'!C58</f>
        <v>0.66634258627891541</v>
      </c>
      <c r="K58" s="338">
        <f>E58*0.9/'TB5'!D58</f>
        <v>0.6532173752784729</v>
      </c>
      <c r="L58" s="338">
        <f>F58*0.9/'TB5'!E58</f>
        <v>0.52451688051223766</v>
      </c>
      <c r="M58" s="339">
        <f>G58*0.9/'TB5'!F58</f>
        <v>0.61845144629478455</v>
      </c>
      <c r="P58" s="333" t="e">
        <f>H58-'TB2'!#REF!</f>
        <v>#REF!</v>
      </c>
    </row>
    <row r="59" spans="1:16">
      <c r="A59" s="249">
        <v>1963</v>
      </c>
      <c r="B59" s="303">
        <f>[1]avgpeinc!BC52</f>
        <v>23204.741531432384</v>
      </c>
      <c r="C59" s="257">
        <f>[1]avgpeinc!BD52</f>
        <v>21483.509129137812</v>
      </c>
      <c r="D59" s="282">
        <f>[1]avgpeinc!BE52</f>
        <v>24775.211997535349</v>
      </c>
      <c r="E59" s="282">
        <f>[1]avgpeinc!BF52</f>
        <v>33650.459839808915</v>
      </c>
      <c r="F59" s="282">
        <f>[1]avgpeinc!BG52</f>
        <v>11661.980605195578</v>
      </c>
      <c r="G59" s="257">
        <f>[1]avgpeinc!BH52</f>
        <v>35739.972336728461</v>
      </c>
      <c r="H59" s="340">
        <f>B59*0.9/'TB5'!B59</f>
        <v>0.63292481005191803</v>
      </c>
      <c r="I59" s="341">
        <f>C59*0.9/'TB5'!B59</f>
        <v>0.58597704768180847</v>
      </c>
      <c r="J59" s="341">
        <f>D59*0.9/'TB5'!C59</f>
        <v>0.66428107666804581</v>
      </c>
      <c r="K59" s="341">
        <f>E59*0.9/'TB5'!D59</f>
        <v>0.65038502854456859</v>
      </c>
      <c r="L59" s="341">
        <f>F59*0.9/'TB5'!E59</f>
        <v>0.51442724524409178</v>
      </c>
      <c r="M59" s="342">
        <f>G59*0.9/'TB5'!F59</f>
        <v>0.61375421285629261</v>
      </c>
      <c r="P59" s="333" t="e">
        <f>H59-'TB2'!#REF!</f>
        <v>#REF!</v>
      </c>
    </row>
    <row r="60" spans="1:16">
      <c r="A60" s="249">
        <v>1964</v>
      </c>
      <c r="B60" s="303">
        <f>[1]avgpeinc!BC53</f>
        <v>23967.604774406431</v>
      </c>
      <c r="C60" s="257">
        <f>[1]avgpeinc!BD53</f>
        <v>22212.029728424448</v>
      </c>
      <c r="D60" s="282">
        <f>[1]avgpeinc!BE53</f>
        <v>25599.402295487565</v>
      </c>
      <c r="E60" s="282">
        <f>[1]avgpeinc!BF53</f>
        <v>34699.367131195373</v>
      </c>
      <c r="F60" s="282">
        <f>[1]avgpeinc!BG53</f>
        <v>11878.704371549651</v>
      </c>
      <c r="G60" s="257">
        <f>[1]avgpeinc!BH53</f>
        <v>36822.295356493363</v>
      </c>
      <c r="H60" s="340">
        <f>B60*0.9/'TB5'!B60</f>
        <v>0.62809410691261303</v>
      </c>
      <c r="I60" s="341">
        <f>C60*0.9/'TB5'!B60</f>
        <v>0.58208757638931286</v>
      </c>
      <c r="J60" s="341">
        <f>D60*0.9/'TB5'!C60</f>
        <v>0.66236382722854614</v>
      </c>
      <c r="K60" s="341">
        <f>E60*0.9/'TB5'!D60</f>
        <v>0.64774620532989502</v>
      </c>
      <c r="L60" s="341">
        <f>F60*0.9/'TB5'!E60</f>
        <v>0.50506627559661865</v>
      </c>
      <c r="M60" s="342">
        <f>G60*0.9/'TB5'!F60</f>
        <v>0.6090569794178009</v>
      </c>
      <c r="P60" s="333" t="e">
        <f>H60-'TB2'!#REF!</f>
        <v>#REF!</v>
      </c>
    </row>
    <row r="61" spans="1:16">
      <c r="A61" s="249">
        <v>1965</v>
      </c>
      <c r="B61" s="303">
        <f>[1]avgpeinc!BC54</f>
        <v>25337.459465901244</v>
      </c>
      <c r="C61" s="257">
        <f>[1]avgpeinc!BD54</f>
        <v>23522.93375185816</v>
      </c>
      <c r="D61" s="282">
        <f>[1]avgpeinc!BE54</f>
        <v>27023.112279101526</v>
      </c>
      <c r="E61" s="282">
        <f>[1]avgpeinc!BF54</f>
        <v>36722.719389311089</v>
      </c>
      <c r="F61" s="282">
        <f>[1]avgpeinc!BG54</f>
        <v>12534.946221790848</v>
      </c>
      <c r="G61" s="257">
        <f>[1]avgpeinc!BH54</f>
        <v>38855.263035996781</v>
      </c>
      <c r="H61" s="340">
        <f>B61*0.9/'TB5'!B61</f>
        <v>0.63126085698604573</v>
      </c>
      <c r="I61" s="341">
        <f>C61*0.9/'TB5'!B61</f>
        <v>0.58605352044105519</v>
      </c>
      <c r="J61" s="341">
        <f>D61*0.9/'TB5'!C61</f>
        <v>0.66536428966340011</v>
      </c>
      <c r="K61" s="341">
        <f>E61*0.9/'TB5'!D61</f>
        <v>0.65193590684514147</v>
      </c>
      <c r="L61" s="341">
        <f>F61*0.9/'TB5'!E61</f>
        <v>0.50869673781726277</v>
      </c>
      <c r="M61" s="342">
        <f>G61*0.9/'TB5'!F61</f>
        <v>0.61198841035366058</v>
      </c>
      <c r="P61" s="333" t="e">
        <f>H61-'TB2'!#REF!</f>
        <v>#REF!</v>
      </c>
    </row>
    <row r="62" spans="1:16">
      <c r="A62" s="249">
        <v>1966</v>
      </c>
      <c r="B62" s="303">
        <f>[1]avgpeinc!BC55</f>
        <v>26644.671544737987</v>
      </c>
      <c r="C62" s="257">
        <f>[1]avgpeinc!BD55</f>
        <v>24779.619709926865</v>
      </c>
      <c r="D62" s="282">
        <f>[1]avgpeinc!BE55</f>
        <v>28446.822262715486</v>
      </c>
      <c r="E62" s="282">
        <f>[1]avgpeinc!BF55</f>
        <v>38746.071647426805</v>
      </c>
      <c r="F62" s="282">
        <f>[1]avgpeinc!BG55</f>
        <v>13191.188072032044</v>
      </c>
      <c r="G62" s="257">
        <f>[1]avgpeinc!BH55</f>
        <v>40727.911112644972</v>
      </c>
      <c r="H62" s="340">
        <f>B62*0.9/'TB5'!B62</f>
        <v>0.63442760705947876</v>
      </c>
      <c r="I62" s="341">
        <f>C62*0.9/'TB5'!B62</f>
        <v>0.59001946449279785</v>
      </c>
      <c r="J62" s="341">
        <f>D62*0.9/'TB5'!C62</f>
        <v>0.66808775067329429</v>
      </c>
      <c r="K62" s="341">
        <f>E62*0.9/'TB5'!D62</f>
        <v>0.65573430061340343</v>
      </c>
      <c r="L62" s="341">
        <f>F62*0.9/'TB5'!E62</f>
        <v>0.51201093196868896</v>
      </c>
      <c r="M62" s="342">
        <f>G62*0.9/'TB5'!F62</f>
        <v>0.61491984128952026</v>
      </c>
      <c r="P62" s="333" t="e">
        <f>H62-'TB2'!#REF!</f>
        <v>#REF!</v>
      </c>
    </row>
    <row r="63" spans="1:16">
      <c r="A63" s="249">
        <v>1967</v>
      </c>
      <c r="B63" s="303">
        <f>[1]avgpeinc!BC56</f>
        <v>27344.403521885411</v>
      </c>
      <c r="C63" s="257">
        <f>[1]avgpeinc!BD56</f>
        <v>25458.715774337474</v>
      </c>
      <c r="D63" s="282">
        <f>[1]avgpeinc!BE56</f>
        <v>29166.814952864028</v>
      </c>
      <c r="E63" s="282">
        <f>[1]avgpeinc!BF56</f>
        <v>38618.997004976547</v>
      </c>
      <c r="F63" s="282">
        <f>[1]avgpeinc!BG56</f>
        <v>14486.795121691595</v>
      </c>
      <c r="G63" s="257">
        <f>[1]avgpeinc!BH56</f>
        <v>41664.86293926205</v>
      </c>
      <c r="H63" s="343">
        <f>B63*0.9/'TB5'!B63</f>
        <v>0.64220582693815242</v>
      </c>
      <c r="I63" s="344">
        <f>C63*0.9/'TB5'!B63</f>
        <v>0.59791889786720276</v>
      </c>
      <c r="J63" s="341">
        <f>D63*0.9/'TB5'!C63</f>
        <v>0.66931013762950897</v>
      </c>
      <c r="K63" s="341">
        <f>E63*0.9/'TB5'!D63</f>
        <v>0.65485410392284393</v>
      </c>
      <c r="L63" s="341">
        <f>F63*0.9/'TB5'!E63</f>
        <v>0.53774324804544449</v>
      </c>
      <c r="M63" s="342">
        <f>G63*0.9/'TB5'!F63</f>
        <v>0.62098366022109985</v>
      </c>
      <c r="P63" s="333" t="e">
        <f>H63-'TB2'!#REF!</f>
        <v>#REF!</v>
      </c>
    </row>
    <row r="64" spans="1:16">
      <c r="A64" s="249">
        <v>1968</v>
      </c>
      <c r="B64" s="303">
        <f>[1]avgpeinc!BC57</f>
        <v>28351.90777046786</v>
      </c>
      <c r="C64" s="257">
        <f>[1]avgpeinc!BD57</f>
        <v>26382.217240526927</v>
      </c>
      <c r="D64" s="282">
        <f>[1]avgpeinc!BE57</f>
        <v>30097.993644608705</v>
      </c>
      <c r="E64" s="282">
        <f>[1]avgpeinc!BF57</f>
        <v>39708.4440033586</v>
      </c>
      <c r="F64" s="282">
        <f>[1]avgpeinc!BG57</f>
        <v>15168.027182277416</v>
      </c>
      <c r="G64" s="257">
        <f>[1]avgpeinc!BH57</f>
        <v>43472.241238738752</v>
      </c>
      <c r="H64" s="343">
        <f>B64*0.9/'TB5'!B64</f>
        <v>0.64694280736148357</v>
      </c>
      <c r="I64" s="344">
        <f>C64*0.9/'TB5'!B64</f>
        <v>0.60199778527021397</v>
      </c>
      <c r="J64" s="341">
        <f>D64*0.9/'TB5'!C64</f>
        <v>0.67155506089329731</v>
      </c>
      <c r="K64" s="341">
        <f>E64*0.9/'TB5'!D64</f>
        <v>0.65616596862673759</v>
      </c>
      <c r="L64" s="341">
        <f>F64*0.9/'TB5'!E64</f>
        <v>0.54781940020620823</v>
      </c>
      <c r="M64" s="342">
        <f>G64*0.9/'TB5'!F64</f>
        <v>0.62592847645282756</v>
      </c>
      <c r="P64" s="333" t="e">
        <f>H64-'TB2'!#REF!</f>
        <v>#REF!</v>
      </c>
    </row>
    <row r="65" spans="1:16">
      <c r="A65" s="259">
        <v>1969</v>
      </c>
      <c r="B65" s="308">
        <f>[1]avgpeinc!BC58</f>
        <v>29142.080373528068</v>
      </c>
      <c r="C65" s="260">
        <f>[1]avgpeinc!BD58</f>
        <v>27071.455896187897</v>
      </c>
      <c r="D65" s="283">
        <f>[1]avgpeinc!BE58</f>
        <v>30870.148748436975</v>
      </c>
      <c r="E65" s="283">
        <f>[1]avgpeinc!BF58</f>
        <v>40798.519988690219</v>
      </c>
      <c r="F65" s="283">
        <f>[1]avgpeinc!BG58</f>
        <v>15665.815514568134</v>
      </c>
      <c r="G65" s="260">
        <f>[1]avgpeinc!BH58</f>
        <v>44907.91901476666</v>
      </c>
      <c r="H65" s="345">
        <f>B65*0.9/'TB5'!B65</f>
        <v>0.65627523092553008</v>
      </c>
      <c r="I65" s="346">
        <f>C65*0.9/'TB5'!B65</f>
        <v>0.60964508168399323</v>
      </c>
      <c r="J65" s="347">
        <f>D65*0.9/'TB5'!C65</f>
        <v>0.67986971605569124</v>
      </c>
      <c r="K65" s="347">
        <f>E65*0.9/'TB5'!D65</f>
        <v>0.66279787104576826</v>
      </c>
      <c r="L65" s="347">
        <f>F65*0.9/'TB5'!E65</f>
        <v>0.55982208857312787</v>
      </c>
      <c r="M65" s="348">
        <f>G65*0.9/'TB5'!F65</f>
        <v>0.63583302870392799</v>
      </c>
      <c r="P65" s="333" t="e">
        <f>H65-'TB2'!#REF!</f>
        <v>#REF!</v>
      </c>
    </row>
    <row r="66" spans="1:16">
      <c r="A66" s="249">
        <v>1970</v>
      </c>
      <c r="B66" s="303">
        <f>[1]avgpeinc!BC59</f>
        <v>28554.394967487297</v>
      </c>
      <c r="C66" s="257">
        <f>[1]avgpeinc!BD59</f>
        <v>26525.299098512573</v>
      </c>
      <c r="D66" s="282">
        <f>[1]avgpeinc!BE59</f>
        <v>30102.677170104118</v>
      </c>
      <c r="E66" s="282">
        <f>[1]avgpeinc!BF59</f>
        <v>39775.132938082359</v>
      </c>
      <c r="F66" s="282">
        <f>[1]avgpeinc!BG59</f>
        <v>15389.431023637402</v>
      </c>
      <c r="G66" s="257">
        <f>[1]avgpeinc!BH59</f>
        <v>44107.436679320461</v>
      </c>
      <c r="H66" s="343">
        <f>B66*0.9/'TB5'!B66</f>
        <v>0.6591151476604864</v>
      </c>
      <c r="I66" s="344">
        <f>C66*0.9/'TB5'!B66</f>
        <v>0.61227795062586665</v>
      </c>
      <c r="J66" s="341">
        <f>D66*0.9/'TB5'!C66</f>
        <v>0.68286267039366066</v>
      </c>
      <c r="K66" s="341">
        <f>E66*0.9/'TB5'!D66</f>
        <v>0.66400609980337333</v>
      </c>
      <c r="L66" s="341">
        <f>F66*0.9/'TB5'!E66</f>
        <v>0.56515058281365782</v>
      </c>
      <c r="M66" s="342">
        <f>G66*0.9/'TB5'!F66</f>
        <v>0.6386434445157646</v>
      </c>
      <c r="P66" s="333" t="e">
        <f>H66-'TB2'!#REF!</f>
        <v>#REF!</v>
      </c>
    </row>
    <row r="67" spans="1:16">
      <c r="A67" s="249">
        <v>1971</v>
      </c>
      <c r="B67" s="303">
        <f>[1]avgpeinc!BC60</f>
        <v>28577.282276380945</v>
      </c>
      <c r="C67" s="257">
        <f>[1]avgpeinc!BD60</f>
        <v>26570.994496414372</v>
      </c>
      <c r="D67" s="282">
        <f>[1]avgpeinc!BE60</f>
        <v>30142.181542465321</v>
      </c>
      <c r="E67" s="282">
        <f>[1]avgpeinc!BF60</f>
        <v>39581.524668550148</v>
      </c>
      <c r="F67" s="282">
        <f>[1]avgpeinc!BG60</f>
        <v>15680.858041512005</v>
      </c>
      <c r="G67" s="257">
        <f>[1]avgpeinc!BH60</f>
        <v>44100.274020605029</v>
      </c>
      <c r="H67" s="343">
        <f>B67*0.9/'TB5'!B67</f>
        <v>0.65632699729758326</v>
      </c>
      <c r="I67" s="344">
        <f>C67*0.9/'TB5'!B67</f>
        <v>0.61024910851847392</v>
      </c>
      <c r="J67" s="341">
        <f>D67*0.9/'TB5'!C67</f>
        <v>0.67988358467118803</v>
      </c>
      <c r="K67" s="341">
        <f>E67*0.9/'TB5'!D67</f>
        <v>0.66082231345353648</v>
      </c>
      <c r="L67" s="341">
        <f>F67*0.9/'TB5'!E67</f>
        <v>0.56674755216226924</v>
      </c>
      <c r="M67" s="342">
        <f>G67*0.9/'TB5'!F67</f>
        <v>0.63536617183126509</v>
      </c>
      <c r="P67" s="333" t="e">
        <f>H67-'TB2'!#REF!</f>
        <v>#REF!</v>
      </c>
    </row>
    <row r="68" spans="1:16">
      <c r="A68" s="249">
        <v>1972</v>
      </c>
      <c r="B68" s="303">
        <f>[1]avgpeinc!BC61</f>
        <v>29490.111647491733</v>
      </c>
      <c r="C68" s="257">
        <f>[1]avgpeinc!BD61</f>
        <v>27490.876703918348</v>
      </c>
      <c r="D68" s="282">
        <f>[1]avgpeinc!BE61</f>
        <v>30980.263612702071</v>
      </c>
      <c r="E68" s="282">
        <f>[1]avgpeinc!BF61</f>
        <v>40740.698163030764</v>
      </c>
      <c r="F68" s="282">
        <f>[1]avgpeinc!BG61</f>
        <v>16502.665769399075</v>
      </c>
      <c r="G68" s="257">
        <f>[1]avgpeinc!BH61</f>
        <v>45432.37168394676</v>
      </c>
      <c r="H68" s="343">
        <f>B68*0.9/'TB5'!B68</f>
        <v>0.65344638079841388</v>
      </c>
      <c r="I68" s="344">
        <f>C68*0.9/'TB5'!B68</f>
        <v>0.609147028735606</v>
      </c>
      <c r="J68" s="341">
        <f>D68*0.9/'TB5'!C68</f>
        <v>0.67658128224138636</v>
      </c>
      <c r="K68" s="341">
        <f>E68*0.9/'TB5'!D68</f>
        <v>0.65809292630001415</v>
      </c>
      <c r="L68" s="341">
        <f>F68*0.9/'TB5'!E68</f>
        <v>0.56820403188612545</v>
      </c>
      <c r="M68" s="342">
        <f>G68*0.9/'TB5'!F68</f>
        <v>0.63293442135909572</v>
      </c>
      <c r="P68" s="333" t="e">
        <f>H68-'TB2'!#REF!</f>
        <v>#REF!</v>
      </c>
    </row>
    <row r="69" spans="1:16">
      <c r="A69" s="249">
        <v>1973</v>
      </c>
      <c r="B69" s="303">
        <f>[1]avgpeinc!BC62</f>
        <v>30724.368335557145</v>
      </c>
      <c r="C69" s="257">
        <f>[1]avgpeinc!BD62</f>
        <v>28680.912407290678</v>
      </c>
      <c r="D69" s="282">
        <f>[1]avgpeinc!BE62</f>
        <v>32253.924812223137</v>
      </c>
      <c r="E69" s="282">
        <f>[1]avgpeinc!BF62</f>
        <v>42445.549560096202</v>
      </c>
      <c r="F69" s="282">
        <f>[1]avgpeinc!BG62</f>
        <v>17367.994259332852</v>
      </c>
      <c r="G69" s="257">
        <f>[1]avgpeinc!BH62</f>
        <v>47169.010157988778</v>
      </c>
      <c r="H69" s="343">
        <f>B69*0.9/'TB5'!B69</f>
        <v>0.65344872437526647</v>
      </c>
      <c r="I69" s="344">
        <f>C69*0.9/'TB5'!B69</f>
        <v>0.60998831356846495</v>
      </c>
      <c r="J69" s="341">
        <f>D69*0.9/'TB5'!C69</f>
        <v>0.67639044394672976</v>
      </c>
      <c r="K69" s="341">
        <f>E69*0.9/'TB5'!D69</f>
        <v>0.65635206062506768</v>
      </c>
      <c r="L69" s="341">
        <f>F69*0.9/'TB5'!E69</f>
        <v>0.57414155118203791</v>
      </c>
      <c r="M69" s="342">
        <f>G69*0.9/'TB5'!F69</f>
        <v>0.63239253313804522</v>
      </c>
      <c r="P69" s="333" t="e">
        <f>H69-'TB2'!#REF!</f>
        <v>#REF!</v>
      </c>
    </row>
    <row r="70" spans="1:16">
      <c r="A70" s="249">
        <v>1974</v>
      </c>
      <c r="B70" s="303">
        <f>[1]avgpeinc!BC63</f>
        <v>30036.885590514139</v>
      </c>
      <c r="C70" s="257">
        <f>[1]avgpeinc!BD63</f>
        <v>28075.916197930932</v>
      </c>
      <c r="D70" s="282">
        <f>[1]avgpeinc!BE63</f>
        <v>31570.219309222546</v>
      </c>
      <c r="E70" s="282">
        <f>[1]avgpeinc!BF63</f>
        <v>41079.242723682888</v>
      </c>
      <c r="F70" s="282">
        <f>[1]avgpeinc!BG63</f>
        <v>17395.656628862511</v>
      </c>
      <c r="G70" s="257">
        <f>[1]avgpeinc!BH63</f>
        <v>45893.587816047286</v>
      </c>
      <c r="H70" s="343">
        <f>B70*0.9/'TB5'!B70</f>
        <v>0.65756382634890531</v>
      </c>
      <c r="I70" s="344">
        <f>C70*0.9/'TB5'!B70</f>
        <v>0.6146345241995731</v>
      </c>
      <c r="J70" s="341">
        <f>D70*0.9/'TB5'!C70</f>
        <v>0.67907707510039461</v>
      </c>
      <c r="K70" s="341">
        <f>E70*0.9/'TB5'!D70</f>
        <v>0.65623998333739997</v>
      </c>
      <c r="L70" s="341">
        <f>F70*0.9/'TB5'!E70</f>
        <v>0.58725804565483486</v>
      </c>
      <c r="M70" s="342">
        <f>G70*0.9/'TB5'!F70</f>
        <v>0.63571155257886847</v>
      </c>
      <c r="P70" s="333" t="e">
        <f>H70-'TB2'!#REF!</f>
        <v>#REF!</v>
      </c>
    </row>
    <row r="71" spans="1:16">
      <c r="A71" s="249">
        <v>1975</v>
      </c>
      <c r="B71" s="303">
        <f>[1]avgpeinc!BC64</f>
        <v>29058.831736747321</v>
      </c>
      <c r="C71" s="257">
        <f>[1]avgpeinc!BD64</f>
        <v>27243.169201710891</v>
      </c>
      <c r="D71" s="282">
        <f>[1]avgpeinc!BE64</f>
        <v>30099.865444221032</v>
      </c>
      <c r="E71" s="282">
        <f>[1]avgpeinc!BF64</f>
        <v>38824.117606998385</v>
      </c>
      <c r="F71" s="282">
        <f>[1]avgpeinc!BG64</f>
        <v>17597.045239118896</v>
      </c>
      <c r="G71" s="257">
        <f>[1]avgpeinc!BH64</f>
        <v>44238.083278377635</v>
      </c>
      <c r="H71" s="343">
        <f>B71*0.9/'TB5'!B71</f>
        <v>0.65726364923182257</v>
      </c>
      <c r="I71" s="344">
        <f>C71*0.9/'TB5'!B71</f>
        <v>0.61619630714585594</v>
      </c>
      <c r="J71" s="341">
        <f>D71*0.9/'TB5'!C71</f>
        <v>0.67652357771407889</v>
      </c>
      <c r="K71" s="341">
        <f>E71*0.9/'TB5'!D71</f>
        <v>0.65408568007183021</v>
      </c>
      <c r="L71" s="341">
        <f>F71*0.9/'TB5'!E71</f>
        <v>0.59344039976133456</v>
      </c>
      <c r="M71" s="342">
        <f>G71*0.9/'TB5'!F71</f>
        <v>0.63497884618209355</v>
      </c>
      <c r="P71" s="333" t="e">
        <f>H71-'TB2'!#REF!</f>
        <v>#REF!</v>
      </c>
    </row>
    <row r="72" spans="1:16">
      <c r="A72" s="249">
        <v>1976</v>
      </c>
      <c r="B72" s="303">
        <f>[1]avgpeinc!BC65</f>
        <v>30067.978291310323</v>
      </c>
      <c r="C72" s="257">
        <f>[1]avgpeinc!BD65</f>
        <v>28245.860054454512</v>
      </c>
      <c r="D72" s="282">
        <f>[1]avgpeinc!BE65</f>
        <v>31165.750236615775</v>
      </c>
      <c r="E72" s="282">
        <f>[1]avgpeinc!BF65</f>
        <v>39997.828806051875</v>
      </c>
      <c r="F72" s="282">
        <f>[1]avgpeinc!BG65</f>
        <v>18536.004109549198</v>
      </c>
      <c r="G72" s="257">
        <f>[1]avgpeinc!BH65</f>
        <v>45594.548209674023</v>
      </c>
      <c r="H72" s="343">
        <f>B72*0.9/'TB5'!B72</f>
        <v>0.65610316711828898</v>
      </c>
      <c r="I72" s="344">
        <f>C72*0.9/'TB5'!B72</f>
        <v>0.61634334241432509</v>
      </c>
      <c r="J72" s="341">
        <f>D72*0.9/'TB5'!C72</f>
        <v>0.67479732919338165</v>
      </c>
      <c r="K72" s="341">
        <f>E72*0.9/'TB5'!D72</f>
        <v>0.65261623616623865</v>
      </c>
      <c r="L72" s="341">
        <f>F72*0.9/'TB5'!E72</f>
        <v>0.59608320549014593</v>
      </c>
      <c r="M72" s="342">
        <f>G72*0.9/'TB5'!F72</f>
        <v>0.63342468824725984</v>
      </c>
      <c r="P72" s="333" t="e">
        <f>H72-'TB2'!#REF!</f>
        <v>#REF!</v>
      </c>
    </row>
    <row r="73" spans="1:16">
      <c r="A73" s="249">
        <v>1977</v>
      </c>
      <c r="B73" s="303">
        <f>[1]avgpeinc!BC66</f>
        <v>30887.08878939092</v>
      </c>
      <c r="C73" s="257">
        <f>[1]avgpeinc!BD66</f>
        <v>29065.580469899549</v>
      </c>
      <c r="D73" s="282">
        <f>[1]avgpeinc!BE66</f>
        <v>31868.712919273388</v>
      </c>
      <c r="E73" s="282">
        <f>[1]avgpeinc!BF66</f>
        <v>40917.406515152412</v>
      </c>
      <c r="F73" s="282">
        <f>[1]avgpeinc!BG66</f>
        <v>19273.967100012454</v>
      </c>
      <c r="G73" s="257">
        <f>[1]avgpeinc!BH66</f>
        <v>46600.998924892592</v>
      </c>
      <c r="H73" s="343">
        <f>B73*0.9/'TB5'!B73</f>
        <v>0.65366856832843478</v>
      </c>
      <c r="I73" s="344">
        <f>C73*0.9/'TB5'!B73</f>
        <v>0.61511968651186077</v>
      </c>
      <c r="J73" s="341">
        <f>D73*0.9/'TB5'!C73</f>
        <v>0.67228163850457179</v>
      </c>
      <c r="K73" s="341">
        <f>E73*0.9/'TB5'!D73</f>
        <v>0.6502627441177965</v>
      </c>
      <c r="L73" s="341">
        <f>F73*0.9/'TB5'!E73</f>
        <v>0.59609272617817766</v>
      </c>
      <c r="M73" s="342">
        <f>G73*0.9/'TB5'!F73</f>
        <v>0.6305172713765046</v>
      </c>
      <c r="P73" s="333" t="e">
        <f>H73-'TB2'!#REF!</f>
        <v>#REF!</v>
      </c>
    </row>
    <row r="74" spans="1:16">
      <c r="A74" s="249">
        <v>1978</v>
      </c>
      <c r="B74" s="303">
        <f>[1]avgpeinc!BC67</f>
        <v>31972.785857338484</v>
      </c>
      <c r="C74" s="257">
        <f>[1]avgpeinc!BD67</f>
        <v>30138.254704354091</v>
      </c>
      <c r="D74" s="282">
        <f>[1]avgpeinc!BE67</f>
        <v>33168.825147611016</v>
      </c>
      <c r="E74" s="282">
        <f>[1]avgpeinc!BF67</f>
        <v>42115.654566807978</v>
      </c>
      <c r="F74" s="282">
        <f>[1]avgpeinc!BG67</f>
        <v>20214.841786236953</v>
      </c>
      <c r="G74" s="257">
        <f>[1]avgpeinc!BH67</f>
        <v>48001.128034769979</v>
      </c>
      <c r="H74" s="343">
        <f>B74*0.9/'TB5'!B74</f>
        <v>0.65342870001877706</v>
      </c>
      <c r="I74" s="344">
        <f>C74*0.9/'TB5'!B74</f>
        <v>0.6159363366136219</v>
      </c>
      <c r="J74" s="341">
        <f>D74*0.9/'TB5'!C74</f>
        <v>0.67148866894878623</v>
      </c>
      <c r="K74" s="341">
        <f>E74*0.9/'TB5'!D74</f>
        <v>0.6484365241947323</v>
      </c>
      <c r="L74" s="341">
        <f>F74*0.9/'TB5'!E74</f>
        <v>0.60055683438658924</v>
      </c>
      <c r="M74" s="342">
        <f>G74*0.9/'TB5'!F74</f>
        <v>0.62961950083992246</v>
      </c>
      <c r="P74" s="333" t="e">
        <f>H74-'TB2'!#REF!</f>
        <v>#REF!</v>
      </c>
    </row>
    <row r="75" spans="1:16">
      <c r="A75" s="259">
        <v>1979</v>
      </c>
      <c r="B75" s="308">
        <f>[1]avgpeinc!BC68</f>
        <v>32042.654515014154</v>
      </c>
      <c r="C75" s="260">
        <f>[1]avgpeinc!BD68</f>
        <v>30246.977088440799</v>
      </c>
      <c r="D75" s="283">
        <f>[1]avgpeinc!BE68</f>
        <v>33189.420712443374</v>
      </c>
      <c r="E75" s="283">
        <f>[1]avgpeinc!BF68</f>
        <v>41539.560715712105</v>
      </c>
      <c r="F75" s="283">
        <f>[1]avgpeinc!BG68</f>
        <v>20640.405350184705</v>
      </c>
      <c r="G75" s="260">
        <f>[1]avgpeinc!BH68</f>
        <v>47901.483280374101</v>
      </c>
      <c r="H75" s="349">
        <f>B75*0.9/'TB5'!B75</f>
        <v>0.65238749980926503</v>
      </c>
      <c r="I75" s="347">
        <f>C75*0.9/'TB5'!B75</f>
        <v>0.61582756042480458</v>
      </c>
      <c r="J75" s="347">
        <f>D75*0.9/'TB5'!C75</f>
        <v>0.67092624306678761</v>
      </c>
      <c r="K75" s="347">
        <f>E75*0.9/'TB5'!D75</f>
        <v>0.6444144845008849</v>
      </c>
      <c r="L75" s="347">
        <f>F75*0.9/'TB5'!E75</f>
        <v>0.60616305470466614</v>
      </c>
      <c r="M75" s="348">
        <f>G75*0.9/'TB5'!F75</f>
        <v>0.62837880849838257</v>
      </c>
      <c r="P75" s="333" t="e">
        <f>H75-'TB2'!#REF!</f>
        <v>#REF!</v>
      </c>
    </row>
    <row r="76" spans="1:16">
      <c r="A76" s="249">
        <v>1980</v>
      </c>
      <c r="B76" s="303">
        <f>[1]avgpeinc!BC69</f>
        <v>31419.178288330939</v>
      </c>
      <c r="C76" s="257">
        <f>[1]avgpeinc!BD69</f>
        <v>29650.360677103232</v>
      </c>
      <c r="D76" s="282">
        <f>[1]avgpeinc!BE69</f>
        <v>32369.994593373249</v>
      </c>
      <c r="E76" s="282">
        <f>[1]avgpeinc!BF69</f>
        <v>40524.662562888261</v>
      </c>
      <c r="F76" s="282">
        <f>[1]avgpeinc!BG69</f>
        <v>20586.779199723307</v>
      </c>
      <c r="G76" s="257">
        <f>[1]avgpeinc!BH69</f>
        <v>46900.855572305889</v>
      </c>
      <c r="H76" s="340">
        <f>B76*0.9/'TB5'!B76</f>
        <v>0.65890541672706604</v>
      </c>
      <c r="I76" s="341">
        <f>C76*0.9/'TB5'!B76</f>
        <v>0.62181076407432545</v>
      </c>
      <c r="J76" s="341">
        <f>D76*0.9/'TB5'!C76</f>
        <v>0.67563387751579296</v>
      </c>
      <c r="K76" s="341">
        <f>E76*0.9/'TB5'!D76</f>
        <v>0.64759942889213562</v>
      </c>
      <c r="L76" s="341">
        <f>F76*0.9/'TB5'!E76</f>
        <v>0.61779904365539551</v>
      </c>
      <c r="M76" s="342">
        <f>G76*0.9/'TB5'!F76</f>
        <v>0.63485190272331227</v>
      </c>
      <c r="P76" s="333" t="e">
        <f>H76-'TB2'!#REF!</f>
        <v>#REF!</v>
      </c>
    </row>
    <row r="77" spans="1:16">
      <c r="A77" s="249">
        <v>1981</v>
      </c>
      <c r="B77" s="303">
        <f>[1]avgpeinc!BC70</f>
        <v>31485.705267580819</v>
      </c>
      <c r="C77" s="257">
        <f>[1]avgpeinc!BD70</f>
        <v>29733.429925676384</v>
      </c>
      <c r="D77" s="282">
        <f>[1]avgpeinc!BE70</f>
        <v>32174.174334304345</v>
      </c>
      <c r="E77" s="282">
        <f>[1]avgpeinc!BF70</f>
        <v>40211.898457659809</v>
      </c>
      <c r="F77" s="282">
        <f>[1]avgpeinc!BG70</f>
        <v>20987.982691590209</v>
      </c>
      <c r="G77" s="257">
        <f>[1]avgpeinc!BH70</f>
        <v>46991.679423583046</v>
      </c>
      <c r="H77" s="340">
        <f>B77*0.9/'TB5'!B77</f>
        <v>0.65528696775436401</v>
      </c>
      <c r="I77" s="341">
        <f>C77*0.9/'TB5'!B77</f>
        <v>0.61881825327873219</v>
      </c>
      <c r="J77" s="341">
        <f>D77*0.9/'TB5'!C77</f>
        <v>0.6711444854736327</v>
      </c>
      <c r="K77" s="341">
        <f>E77*0.9/'TB5'!D77</f>
        <v>0.64379042387008689</v>
      </c>
      <c r="L77" s="341">
        <f>F77*0.9/'TB5'!E77</f>
        <v>0.61433944106102001</v>
      </c>
      <c r="M77" s="342">
        <f>G77*0.9/'TB5'!F77</f>
        <v>0.63170588016510021</v>
      </c>
      <c r="P77" s="333" t="e">
        <f>H77-'TB2'!#REF!</f>
        <v>#REF!</v>
      </c>
    </row>
    <row r="78" spans="1:16">
      <c r="A78" s="249">
        <v>1982</v>
      </c>
      <c r="B78" s="303">
        <f>[1]avgpeinc!BC71</f>
        <v>30391.610865960349</v>
      </c>
      <c r="C78" s="257">
        <f>[1]avgpeinc!BD71</f>
        <v>28668.906383557056</v>
      </c>
      <c r="D78" s="282">
        <f>[1]avgpeinc!BE71</f>
        <v>30773.269370424921</v>
      </c>
      <c r="E78" s="282">
        <f>[1]avgpeinc!BF71</f>
        <v>38284.075303377809</v>
      </c>
      <c r="F78" s="282">
        <f>[1]avgpeinc!BG71</f>
        <v>20840.406791570644</v>
      </c>
      <c r="G78" s="257">
        <f>[1]avgpeinc!BH71</f>
        <v>45312.409485497628</v>
      </c>
      <c r="H78" s="340">
        <f>B78*0.9/'TB5'!B78</f>
        <v>0.65399694442749023</v>
      </c>
      <c r="I78" s="341">
        <f>C78*0.9/'TB5'!B78</f>
        <v>0.61692607402801514</v>
      </c>
      <c r="J78" s="341">
        <f>D78*0.9/'TB5'!C78</f>
        <v>0.6682715117931366</v>
      </c>
      <c r="K78" s="341">
        <f>E78*0.9/'TB5'!D78</f>
        <v>0.63776120543479919</v>
      </c>
      <c r="L78" s="341">
        <f>F78*0.9/'TB5'!E78</f>
        <v>0.61873850226402294</v>
      </c>
      <c r="M78" s="342">
        <f>G78*0.9/'TB5'!F78</f>
        <v>0.63039126992225636</v>
      </c>
      <c r="P78" s="333" t="e">
        <f>H78-'TB2'!#REF!</f>
        <v>#REF!</v>
      </c>
    </row>
    <row r="79" spans="1:16">
      <c r="A79" s="249">
        <v>1983</v>
      </c>
      <c r="B79" s="303">
        <f>[1]avgpeinc!BC72</f>
        <v>30617.96116083887</v>
      </c>
      <c r="C79" s="257">
        <f>[1]avgpeinc!BD72</f>
        <v>28965.050779468398</v>
      </c>
      <c r="D79" s="282">
        <f>[1]avgpeinc!BE72</f>
        <v>30800.294539699276</v>
      </c>
      <c r="E79" s="282">
        <f>[1]avgpeinc!BF72</f>
        <v>37942.224146889122</v>
      </c>
      <c r="F79" s="282">
        <f>[1]avgpeinc!BG72</f>
        <v>21561.489030580302</v>
      </c>
      <c r="G79" s="257">
        <f>[1]avgpeinc!BH72</f>
        <v>45523.454768397452</v>
      </c>
      <c r="H79" s="340">
        <f>B79*0.9/'TB5'!B79</f>
        <v>0.64872685074806202</v>
      </c>
      <c r="I79" s="341">
        <f>C79*0.9/'TB5'!B79</f>
        <v>0.61370533704757668</v>
      </c>
      <c r="J79" s="341">
        <f>D79*0.9/'TB5'!C79</f>
        <v>0.6614135205745697</v>
      </c>
      <c r="K79" s="341">
        <f>E79*0.9/'TB5'!D79</f>
        <v>0.63114652037620544</v>
      </c>
      <c r="L79" s="341">
        <f>F79*0.9/'TB5'!E79</f>
        <v>0.61650806665420521</v>
      </c>
      <c r="M79" s="342">
        <f>G79*0.9/'TB5'!F79</f>
        <v>0.62476718425750732</v>
      </c>
      <c r="P79" s="333" t="e">
        <f>H79-'TB2'!#REF!</f>
        <v>#REF!</v>
      </c>
    </row>
    <row r="80" spans="1:16">
      <c r="A80" s="249">
        <v>1984</v>
      </c>
      <c r="B80" s="303">
        <f>[1]avgpeinc!BC73</f>
        <v>32042.979500167181</v>
      </c>
      <c r="C80" s="257">
        <f>[1]avgpeinc!BD73</f>
        <v>30421.358572949164</v>
      </c>
      <c r="D80" s="282">
        <f>[1]avgpeinc!BE73</f>
        <v>32027.935635650345</v>
      </c>
      <c r="E80" s="282">
        <f>[1]avgpeinc!BF73</f>
        <v>39434.677511202492</v>
      </c>
      <c r="F80" s="282">
        <f>[1]avgpeinc!BG73</f>
        <v>22890.002863316458</v>
      </c>
      <c r="G80" s="257">
        <f>[1]avgpeinc!BH73</f>
        <v>47545.04494599317</v>
      </c>
      <c r="H80" s="340">
        <f>B80*0.9/'TB5'!B80</f>
        <v>0.63647979497909546</v>
      </c>
      <c r="I80" s="341">
        <f>C80*0.9/'TB5'!B80</f>
        <v>0.60426902770996083</v>
      </c>
      <c r="J80" s="341">
        <f>D80*0.9/'TB5'!C80</f>
        <v>0.64860814809799194</v>
      </c>
      <c r="K80" s="341">
        <f>E80*0.9/'TB5'!D80</f>
        <v>0.62085241079330444</v>
      </c>
      <c r="L80" s="341">
        <f>F80*0.9/'TB5'!E80</f>
        <v>0.60582876205444347</v>
      </c>
      <c r="M80" s="342">
        <f>G80*0.9/'TB5'!F80</f>
        <v>0.61263442039489757</v>
      </c>
      <c r="P80" s="333" t="e">
        <f>H80-'TB2'!#REF!</f>
        <v>#REF!</v>
      </c>
    </row>
    <row r="81" spans="1:16">
      <c r="A81" s="249">
        <v>1985</v>
      </c>
      <c r="B81" s="303">
        <f>[1]avgpeinc!BC74</f>
        <v>32646.331467625514</v>
      </c>
      <c r="C81" s="257">
        <f>[1]avgpeinc!BD74</f>
        <v>31036.467561217371</v>
      </c>
      <c r="D81" s="282">
        <f>[1]avgpeinc!BE74</f>
        <v>32550.756025946201</v>
      </c>
      <c r="E81" s="282">
        <f>[1]avgpeinc!BF74</f>
        <v>40255.068573677556</v>
      </c>
      <c r="F81" s="282">
        <f>[1]avgpeinc!BG74</f>
        <v>23311.050119517426</v>
      </c>
      <c r="G81" s="257">
        <f>[1]avgpeinc!BH74</f>
        <v>48266.971081755852</v>
      </c>
      <c r="H81" s="340">
        <f>B81*0.9/'TB5'!B81</f>
        <v>0.63748803734779347</v>
      </c>
      <c r="I81" s="341">
        <f>C81*0.9/'TB5'!B81</f>
        <v>0.60605207085609436</v>
      </c>
      <c r="J81" s="341">
        <f>D81*0.9/'TB5'!C81</f>
        <v>0.64960229396820068</v>
      </c>
      <c r="K81" s="341">
        <f>E81*0.9/'TB5'!D81</f>
        <v>0.61953389644622792</v>
      </c>
      <c r="L81" s="341">
        <f>F81*0.9/'TB5'!E81</f>
        <v>0.61202195286750782</v>
      </c>
      <c r="M81" s="342">
        <f>G81*0.9/'TB5'!F81</f>
        <v>0.61295318603515625</v>
      </c>
      <c r="P81" s="333" t="e">
        <f>H81-'TB2'!#REF!</f>
        <v>#REF!</v>
      </c>
    </row>
    <row r="82" spans="1:16">
      <c r="A82" s="249">
        <v>1986</v>
      </c>
      <c r="B82" s="303">
        <f>[1]avgpeinc!BC75</f>
        <v>33024.617177054672</v>
      </c>
      <c r="C82" s="257">
        <f>[1]avgpeinc!BD75</f>
        <v>31370.199442417241</v>
      </c>
      <c r="D82" s="282">
        <f>[1]avgpeinc!BE75</f>
        <v>33161.136191516525</v>
      </c>
      <c r="E82" s="282">
        <f>[1]avgpeinc!BF75</f>
        <v>40462.737591545985</v>
      </c>
      <c r="F82" s="282">
        <f>[1]avgpeinc!BG75</f>
        <v>23895.816073582952</v>
      </c>
      <c r="G82" s="257">
        <f>[1]avgpeinc!BH75</f>
        <v>48552.538315537422</v>
      </c>
      <c r="H82" s="340">
        <f>B82*0.9/'TB5'!B82</f>
        <v>0.63920572400093068</v>
      </c>
      <c r="I82" s="341">
        <f>C82*0.9/'TB5'!B82</f>
        <v>0.6071837544441222</v>
      </c>
      <c r="J82" s="341">
        <f>D82*0.9/'TB5'!C82</f>
        <v>0.64860147237777721</v>
      </c>
      <c r="K82" s="341">
        <f>E82*0.9/'TB5'!D82</f>
        <v>0.61836817860603333</v>
      </c>
      <c r="L82" s="341">
        <f>F82*0.9/'TB5'!E82</f>
        <v>0.61777791380882274</v>
      </c>
      <c r="M82" s="342">
        <f>G82*0.9/'TB5'!F82</f>
        <v>0.61366972327232372</v>
      </c>
      <c r="P82" s="333" t="e">
        <f>H82-'TB2'!#REF!</f>
        <v>#REF!</v>
      </c>
    </row>
    <row r="83" spans="1:16">
      <c r="A83" s="249">
        <v>1987</v>
      </c>
      <c r="B83" s="303">
        <f>[1]avgpeinc!BC76</f>
        <v>33465.360518670212</v>
      </c>
      <c r="C83" s="257">
        <f>[1]avgpeinc!BD76</f>
        <v>31807.661042741947</v>
      </c>
      <c r="D83" s="282">
        <f>[1]avgpeinc!BE76</f>
        <v>33971.772927774873</v>
      </c>
      <c r="E83" s="282">
        <f>[1]avgpeinc!BF76</f>
        <v>40915.806659234346</v>
      </c>
      <c r="F83" s="282">
        <f>[1]avgpeinc!BG76</f>
        <v>24344.099187323351</v>
      </c>
      <c r="G83" s="257">
        <f>[1]avgpeinc!BH76</f>
        <v>48876.704522937442</v>
      </c>
      <c r="H83" s="340">
        <f>B83*0.9/'TB5'!B83</f>
        <v>0.62870326638221741</v>
      </c>
      <c r="I83" s="341">
        <f>C83*0.9/'TB5'!B83</f>
        <v>0.5975605845451355</v>
      </c>
      <c r="J83" s="341">
        <f>D83*0.9/'TB5'!C83</f>
        <v>0.63914006948471069</v>
      </c>
      <c r="K83" s="341">
        <f>E83*0.9/'TB5'!D83</f>
        <v>0.60720974206924427</v>
      </c>
      <c r="L83" s="341">
        <f>F83*0.9/'TB5'!E83</f>
        <v>0.61028179526329029</v>
      </c>
      <c r="M83" s="342">
        <f>G83*0.9/'TB5'!F83</f>
        <v>0.60292777419090271</v>
      </c>
      <c r="P83" s="333" t="e">
        <f>H83-'TB2'!#REF!</f>
        <v>#REF!</v>
      </c>
    </row>
    <row r="84" spans="1:16">
      <c r="A84" s="249">
        <v>1988</v>
      </c>
      <c r="B84" s="303">
        <f>[1]avgpeinc!BC77</f>
        <v>34094.304393543542</v>
      </c>
      <c r="C84" s="257">
        <f>[1]avgpeinc!BD77</f>
        <v>32480.956576132525</v>
      </c>
      <c r="D84" s="282">
        <f>[1]avgpeinc!BE77</f>
        <v>34679.706253714372</v>
      </c>
      <c r="E84" s="282">
        <f>[1]avgpeinc!BF77</f>
        <v>41340.809298275351</v>
      </c>
      <c r="F84" s="282">
        <f>[1]avgpeinc!BG77</f>
        <v>25141.723063110843</v>
      </c>
      <c r="G84" s="257">
        <f>[1]avgpeinc!BH77</f>
        <v>49349.11922328639</v>
      </c>
      <c r="H84" s="340">
        <f>B84*0.9/'TB5'!B84</f>
        <v>0.61468598246574402</v>
      </c>
      <c r="I84" s="341">
        <f>C84*0.9/'TB5'!B84</f>
        <v>0.58559894561767578</v>
      </c>
      <c r="J84" s="341">
        <f>D84*0.9/'TB5'!C84</f>
        <v>0.62471371889114369</v>
      </c>
      <c r="K84" s="341">
        <f>E84*0.9/'TB5'!D84</f>
        <v>0.58929315209388744</v>
      </c>
      <c r="L84" s="341">
        <f>F84*0.9/'TB5'!E84</f>
        <v>0.60468396544456482</v>
      </c>
      <c r="M84" s="342">
        <f>G84*0.9/'TB5'!F84</f>
        <v>0.58804845809936523</v>
      </c>
      <c r="P84" s="333" t="e">
        <f>H84-'TB2'!#REF!</f>
        <v>#REF!</v>
      </c>
    </row>
    <row r="85" spans="1:16">
      <c r="A85" s="259">
        <v>1989</v>
      </c>
      <c r="B85" s="308">
        <f>[1]avgpeinc!BC78</f>
        <v>34693.853825100421</v>
      </c>
      <c r="C85" s="260">
        <f>[1]avgpeinc!BD78</f>
        <v>33022.402970766081</v>
      </c>
      <c r="D85" s="283">
        <f>[1]avgpeinc!BE78</f>
        <v>35335.983267516909</v>
      </c>
      <c r="E85" s="283">
        <f>[1]avgpeinc!BF78</f>
        <v>41689.50360218995</v>
      </c>
      <c r="F85" s="283">
        <f>[1]avgpeinc!BG78</f>
        <v>25806.36895236457</v>
      </c>
      <c r="G85" s="260">
        <f>[1]avgpeinc!BH78</f>
        <v>49742.469969075362</v>
      </c>
      <c r="H85" s="349">
        <f>B85*0.9/'TB5'!B85</f>
        <v>0.61803892254829407</v>
      </c>
      <c r="I85" s="347">
        <f>C85*0.9/'TB5'!B85</f>
        <v>0.58826357126235973</v>
      </c>
      <c r="J85" s="347">
        <f>D85*0.9/'TB5'!C85</f>
        <v>0.6290089190006255</v>
      </c>
      <c r="K85" s="347">
        <f>E85*0.9/'TB5'!D85</f>
        <v>0.59269273281097412</v>
      </c>
      <c r="L85" s="347">
        <f>F85*0.9/'TB5'!E85</f>
        <v>0.6052643060684203</v>
      </c>
      <c r="M85" s="348">
        <f>G85*0.9/'TB5'!F85</f>
        <v>0.59028589725494385</v>
      </c>
      <c r="P85" s="333" t="e">
        <f>H85-'TB2'!#REF!</f>
        <v>#REF!</v>
      </c>
    </row>
    <row r="86" spans="1:16">
      <c r="A86" s="249">
        <v>1990</v>
      </c>
      <c r="B86" s="303">
        <f>[1]avgpeinc!BC79</f>
        <v>34647.401130010207</v>
      </c>
      <c r="C86" s="257">
        <f>[1]avgpeinc!BD79</f>
        <v>33043.302809863017</v>
      </c>
      <c r="D86" s="282">
        <f>[1]avgpeinc!BE79</f>
        <v>35222.041434191728</v>
      </c>
      <c r="E86" s="282">
        <f>[1]avgpeinc!BF79</f>
        <v>41165.528510602162</v>
      </c>
      <c r="F86" s="282">
        <f>[1]avgpeinc!BG79</f>
        <v>26252.264366151845</v>
      </c>
      <c r="G86" s="257">
        <f>[1]avgpeinc!BH79</f>
        <v>49282.803663607861</v>
      </c>
      <c r="H86" s="340">
        <f>B86*0.9/'TB5'!B86</f>
        <v>0.61774915456771851</v>
      </c>
      <c r="I86" s="341">
        <f>C86*0.9/'TB5'!B86</f>
        <v>0.58914873003959645</v>
      </c>
      <c r="J86" s="341">
        <f>D86*0.9/'TB5'!C86</f>
        <v>0.62734776735305786</v>
      </c>
      <c r="K86" s="341">
        <f>E86*0.9/'TB5'!D86</f>
        <v>0.59011027216911305</v>
      </c>
      <c r="L86" s="341">
        <f>F86*0.9/'TB5'!E86</f>
        <v>0.60926359891891468</v>
      </c>
      <c r="M86" s="342">
        <f>G86*0.9/'TB5'!F86</f>
        <v>0.58898711204528809</v>
      </c>
      <c r="P86" s="333" t="e">
        <f>H86-'TB2'!#REF!</f>
        <v>#REF!</v>
      </c>
    </row>
    <row r="87" spans="1:16">
      <c r="A87" s="249">
        <v>1991</v>
      </c>
      <c r="B87" s="303">
        <f>[1]avgpeinc!BC80</f>
        <v>34019.696025568788</v>
      </c>
      <c r="C87" s="257">
        <f>[1]avgpeinc!BD80</f>
        <v>32459.883937155202</v>
      </c>
      <c r="D87" s="282">
        <f>[1]avgpeinc!BE80</f>
        <v>34443.231239980596</v>
      </c>
      <c r="E87" s="282">
        <f>[1]avgpeinc!BF80</f>
        <v>39988.500330872186</v>
      </c>
      <c r="F87" s="282">
        <f>[1]avgpeinc!BG80</f>
        <v>26133.325306156396</v>
      </c>
      <c r="G87" s="257">
        <f>[1]avgpeinc!BH80</f>
        <v>48541.639868110957</v>
      </c>
      <c r="H87" s="340">
        <f>B87*0.9/'TB5'!B87</f>
        <v>0.6192399263381958</v>
      </c>
      <c r="I87" s="341">
        <f>C87*0.9/'TB5'!B87</f>
        <v>0.59084761142730713</v>
      </c>
      <c r="J87" s="341">
        <f>D87*0.9/'TB5'!C87</f>
        <v>0.62875136733055115</v>
      </c>
      <c r="K87" s="341">
        <f>E87*0.9/'TB5'!D87</f>
        <v>0.59048008918762196</v>
      </c>
      <c r="L87" s="341">
        <f>F87*0.9/'TB5'!E87</f>
        <v>0.61083066463470448</v>
      </c>
      <c r="M87" s="342">
        <f>G87*0.9/'TB5'!F87</f>
        <v>0.59096190333366394</v>
      </c>
      <c r="P87" s="333" t="e">
        <f>H87-'TB2'!#REF!</f>
        <v>#REF!</v>
      </c>
    </row>
    <row r="88" spans="1:16">
      <c r="A88" s="249">
        <v>1992</v>
      </c>
      <c r="B88" s="303">
        <f>[1]avgpeinc!BC81</f>
        <v>33986.631413544681</v>
      </c>
      <c r="C88" s="257">
        <f>[1]avgpeinc!BD81</f>
        <v>32454.532935534306</v>
      </c>
      <c r="D88" s="282">
        <f>[1]avgpeinc!BE81</f>
        <v>34510.65816884728</v>
      </c>
      <c r="E88" s="282">
        <f>[1]avgpeinc!BF81</f>
        <v>39838.949386336586</v>
      </c>
      <c r="F88" s="282">
        <f>[1]avgpeinc!BG81</f>
        <v>26306.975635918698</v>
      </c>
      <c r="G88" s="257">
        <f>[1]avgpeinc!BH81</f>
        <v>48495.55260210931</v>
      </c>
      <c r="H88" s="340">
        <f>B88*0.9/'TB5'!B88</f>
        <v>0.60689792037010193</v>
      </c>
      <c r="I88" s="341">
        <f>C88*0.9/'TB5'!B88</f>
        <v>0.57953929901123047</v>
      </c>
      <c r="J88" s="341">
        <f>D88*0.9/'TB5'!C88</f>
        <v>0.6164056658744812</v>
      </c>
      <c r="K88" s="341">
        <f>E88*0.9/'TB5'!D88</f>
        <v>0.57704153656959523</v>
      </c>
      <c r="L88" s="341">
        <f>F88*0.9/'TB5'!E88</f>
        <v>0.60158890485763539</v>
      </c>
      <c r="M88" s="342">
        <f>G88*0.9/'TB5'!F88</f>
        <v>0.57891264557838429</v>
      </c>
      <c r="P88" s="333" t="e">
        <f>H88-'TB2'!#REF!</f>
        <v>#REF!</v>
      </c>
    </row>
    <row r="89" spans="1:16">
      <c r="A89" s="249">
        <v>1993</v>
      </c>
      <c r="B89" s="303">
        <f>[1]avgpeinc!BC82</f>
        <v>34403.804861948644</v>
      </c>
      <c r="C89" s="257">
        <f>[1]avgpeinc!BD82</f>
        <v>32713.262380626256</v>
      </c>
      <c r="D89" s="282">
        <f>[1]avgpeinc!BE82</f>
        <v>35117.672747707467</v>
      </c>
      <c r="E89" s="282">
        <f>[1]avgpeinc!BF82</f>
        <v>40572.932862117057</v>
      </c>
      <c r="F89" s="282">
        <f>[1]avgpeinc!BG82</f>
        <v>26305.804712583355</v>
      </c>
      <c r="G89" s="257">
        <f>[1]avgpeinc!BH82</f>
        <v>49051.450189694173</v>
      </c>
      <c r="H89" s="340">
        <f>B89*0.9/'TB5'!B89</f>
        <v>0.6091754436492921</v>
      </c>
      <c r="I89" s="341">
        <f>C89*0.9/'TB5'!B89</f>
        <v>0.57924163341522217</v>
      </c>
      <c r="J89" s="341">
        <f>D89*0.9/'TB5'!C89</f>
        <v>0.61960247159004211</v>
      </c>
      <c r="K89" s="341">
        <f>E89*0.9/'TB5'!D89</f>
        <v>0.57868701219558727</v>
      </c>
      <c r="L89" s="341">
        <f>F89*0.9/'TB5'!E89</f>
        <v>0.60074546933174133</v>
      </c>
      <c r="M89" s="342">
        <f>G89*0.9/'TB5'!F89</f>
        <v>0.58060583472251892</v>
      </c>
      <c r="P89" s="333" t="e">
        <f>H89-'TB2'!#REF!</f>
        <v>#REF!</v>
      </c>
    </row>
    <row r="90" spans="1:16">
      <c r="A90" s="249">
        <v>1994</v>
      </c>
      <c r="B90" s="303">
        <f>[1]avgpeinc!BC83</f>
        <v>35378.238466899034</v>
      </c>
      <c r="C90" s="257">
        <f>[1]avgpeinc!BD83</f>
        <v>33609.615150609534</v>
      </c>
      <c r="D90" s="282">
        <f>[1]avgpeinc!BE83</f>
        <v>36124.367693759938</v>
      </c>
      <c r="E90" s="282">
        <f>[1]avgpeinc!BF83</f>
        <v>41721.078272831321</v>
      </c>
      <c r="F90" s="282">
        <f>[1]avgpeinc!BG83</f>
        <v>26988.308096830468</v>
      </c>
      <c r="G90" s="257">
        <f>[1]avgpeinc!BH83</f>
        <v>50380.853457322955</v>
      </c>
      <c r="H90" s="340">
        <f>B90*0.9/'TB5'!B90</f>
        <v>0.6066221296787262</v>
      </c>
      <c r="I90" s="341">
        <f>C90*0.9/'TB5'!B90</f>
        <v>0.57629597187042225</v>
      </c>
      <c r="J90" s="341">
        <f>D90*0.9/'TB5'!C90</f>
        <v>0.61752086877822865</v>
      </c>
      <c r="K90" s="341">
        <f>E90*0.9/'TB5'!D90</f>
        <v>0.57671687006950378</v>
      </c>
      <c r="L90" s="341">
        <f>F90*0.9/'TB5'!E90</f>
        <v>0.59695810079574574</v>
      </c>
      <c r="M90" s="342">
        <f>G90*0.9/'TB5'!F90</f>
        <v>0.57757058739662182</v>
      </c>
      <c r="P90" s="333" t="e">
        <f>H90-'TB2'!#REF!</f>
        <v>#REF!</v>
      </c>
    </row>
    <row r="91" spans="1:16">
      <c r="A91" s="249">
        <v>1995</v>
      </c>
      <c r="B91" s="303">
        <f>[1]avgpeinc!BC84</f>
        <v>35707.878857359457</v>
      </c>
      <c r="C91" s="257">
        <f>[1]avgpeinc!BD84</f>
        <v>34136.742973331369</v>
      </c>
      <c r="D91" s="282">
        <f>[1]avgpeinc!BE84</f>
        <v>36230.257317565593</v>
      </c>
      <c r="E91" s="282">
        <f>[1]avgpeinc!BF84</f>
        <v>41956.119472099883</v>
      </c>
      <c r="F91" s="282">
        <f>[1]avgpeinc!BG84</f>
        <v>27703.174469366531</v>
      </c>
      <c r="G91" s="257">
        <f>[1]avgpeinc!BH84</f>
        <v>50865.846045078011</v>
      </c>
      <c r="H91" s="340">
        <f>B91*0.9/'TB5'!B91</f>
        <v>0.59909784793853749</v>
      </c>
      <c r="I91" s="341">
        <f>C91*0.9/'TB5'!B91</f>
        <v>0.57273772358894337</v>
      </c>
      <c r="J91" s="341">
        <f>D91*0.9/'TB5'!C91</f>
        <v>0.60913908481597889</v>
      </c>
      <c r="K91" s="341">
        <f>E91*0.9/'TB5'!D91</f>
        <v>0.57143437862396229</v>
      </c>
      <c r="L91" s="341">
        <f>F91*0.9/'TB5'!E91</f>
        <v>0.59231391549110413</v>
      </c>
      <c r="M91" s="342">
        <f>G91*0.9/'TB5'!F91</f>
        <v>0.57000693678855907</v>
      </c>
      <c r="P91" s="333" t="e">
        <f>H91-'TB2'!#REF!</f>
        <v>#REF!</v>
      </c>
    </row>
    <row r="92" spans="1:16">
      <c r="A92" s="249">
        <v>1996</v>
      </c>
      <c r="B92" s="303">
        <f>[1]avgpeinc!BC85</f>
        <v>36257.610994469149</v>
      </c>
      <c r="C92" s="257">
        <f>[1]avgpeinc!BD85</f>
        <v>34700.365334474685</v>
      </c>
      <c r="D92" s="282">
        <f>[1]avgpeinc!BE85</f>
        <v>36805.597379290513</v>
      </c>
      <c r="E92" s="282">
        <f>[1]avgpeinc!BF85</f>
        <v>42633.379378101701</v>
      </c>
      <c r="F92" s="282">
        <f>[1]avgpeinc!BG85</f>
        <v>28138.965633149179</v>
      </c>
      <c r="G92" s="257">
        <f>[1]avgpeinc!BH85</f>
        <v>51526.047625165316</v>
      </c>
      <c r="H92" s="340">
        <f>B92*0.9/'TB5'!B92</f>
        <v>0.58971282839775097</v>
      </c>
      <c r="I92" s="341">
        <f>C92*0.9/'TB5'!B92</f>
        <v>0.56438496708869934</v>
      </c>
      <c r="J92" s="341">
        <f>D92*0.9/'TB5'!C92</f>
        <v>0.59950059652328491</v>
      </c>
      <c r="K92" s="341">
        <f>E92*0.9/'TB5'!D92</f>
        <v>0.56214699149131786</v>
      </c>
      <c r="L92" s="341">
        <f>F92*0.9/'TB5'!E92</f>
        <v>0.58410099148750305</v>
      </c>
      <c r="M92" s="342">
        <f>G92*0.9/'TB5'!F92</f>
        <v>0.56089898943901062</v>
      </c>
      <c r="P92" s="333" t="e">
        <f>H92-'TB2'!#REF!</f>
        <v>#REF!</v>
      </c>
    </row>
    <row r="93" spans="1:16">
      <c r="A93" s="249">
        <v>1997</v>
      </c>
      <c r="B93" s="303">
        <f>[1]avgpeinc!BC86</f>
        <v>37120.663254838</v>
      </c>
      <c r="C93" s="257">
        <f>[1]avgpeinc!BD86</f>
        <v>35538.987464251826</v>
      </c>
      <c r="D93" s="282">
        <f>[1]avgpeinc!BE86</f>
        <v>37732.214994972324</v>
      </c>
      <c r="E93" s="282">
        <f>[1]avgpeinc!BF86</f>
        <v>43528.561740941812</v>
      </c>
      <c r="F93" s="282">
        <f>[1]avgpeinc!BG86</f>
        <v>28989.102019762195</v>
      </c>
      <c r="G93" s="257">
        <f>[1]avgpeinc!BH86</f>
        <v>52727.985605627371</v>
      </c>
      <c r="H93" s="340">
        <f>B93*0.9/'TB5'!B93</f>
        <v>0.58258384466171265</v>
      </c>
      <c r="I93" s="341">
        <f>C93*0.9/'TB5'!B93</f>
        <v>0.55776050686836243</v>
      </c>
      <c r="J93" s="341">
        <f>D93*0.9/'TB5'!C93</f>
        <v>0.59083664417266846</v>
      </c>
      <c r="K93" s="341">
        <f>E93*0.9/'TB5'!D93</f>
        <v>0.55390405654907227</v>
      </c>
      <c r="L93" s="341">
        <f>F93*0.9/'TB5'!E93</f>
        <v>0.58000496029853832</v>
      </c>
      <c r="M93" s="342">
        <f>G93*0.9/'TB5'!F93</f>
        <v>0.5543445348739624</v>
      </c>
      <c r="P93" s="333" t="e">
        <f>H93-'TB2'!#REF!</f>
        <v>#REF!</v>
      </c>
    </row>
    <row r="94" spans="1:16">
      <c r="A94" s="249">
        <v>1998</v>
      </c>
      <c r="B94" s="303">
        <f>[1]avgpeinc!BC87</f>
        <v>38336.411516043801</v>
      </c>
      <c r="C94" s="257">
        <f>[1]avgpeinc!BD87</f>
        <v>36674.500516518761</v>
      </c>
      <c r="D94" s="282">
        <f>[1]avgpeinc!BE87</f>
        <v>39125.989267777768</v>
      </c>
      <c r="E94" s="282">
        <f>[1]avgpeinc!BF87</f>
        <v>44948.159768736958</v>
      </c>
      <c r="F94" s="282">
        <f>[1]avgpeinc!BG87</f>
        <v>29865.958268666192</v>
      </c>
      <c r="G94" s="257">
        <f>[1]avgpeinc!BH87</f>
        <v>54369.848894465911</v>
      </c>
      <c r="H94" s="340">
        <f>B94*0.9/'TB5'!B94</f>
        <v>0.57947334647178639</v>
      </c>
      <c r="I94" s="341">
        <f>C94*0.9/'TB5'!B94</f>
        <v>0.5543527603149413</v>
      </c>
      <c r="J94" s="341">
        <f>D94*0.9/'TB5'!C94</f>
        <v>0.58716076612472534</v>
      </c>
      <c r="K94" s="341">
        <f>E94*0.9/'TB5'!D94</f>
        <v>0.5494500994682312</v>
      </c>
      <c r="L94" s="341">
        <f>F94*0.9/'TB5'!E94</f>
        <v>0.57784658670425415</v>
      </c>
      <c r="M94" s="342">
        <f>G94*0.9/'TB5'!F94</f>
        <v>0.55099588632583618</v>
      </c>
      <c r="P94" s="333" t="e">
        <f>H94-'TB2'!#REF!</f>
        <v>#REF!</v>
      </c>
    </row>
    <row r="95" spans="1:16">
      <c r="A95" s="259">
        <v>1999</v>
      </c>
      <c r="B95" s="308">
        <f>[1]avgpeinc!BC88</f>
        <v>39045.964573443387</v>
      </c>
      <c r="C95" s="260">
        <f>[1]avgpeinc!BD88</f>
        <v>37329.112912453718</v>
      </c>
      <c r="D95" s="283">
        <f>[1]avgpeinc!BE88</f>
        <v>40028.848692856787</v>
      </c>
      <c r="E95" s="283">
        <f>[1]avgpeinc!BF88</f>
        <v>46146.350322711791</v>
      </c>
      <c r="F95" s="283">
        <f>[1]avgpeinc!BG88</f>
        <v>30168.962832802332</v>
      </c>
      <c r="G95" s="260">
        <f>[1]avgpeinc!BH88</f>
        <v>55467.616597640481</v>
      </c>
      <c r="H95" s="349">
        <f>B95*0.9/'TB5'!B95</f>
        <v>0.57302993535995483</v>
      </c>
      <c r="I95" s="347">
        <f>C95*0.9/'TB5'!B95</f>
        <v>0.54783380031585693</v>
      </c>
      <c r="J95" s="347">
        <f>D95*0.9/'TB5'!C95</f>
        <v>0.57962447404861461</v>
      </c>
      <c r="K95" s="347">
        <f>E95*0.9/'TB5'!D95</f>
        <v>0.54246905446052551</v>
      </c>
      <c r="L95" s="347">
        <f>F95*0.9/'TB5'!E95</f>
        <v>0.57383435964584362</v>
      </c>
      <c r="M95" s="348">
        <f>G95*0.9/'TB5'!F95</f>
        <v>0.54497390985488903</v>
      </c>
      <c r="P95" s="333" t="e">
        <f>H95-'TB2'!#REF!</f>
        <v>#REF!</v>
      </c>
    </row>
    <row r="96" spans="1:16">
      <c r="A96" s="261">
        <v>2000</v>
      </c>
      <c r="B96" s="313">
        <f>[1]avgpeinc!BC89</f>
        <v>39979.157517731903</v>
      </c>
      <c r="C96" s="262">
        <f>[1]avgpeinc!BD89</f>
        <v>38250.024667333819</v>
      </c>
      <c r="D96" s="284">
        <f>[1]avgpeinc!BE89</f>
        <v>41026.168085228826</v>
      </c>
      <c r="E96" s="284">
        <f>[1]avgpeinc!BF89</f>
        <v>46982.896546659256</v>
      </c>
      <c r="F96" s="284">
        <f>[1]avgpeinc!BG89</f>
        <v>31112.868992169162</v>
      </c>
      <c r="G96" s="262">
        <f>[1]avgpeinc!BH89</f>
        <v>56539.597508663916</v>
      </c>
      <c r="H96" s="350">
        <f>B96*0.9/'TB5'!B96</f>
        <v>0.56777569651603699</v>
      </c>
      <c r="I96" s="351">
        <f>C96*0.9/'TB5'!B96</f>
        <v>0.54321891069412231</v>
      </c>
      <c r="J96" s="351">
        <f>D96*0.9/'TB5'!C96</f>
        <v>0.5737215280532838</v>
      </c>
      <c r="K96" s="351">
        <f>E96*0.9/'TB5'!D96</f>
        <v>0.53400927782058716</v>
      </c>
      <c r="L96" s="351">
        <f>F96*0.9/'TB5'!E96</f>
        <v>0.57376125454902649</v>
      </c>
      <c r="M96" s="352">
        <f>G96*0.9/'TB5'!F96</f>
        <v>0.53964242339134216</v>
      </c>
      <c r="P96" s="333" t="e">
        <f>H96-'TB2'!#REF!</f>
        <v>#REF!</v>
      </c>
    </row>
    <row r="97" spans="1:16">
      <c r="A97" s="249">
        <v>2001</v>
      </c>
      <c r="B97" s="303">
        <f>[1]avgpeinc!BC90</f>
        <v>40500.045183599235</v>
      </c>
      <c r="C97" s="257">
        <f>[1]avgpeinc!BD90</f>
        <v>38758.495732378266</v>
      </c>
      <c r="D97" s="282">
        <f>[1]avgpeinc!BE90</f>
        <v>41445.486052352338</v>
      </c>
      <c r="E97" s="282">
        <f>[1]avgpeinc!BF90</f>
        <v>47259.889528210188</v>
      </c>
      <c r="F97" s="282">
        <f>[1]avgpeinc!BG90</f>
        <v>31773.476710869378</v>
      </c>
      <c r="G97" s="257">
        <f>[1]avgpeinc!BH90</f>
        <v>56855.959484594714</v>
      </c>
      <c r="H97" s="340">
        <f>B97*0.9/'TB5'!B97</f>
        <v>0.57801136374473572</v>
      </c>
      <c r="I97" s="341">
        <f>C97*0.9/'TB5'!B97</f>
        <v>0.55315619707107544</v>
      </c>
      <c r="J97" s="341">
        <f>D97*0.9/'TB5'!C97</f>
        <v>0.58544027805328369</v>
      </c>
      <c r="K97" s="341">
        <f>E97*0.9/'TB5'!D97</f>
        <v>0.54528072476387024</v>
      </c>
      <c r="L97" s="341">
        <f>F97*0.9/'TB5'!E97</f>
        <v>0.5803687572479248</v>
      </c>
      <c r="M97" s="342">
        <f>G97*0.9/'TB5'!F97</f>
        <v>0.54938325285911571</v>
      </c>
      <c r="P97" s="333" t="e">
        <f>H97-'TB2'!#REF!</f>
        <v>#REF!</v>
      </c>
    </row>
    <row r="98" spans="1:16">
      <c r="A98" s="249">
        <v>2002</v>
      </c>
      <c r="B98" s="303">
        <f>[1]avgpeinc!BC91</f>
        <v>40459.512017462745</v>
      </c>
      <c r="C98" s="257">
        <f>[1]avgpeinc!BD91</f>
        <v>38762.555347498892</v>
      </c>
      <c r="D98" s="282">
        <f>[1]avgpeinc!BE91</f>
        <v>41431.63586869694</v>
      </c>
      <c r="E98" s="282">
        <f>[1]avgpeinc!BF91</f>
        <v>46887.223320802739</v>
      </c>
      <c r="F98" s="282">
        <f>[1]avgpeinc!BG91</f>
        <v>32074.649422203911</v>
      </c>
      <c r="G98" s="257">
        <f>[1]avgpeinc!BH91</f>
        <v>56283.825707364827</v>
      </c>
      <c r="H98" s="340">
        <f>B98*0.9/'TB5'!B98</f>
        <v>0.57874158024787892</v>
      </c>
      <c r="I98" s="341">
        <f>C98*0.9/'TB5'!B98</f>
        <v>0.55446794629096985</v>
      </c>
      <c r="J98" s="341">
        <f>D98*0.9/'TB5'!C98</f>
        <v>0.58805674314498912</v>
      </c>
      <c r="K98" s="341">
        <f>E98*0.9/'TB5'!D98</f>
        <v>0.54809328913688671</v>
      </c>
      <c r="L98" s="341">
        <f>F98*0.9/'TB5'!E98</f>
        <v>0.57730814814567555</v>
      </c>
      <c r="M98" s="342">
        <f>G98*0.9/'TB5'!F98</f>
        <v>0.54877829551696777</v>
      </c>
      <c r="P98" s="333" t="e">
        <f>H98-'TB2'!#REF!</f>
        <v>#REF!</v>
      </c>
    </row>
    <row r="99" spans="1:16">
      <c r="A99" s="249">
        <v>2003</v>
      </c>
      <c r="B99" s="303">
        <f>[1]avgpeinc!BC92</f>
        <v>40781.024643446923</v>
      </c>
      <c r="C99" s="257">
        <f>[1]avgpeinc!BD92</f>
        <v>39070.05781467443</v>
      </c>
      <c r="D99" s="282">
        <f>[1]avgpeinc!BE92</f>
        <v>41716.683923518882</v>
      </c>
      <c r="E99" s="282">
        <f>[1]avgpeinc!BF92</f>
        <v>46785.394636896141</v>
      </c>
      <c r="F99" s="282">
        <f>[1]avgpeinc!BG92</f>
        <v>32665.465332004827</v>
      </c>
      <c r="G99" s="257">
        <f>[1]avgpeinc!BH92</f>
        <v>56475.384824485445</v>
      </c>
      <c r="H99" s="340">
        <f>B99*0.9/'TB5'!B99</f>
        <v>0.57727393507957447</v>
      </c>
      <c r="I99" s="341">
        <f>C99*0.9/'TB5'!B99</f>
        <v>0.55305442214012146</v>
      </c>
      <c r="J99" s="341">
        <f>D99*0.9/'TB5'!C99</f>
        <v>0.58651572465896606</v>
      </c>
      <c r="K99" s="341">
        <f>E99*0.9/'TB5'!D99</f>
        <v>0.54500770568847656</v>
      </c>
      <c r="L99" s="341">
        <f>F99*0.9/'TB5'!E99</f>
        <v>0.57691350579261769</v>
      </c>
      <c r="M99" s="342">
        <f>G99*0.9/'TB5'!F99</f>
        <v>0.54647818207740784</v>
      </c>
      <c r="P99" s="333" t="e">
        <f>H99-'TB2'!#REF!</f>
        <v>#REF!</v>
      </c>
    </row>
    <row r="100" spans="1:16">
      <c r="A100" s="249">
        <v>2004</v>
      </c>
      <c r="B100" s="303">
        <f>[1]avgpeinc!BC93</f>
        <v>41261.379117791163</v>
      </c>
      <c r="C100" s="257">
        <f>[1]avgpeinc!BD93</f>
        <v>39544.579978567926</v>
      </c>
      <c r="D100" s="282">
        <f>[1]avgpeinc!BE93</f>
        <v>42204.074871545432</v>
      </c>
      <c r="E100" s="282">
        <f>[1]avgpeinc!BF93</f>
        <v>47349.573860817152</v>
      </c>
      <c r="F100" s="282">
        <f>[1]avgpeinc!BG93</f>
        <v>33069.291579548633</v>
      </c>
      <c r="G100" s="257">
        <f>[1]avgpeinc!BH93</f>
        <v>56835.434048512507</v>
      </c>
      <c r="H100" s="340">
        <f>B100*0.9/'TB5'!B100</f>
        <v>0.56745317578315735</v>
      </c>
      <c r="I100" s="341">
        <f>C100*0.9/'TB5'!B100</f>
        <v>0.54384264349937439</v>
      </c>
      <c r="J100" s="341">
        <f>D100*0.9/'TB5'!C100</f>
        <v>0.57615411281585693</v>
      </c>
      <c r="K100" s="341">
        <f>E100*0.9/'TB5'!D100</f>
        <v>0.53420522809028614</v>
      </c>
      <c r="L100" s="341">
        <f>F100*0.9/'TB5'!E100</f>
        <v>0.56964206695556641</v>
      </c>
      <c r="M100" s="342">
        <f>G100*0.9/'TB5'!F100</f>
        <v>0.53601664304733287</v>
      </c>
      <c r="P100" s="333" t="e">
        <f>H100-'TB2'!#REF!</f>
        <v>#REF!</v>
      </c>
    </row>
    <row r="101" spans="1:16">
      <c r="A101" s="249">
        <v>2005</v>
      </c>
      <c r="B101" s="303">
        <f>[1]avgpeinc!BC94</f>
        <v>41513.922364628059</v>
      </c>
      <c r="C101" s="257">
        <f>[1]avgpeinc!BD94</f>
        <v>39837.719592693233</v>
      </c>
      <c r="D101" s="282">
        <f>[1]avgpeinc!BE94</f>
        <v>42272.575326685859</v>
      </c>
      <c r="E101" s="282">
        <f>[1]avgpeinc!BF94</f>
        <v>47540.830968159629</v>
      </c>
      <c r="F101" s="282">
        <f>[1]avgpeinc!BG94</f>
        <v>33423.000493465741</v>
      </c>
      <c r="G101" s="257">
        <f>[1]avgpeinc!BH94</f>
        <v>57014.550217438489</v>
      </c>
      <c r="H101" s="340">
        <f>B101*0.9/'TB5'!B101</f>
        <v>0.55690285563468944</v>
      </c>
      <c r="I101" s="341">
        <f>C101*0.9/'TB5'!B101</f>
        <v>0.53441685438156139</v>
      </c>
      <c r="J101" s="341">
        <f>D101*0.9/'TB5'!C101</f>
        <v>0.56561788916587818</v>
      </c>
      <c r="K101" s="341">
        <f>E101*0.9/'TB5'!D101</f>
        <v>0.52397489547729492</v>
      </c>
      <c r="L101" s="341">
        <f>F101*0.9/'TB5'!E101</f>
        <v>0.56039088964462291</v>
      </c>
      <c r="M101" s="342">
        <f>G101*0.9/'TB5'!F101</f>
        <v>0.5254398286342622</v>
      </c>
      <c r="P101" s="333" t="e">
        <f>H101-'TB2'!#REF!</f>
        <v>#REF!</v>
      </c>
    </row>
    <row r="102" spans="1:16">
      <c r="A102" s="249">
        <v>2006</v>
      </c>
      <c r="B102" s="303">
        <f>[1]avgpeinc!BC95</f>
        <v>41790.686081546162</v>
      </c>
      <c r="C102" s="257">
        <f>[1]avgpeinc!BD95</f>
        <v>40116.834922426875</v>
      </c>
      <c r="D102" s="282">
        <f>[1]avgpeinc!BE95</f>
        <v>42500.933435613282</v>
      </c>
      <c r="E102" s="282">
        <f>[1]avgpeinc!BF95</f>
        <v>47793.711018204347</v>
      </c>
      <c r="F102" s="282">
        <f>[1]avgpeinc!BG95</f>
        <v>33725.994966489641</v>
      </c>
      <c r="G102" s="257">
        <f>[1]avgpeinc!BH95</f>
        <v>57074.955799188516</v>
      </c>
      <c r="H102" s="340">
        <f>B102*0.9/'TB5'!B102</f>
        <v>0.5475345253944397</v>
      </c>
      <c r="I102" s="341">
        <f>C102*0.9/'TB5'!B102</f>
        <v>0.52560400962829601</v>
      </c>
      <c r="J102" s="341">
        <f>D102*0.9/'TB5'!C102</f>
        <v>0.55623900890350342</v>
      </c>
      <c r="K102" s="341">
        <f>E102*0.9/'TB5'!D102</f>
        <v>0.51404082775115956</v>
      </c>
      <c r="L102" s="341">
        <f>F102*0.9/'TB5'!E102</f>
        <v>0.5529039502143861</v>
      </c>
      <c r="M102" s="342">
        <f>G102*0.9/'TB5'!F102</f>
        <v>0.51600360870361339</v>
      </c>
      <c r="P102" s="333" t="e">
        <f>H102-'TB2'!#REF!</f>
        <v>#REF!</v>
      </c>
    </row>
    <row r="103" spans="1:16">
      <c r="A103" s="249">
        <v>2007</v>
      </c>
      <c r="B103" s="303">
        <f>[1]avgpeinc!BC96</f>
        <v>41473.046444882333</v>
      </c>
      <c r="C103" s="257">
        <f>[1]avgpeinc!BD96</f>
        <v>39800.961648689517</v>
      </c>
      <c r="D103" s="282">
        <f>[1]avgpeinc!BE96</f>
        <v>41779.298859381408</v>
      </c>
      <c r="E103" s="282">
        <f>[1]avgpeinc!BF96</f>
        <v>47138.231549393975</v>
      </c>
      <c r="F103" s="282">
        <f>[1]avgpeinc!BG96</f>
        <v>33676.708996102228</v>
      </c>
      <c r="G103" s="257">
        <f>[1]avgpeinc!BH96</f>
        <v>56646.143775548881</v>
      </c>
      <c r="H103" s="340">
        <f>B103*0.9/'TB5'!B103</f>
        <v>0.54954108595848072</v>
      </c>
      <c r="I103" s="341">
        <f>C103*0.9/'TB5'!B103</f>
        <v>0.52738502621650707</v>
      </c>
      <c r="J103" s="341">
        <f>D103*0.9/'TB5'!C103</f>
        <v>0.55673488974571217</v>
      </c>
      <c r="K103" s="341">
        <f>E103*0.9/'TB5'!D103</f>
        <v>0.5142422318458556</v>
      </c>
      <c r="L103" s="341">
        <f>F103*0.9/'TB5'!E103</f>
        <v>0.55686703324317943</v>
      </c>
      <c r="M103" s="342">
        <f>G103*0.9/'TB5'!F103</f>
        <v>0.51752775907516479</v>
      </c>
      <c r="P103" s="333" t="e">
        <f>H103-'TB2'!#REF!</f>
        <v>#REF!</v>
      </c>
    </row>
    <row r="104" spans="1:16">
      <c r="A104" s="249">
        <v>2008</v>
      </c>
      <c r="B104" s="303">
        <f>[1]avgpeinc!BC97</f>
        <v>40703.255669875361</v>
      </c>
      <c r="C104" s="257">
        <f>[1]avgpeinc!BD97</f>
        <v>39005.801588095237</v>
      </c>
      <c r="D104" s="282">
        <f>[1]avgpeinc!BE97</f>
        <v>41034.920911497655</v>
      </c>
      <c r="E104" s="282">
        <f>[1]avgpeinc!BF97</f>
        <v>45986.628778531202</v>
      </c>
      <c r="F104" s="282">
        <f>[1]avgpeinc!BG97</f>
        <v>33184.690714224118</v>
      </c>
      <c r="G104" s="257">
        <f>[1]avgpeinc!BH97</f>
        <v>55262.955806980055</v>
      </c>
      <c r="H104" s="340">
        <f>B104*0.9/'TB5'!B104</f>
        <v>0.554652899503708</v>
      </c>
      <c r="I104" s="341">
        <f>C104*0.9/'TB5'!B104</f>
        <v>0.53152212500572216</v>
      </c>
      <c r="J104" s="341">
        <f>D104*0.9/'TB5'!C104</f>
        <v>0.56272614002227783</v>
      </c>
      <c r="K104" s="341">
        <f>E104*0.9/'TB5'!D104</f>
        <v>0.51844334602355957</v>
      </c>
      <c r="L104" s="341">
        <f>F104*0.9/'TB5'!E104</f>
        <v>0.56079375743865967</v>
      </c>
      <c r="M104" s="342">
        <f>G104*0.9/'TB5'!F104</f>
        <v>0.52205979824066162</v>
      </c>
      <c r="P104" s="333" t="e">
        <f>H104-'TB2'!#REF!</f>
        <v>#REF!</v>
      </c>
    </row>
    <row r="105" spans="1:16">
      <c r="A105" s="259">
        <v>2009</v>
      </c>
      <c r="B105" s="317">
        <f>[1]avgpeinc!BC98</f>
        <v>39380.293234901903</v>
      </c>
      <c r="C105" s="264">
        <f>[1]avgpeinc!BD98</f>
        <v>37784.730179541293</v>
      </c>
      <c r="D105" s="283">
        <f>[1]avgpeinc!BE98</f>
        <v>39385.720686590575</v>
      </c>
      <c r="E105" s="283">
        <f>[1]avgpeinc!BF98</f>
        <v>43703.077983634765</v>
      </c>
      <c r="F105" s="283">
        <f>[1]avgpeinc!BG98</f>
        <v>32823.168335770963</v>
      </c>
      <c r="G105" s="260">
        <f>[1]avgpeinc!BH98</f>
        <v>53600.98200479996</v>
      </c>
      <c r="H105" s="349">
        <f>B105*0.9/'TB5'!B105</f>
        <v>0.56236407160758972</v>
      </c>
      <c r="I105" s="347">
        <f>C105*0.9/'TB5'!B105</f>
        <v>0.53957888484001149</v>
      </c>
      <c r="J105" s="353">
        <f>D105*0.9/'TB5'!C105</f>
        <v>0.57063797116279613</v>
      </c>
      <c r="K105" s="354">
        <f>E105*0.9/'TB5'!D105</f>
        <v>0.52672579884529114</v>
      </c>
      <c r="L105" s="347">
        <f>F105*0.9/'TB5'!E105</f>
        <v>0.56585100293159485</v>
      </c>
      <c r="M105" s="348">
        <f>G105*0.9/'TB5'!F105</f>
        <v>0.52900701761245728</v>
      </c>
      <c r="P105" s="333" t="e">
        <f>H105-'TB2'!#REF!</f>
        <v>#REF!</v>
      </c>
    </row>
    <row r="106" spans="1:16">
      <c r="A106" s="249">
        <v>2010</v>
      </c>
      <c r="B106" s="320">
        <f>[1]avgpeinc!BC99</f>
        <v>39568.318851347802</v>
      </c>
      <c r="C106" s="266">
        <f>[1]avgpeinc!BD99</f>
        <v>38035.624609016086</v>
      </c>
      <c r="D106" s="282">
        <f>[1]avgpeinc!BE99</f>
        <v>39394.110064499655</v>
      </c>
      <c r="E106" s="282">
        <f>[1]avgpeinc!BF99</f>
        <v>43693.827465298127</v>
      </c>
      <c r="F106" s="282">
        <f>[1]avgpeinc!BG99</f>
        <v>33245.580322581241</v>
      </c>
      <c r="G106" s="257">
        <f>[1]avgpeinc!BH99</f>
        <v>53458.154546507438</v>
      </c>
      <c r="H106" s="340">
        <f>B106*0.9/'TB5'!B106</f>
        <v>0.54726469516754161</v>
      </c>
      <c r="I106" s="341">
        <f>C106*0.9/'TB5'!B106</f>
        <v>0.52606618404388428</v>
      </c>
      <c r="J106" s="355">
        <f>D106*0.9/'TB5'!C106</f>
        <v>0.55433535575866699</v>
      </c>
      <c r="K106" s="197">
        <f>E106*0.9/'TB5'!D106</f>
        <v>0.51086902618408214</v>
      </c>
      <c r="L106" s="341">
        <f>F106*0.9/'TB5'!E106</f>
        <v>0.55475991964340221</v>
      </c>
      <c r="M106" s="342">
        <f>G106*0.9/'TB5'!F106</f>
        <v>0.51388397812843323</v>
      </c>
      <c r="P106" s="333" t="e">
        <f>H106-'TB2'!#REF!</f>
        <v>#REF!</v>
      </c>
    </row>
    <row r="107" spans="1:16">
      <c r="A107" s="249">
        <v>2011</v>
      </c>
      <c r="B107" s="320">
        <f>[1]avgpeinc!BC100</f>
        <v>40124.866212233843</v>
      </c>
      <c r="C107" s="266">
        <f>[1]avgpeinc!BD100</f>
        <v>38533.514792069866</v>
      </c>
      <c r="D107" s="282">
        <f>[1]avgpeinc!BE100</f>
        <v>39830.232710609722</v>
      </c>
      <c r="E107" s="282">
        <f>[1]avgpeinc!BF100</f>
        <v>44752.601848121754</v>
      </c>
      <c r="F107" s="282">
        <f>[1]avgpeinc!BG100</f>
        <v>33321.444451083829</v>
      </c>
      <c r="G107" s="257">
        <f>[1]avgpeinc!BH100</f>
        <v>53860.60637137921</v>
      </c>
      <c r="H107" s="340">
        <f>B107*0.9/'TB5'!B107</f>
        <v>0.54584941267967224</v>
      </c>
      <c r="I107" s="341">
        <f>C107*0.9/'TB5'!B107</f>
        <v>0.52420103549957275</v>
      </c>
      <c r="J107" s="355">
        <f>D107*0.9/'TB5'!C107</f>
        <v>0.5531361997127533</v>
      </c>
      <c r="K107" s="197">
        <f>E107*0.9/'TB5'!D107</f>
        <v>0.51091542840003967</v>
      </c>
      <c r="L107" s="341">
        <f>F107*0.9/'TB5'!E107</f>
        <v>0.5513611137866975</v>
      </c>
      <c r="M107" s="342">
        <f>G107*0.9/'TB5'!F107</f>
        <v>0.51135617494583119</v>
      </c>
      <c r="P107" s="333" t="e">
        <f>H107-'TB2'!#REF!</f>
        <v>#REF!</v>
      </c>
    </row>
    <row r="108" spans="1:16">
      <c r="A108" s="249">
        <v>2012</v>
      </c>
      <c r="B108" s="320">
        <f>[1]avgpeinc!BC101</f>
        <v>40203.395680969697</v>
      </c>
      <c r="C108" s="266">
        <f>[1]avgpeinc!BD101</f>
        <v>38623.197583128393</v>
      </c>
      <c r="D108" s="282">
        <f>[1]avgpeinc!BE101</f>
        <v>39900.866868358076</v>
      </c>
      <c r="E108" s="282">
        <f>[1]avgpeinc!BF101</f>
        <v>44988.546654047299</v>
      </c>
      <c r="F108" s="282">
        <f>[1]avgpeinc!BG101</f>
        <v>33317.791175835286</v>
      </c>
      <c r="G108" s="257">
        <f>[1]avgpeinc!BH101</f>
        <v>53652.173475031464</v>
      </c>
      <c r="H108" s="340">
        <f>B108*0.9/'TB5'!B108</f>
        <v>0.53364497423172008</v>
      </c>
      <c r="I108" s="341">
        <f>C108*0.9/'TB5'!B108</f>
        <v>0.51267001032829307</v>
      </c>
      <c r="J108" s="355">
        <f>D108*0.9/'TB5'!C108</f>
        <v>0.54132440686225891</v>
      </c>
      <c r="K108" s="197">
        <f>E108*0.9/'TB5'!D108</f>
        <v>0.49805790185928339</v>
      </c>
      <c r="L108" s="341">
        <f>F108*0.9/'TB5'!E108</f>
        <v>0.54203003644943237</v>
      </c>
      <c r="M108" s="342">
        <f>G108*0.9/'TB5'!F108</f>
        <v>0.49924927949905396</v>
      </c>
      <c r="P108" s="333" t="e">
        <f>H108-'TB2'!#REF!</f>
        <v>#REF!</v>
      </c>
    </row>
    <row r="109" spans="1:16">
      <c r="A109" s="249">
        <v>2013</v>
      </c>
      <c r="B109" s="320">
        <f>[1]avgpeinc!BC102</f>
        <v>40977.810279087134</v>
      </c>
      <c r="C109" s="266">
        <f>[1]avgpeinc!BD102</f>
        <v>39381.438793839086</v>
      </c>
      <c r="D109" s="282">
        <f>[1]avgpeinc!BE102</f>
        <v>40646.186914612023</v>
      </c>
      <c r="E109" s="282">
        <f>[1]avgpeinc!BF102</f>
        <v>45930.782949388333</v>
      </c>
      <c r="F109" s="282">
        <f>[1]avgpeinc!BG102</f>
        <v>33897.177183882828</v>
      </c>
      <c r="G109" s="257">
        <f>[1]avgpeinc!BH102</f>
        <v>54290.252653605748</v>
      </c>
      <c r="H109" s="340">
        <f>B109*0.9/'TB5'!B109</f>
        <v>0.54375562071800232</v>
      </c>
      <c r="I109" s="341">
        <f>C109*0.9/'TB5'!B109</f>
        <v>0.52257254719734203</v>
      </c>
      <c r="J109" s="355">
        <f>D109*0.9/'TB5'!C109</f>
        <v>0.55101451277732849</v>
      </c>
      <c r="K109" s="197">
        <f>E109*0.9/'TB5'!D109</f>
        <v>0.5096910297870636</v>
      </c>
      <c r="L109" s="341">
        <f>F109*0.9/'TB5'!E109</f>
        <v>0.54925969243049622</v>
      </c>
      <c r="M109" s="342">
        <f>G109*0.9/'TB5'!F109</f>
        <v>0.50763541460037231</v>
      </c>
      <c r="P109" s="333" t="e">
        <f>H109-'TB2'!#REF!</f>
        <v>#REF!</v>
      </c>
    </row>
    <row r="110" spans="1:16">
      <c r="A110" s="249">
        <v>2014</v>
      </c>
      <c r="B110" s="320">
        <f>[1]avgpeinc!BC103</f>
        <v>41379.399932926193</v>
      </c>
      <c r="C110" s="266">
        <f>[1]avgpeinc!BD103</f>
        <v>39798.076507425176</v>
      </c>
      <c r="D110" s="282">
        <f>[1]avgpeinc!BE103</f>
        <v>41132.810796864687</v>
      </c>
      <c r="E110" s="282">
        <f>[1]avgpeinc!BF103</f>
        <v>46477.238235599281</v>
      </c>
      <c r="F110" s="282">
        <f>[1]avgpeinc!BG103</f>
        <v>34210.68069576448</v>
      </c>
      <c r="G110" s="257">
        <f>[1]avgpeinc!BH103</f>
        <v>54571.694196087155</v>
      </c>
      <c r="H110" s="340">
        <f>B110*0.9/'TB5'!B110</f>
        <v>0.53651729226112366</v>
      </c>
      <c r="I110" s="341">
        <f>C110*0.9/'TB5'!B110</f>
        <v>0.51601415872573864</v>
      </c>
      <c r="J110" s="355">
        <f>D110*0.9/'TB5'!C110</f>
        <v>0.54424932599067699</v>
      </c>
      <c r="K110" s="197">
        <f>E110*0.9/'TB5'!D110</f>
        <v>0.50326192378997803</v>
      </c>
      <c r="L110" s="341">
        <f>F110*0.9/'TB5'!E110</f>
        <v>0.54230418801307678</v>
      </c>
      <c r="M110" s="342">
        <f>G110*0.9/'TB5'!F110</f>
        <v>0.50001496076583862</v>
      </c>
      <c r="P110" s="333" t="e">
        <f>H110-'TB2'!#REF!</f>
        <v>#REF!</v>
      </c>
    </row>
    <row r="111" spans="1:16">
      <c r="A111" s="249">
        <v>2015</v>
      </c>
      <c r="B111" s="320">
        <f>[1]avgpeinc!BC104</f>
        <v>42091.88955395465</v>
      </c>
      <c r="C111" s="266">
        <f>[1]avgpeinc!BD104</f>
        <v>40494.592270482746</v>
      </c>
      <c r="D111" s="282">
        <f>[1]avgpeinc!BE104</f>
        <v>41469.056716405386</v>
      </c>
      <c r="E111" s="282">
        <f>[1]avgpeinc!BF104</f>
        <v>47211.713952711973</v>
      </c>
      <c r="F111" s="282">
        <f>[1]avgpeinc!BG104</f>
        <v>34850.749556601193</v>
      </c>
      <c r="G111" s="257">
        <f>[1]avgpeinc!BH104</f>
        <v>55207.202082151925</v>
      </c>
      <c r="H111" s="340">
        <f>B111*0.9/'TB5'!B111</f>
        <v>0.53773641586303722</v>
      </c>
      <c r="I111" s="341">
        <f>C111*0.9/'TB5'!B111</f>
        <v>0.51733046770095825</v>
      </c>
      <c r="J111" s="355">
        <f>D111*0.9/'TB5'!C111</f>
        <v>0.5444231629371642</v>
      </c>
      <c r="K111" s="197">
        <f>E111*0.9/'TB5'!D111</f>
        <v>0.50484156608581543</v>
      </c>
      <c r="L111" s="341">
        <f>F111*0.9/'TB5'!E111</f>
        <v>0.54254865646362305</v>
      </c>
      <c r="M111" s="342">
        <f>G111*0.9/'TB5'!F111</f>
        <v>0.50044625997543335</v>
      </c>
      <c r="P111" s="333" t="e">
        <f>H111-'TB2'!#REF!</f>
        <v>#REF!</v>
      </c>
    </row>
    <row r="112" spans="1:16">
      <c r="A112" s="249">
        <v>2016</v>
      </c>
      <c r="B112" s="320">
        <f>[1]avgpeinc!BC105</f>
        <v>42261.735267461219</v>
      </c>
      <c r="C112" s="266">
        <f>[1]avgpeinc!BD105</f>
        <v>40691.984587788444</v>
      </c>
      <c r="D112" s="282">
        <f>[1]avgpeinc!BE105</f>
        <v>41270.39960780846</v>
      </c>
      <c r="E112" s="282">
        <f>[1]avgpeinc!BF105</f>
        <v>47291.675580268908</v>
      </c>
      <c r="F112" s="282">
        <f>[1]avgpeinc!BG105</f>
        <v>35215.210803967973</v>
      </c>
      <c r="G112" s="257">
        <f>[1]avgpeinc!BH105</f>
        <v>55130.595039793072</v>
      </c>
      <c r="H112" s="340">
        <f>B112*0.9/'TB5'!B112</f>
        <v>0.54255589842796315</v>
      </c>
      <c r="I112" s="341">
        <f>C112*0.9/'TB5'!B112</f>
        <v>0.52240344882011402</v>
      </c>
      <c r="J112" s="355">
        <f>D112*0.9/'TB5'!C112</f>
        <v>0.54827213287353516</v>
      </c>
      <c r="K112" s="197">
        <f>E112*0.9/'TB5'!D112</f>
        <v>0.51098930835723877</v>
      </c>
      <c r="L112" s="341">
        <f>F112*0.9/'TB5'!E112</f>
        <v>0.54605874419212341</v>
      </c>
      <c r="M112" s="342">
        <f>G112*0.9/'TB5'!F112</f>
        <v>0.50438779592514038</v>
      </c>
    </row>
    <row r="113" spans="1:13" ht="15.75">
      <c r="A113" s="249">
        <v>2017</v>
      </c>
      <c r="B113" s="323"/>
      <c r="C113" s="267"/>
      <c r="D113" s="282"/>
      <c r="E113" s="282"/>
      <c r="F113" s="282"/>
      <c r="G113" s="257"/>
      <c r="H113" s="324"/>
      <c r="I113" s="258"/>
      <c r="J113" s="265"/>
      <c r="K113" s="267"/>
      <c r="L113" s="257"/>
      <c r="M113" s="325"/>
    </row>
    <row r="114" spans="1:13" ht="15.75">
      <c r="A114" s="249">
        <v>2018</v>
      </c>
      <c r="B114" s="323"/>
      <c r="C114" s="267"/>
      <c r="D114" s="282"/>
      <c r="E114" s="282"/>
      <c r="F114" s="282"/>
      <c r="G114" s="257"/>
      <c r="H114" s="324"/>
      <c r="I114" s="258"/>
      <c r="J114" s="265"/>
      <c r="K114" s="267"/>
      <c r="L114" s="257"/>
      <c r="M114" s="325"/>
    </row>
    <row r="115" spans="1:13" ht="15.75">
      <c r="A115" s="249">
        <v>2019</v>
      </c>
      <c r="B115" s="323"/>
      <c r="C115" s="267"/>
      <c r="D115" s="282"/>
      <c r="E115" s="282"/>
      <c r="F115" s="282"/>
      <c r="G115" s="257"/>
      <c r="H115" s="324"/>
      <c r="I115" s="258"/>
      <c r="J115" s="265"/>
      <c r="K115" s="267"/>
      <c r="L115" s="257"/>
      <c r="M115" s="325"/>
    </row>
    <row r="116" spans="1:13" ht="16.5" thickBot="1">
      <c r="A116" s="268">
        <v>2020</v>
      </c>
      <c r="B116" s="326"/>
      <c r="C116" s="273"/>
      <c r="D116" s="327"/>
      <c r="E116" s="327"/>
      <c r="F116" s="327"/>
      <c r="G116" s="269"/>
      <c r="H116" s="328"/>
      <c r="I116" s="271"/>
      <c r="J116" s="272"/>
      <c r="K116" s="273"/>
      <c r="L116" s="269"/>
      <c r="M116" s="329"/>
    </row>
    <row r="117" spans="1:13" ht="16.5" thickTop="1">
      <c r="A117" s="274"/>
      <c r="B117" s="275"/>
      <c r="C117" s="275"/>
      <c r="D117" s="275"/>
      <c r="E117" s="275"/>
      <c r="F117" s="275"/>
      <c r="G117" s="225"/>
      <c r="H117" s="275"/>
      <c r="I117" s="275"/>
      <c r="J117" s="275"/>
      <c r="K117" s="275"/>
      <c r="L117" s="275"/>
      <c r="M117" s="225"/>
    </row>
    <row r="118" spans="1:13" ht="15.75">
      <c r="D118" s="277"/>
      <c r="E118" s="277"/>
      <c r="F118" s="277"/>
      <c r="H118" s="277"/>
      <c r="I118" s="277"/>
      <c r="J118" s="277"/>
      <c r="K118" s="277"/>
      <c r="L118" s="277"/>
    </row>
    <row r="120" spans="1:13">
      <c r="A120" s="278" t="s">
        <v>114</v>
      </c>
      <c r="B120" s="172">
        <f t="shared" ref="B120:G120" si="0">(B110/B76)^(1/34)-1</f>
        <v>8.131846803276277E-3</v>
      </c>
      <c r="C120" s="172">
        <f t="shared" si="0"/>
        <v>8.6947668670054323E-3</v>
      </c>
      <c r="D120" s="172">
        <f t="shared" si="0"/>
        <v>7.0711841261827946E-3</v>
      </c>
      <c r="E120" s="172">
        <f t="shared" si="0"/>
        <v>4.0390749145347016E-3</v>
      </c>
      <c r="F120" s="172">
        <f t="shared" si="0"/>
        <v>1.5050034411215663E-2</v>
      </c>
      <c r="G120" s="172">
        <f t="shared" si="0"/>
        <v>4.4652162434097864E-3</v>
      </c>
      <c r="H120" s="172"/>
      <c r="I120" s="172"/>
      <c r="J120" s="172"/>
      <c r="K120" s="172"/>
      <c r="L120" s="172"/>
      <c r="M120" s="172"/>
    </row>
  </sheetData>
  <mergeCells count="3">
    <mergeCell ref="A4:M4"/>
    <mergeCell ref="B7:G7"/>
    <mergeCell ref="H7:M7"/>
  </mergeCells>
  <hyperlinks>
    <hyperlink ref="A1" location="Index!A1" display="Back to index" xr:uid="{5F4BB6D0-43B5-4E4E-B9E9-865FC87BB4E9}"/>
  </hyperlinks>
  <pageMargins left="0.75" right="0.75" top="1" bottom="1" header="0.5" footer="0.5"/>
  <pageSetup paperSize="9" orientation="portrait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E2C26-9C63-48C6-95AF-6F5EACD44DE7}">
  <sheetPr>
    <tabColor theme="6" tint="0.39997558519241921"/>
  </sheetPr>
  <dimension ref="A1:P121"/>
  <sheetViews>
    <sheetView workbookViewId="0">
      <pane xSplit="1" ySplit="8" topLeftCell="B9" activePane="bottomRight" state="frozen"/>
      <selection activeCell="A4" sqref="A4:Y4"/>
      <selection pane="topRight" activeCell="A4" sqref="A4:Y4"/>
      <selection pane="bottomLeft" activeCell="A4" sqref="A4:Y4"/>
      <selection pane="bottomRight" activeCell="A4" sqref="A4:Y4"/>
    </sheetView>
  </sheetViews>
  <sheetFormatPr defaultColWidth="10.875" defaultRowHeight="15"/>
  <cols>
    <col min="1" max="1" width="10.875" style="220"/>
    <col min="2" max="13" width="12" style="220" customWidth="1"/>
    <col min="14" max="16384" width="10.875" style="220"/>
  </cols>
  <sheetData>
    <row r="1" spans="1:13">
      <c r="A1" s="1" t="s">
        <v>0</v>
      </c>
      <c r="B1" s="1"/>
      <c r="C1" s="1"/>
      <c r="G1" s="221"/>
      <c r="H1" s="221"/>
      <c r="I1" s="221"/>
      <c r="J1" s="221"/>
      <c r="K1" s="221"/>
      <c r="L1" s="221"/>
      <c r="M1" s="221"/>
    </row>
    <row r="2" spans="1:13">
      <c r="H2" s="279"/>
      <c r="I2" s="279"/>
    </row>
    <row r="3" spans="1:13" ht="15.75" thickBot="1"/>
    <row r="4" spans="1:13" ht="24.95" customHeight="1" thickTop="1">
      <c r="A4" s="493" t="s">
        <v>120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5"/>
    </row>
    <row r="5" spans="1:13" ht="15.75">
      <c r="A5" s="223"/>
      <c r="B5" s="224"/>
      <c r="C5" s="224"/>
      <c r="D5" s="225"/>
      <c r="E5" s="225"/>
      <c r="F5" s="225"/>
      <c r="G5" s="225"/>
      <c r="H5" s="225"/>
      <c r="I5" s="225"/>
      <c r="J5" s="225"/>
      <c r="K5" s="225"/>
      <c r="L5" s="225"/>
      <c r="M5" s="226"/>
    </row>
    <row r="6" spans="1:13" ht="15.75">
      <c r="A6" s="223"/>
      <c r="B6" s="9" t="s">
        <v>2</v>
      </c>
      <c r="C6" s="9" t="s">
        <v>3</v>
      </c>
      <c r="D6" s="9" t="s">
        <v>4</v>
      </c>
      <c r="E6" s="9" t="s">
        <v>5</v>
      </c>
      <c r="F6" s="9" t="s">
        <v>6</v>
      </c>
      <c r="G6" s="9" t="s">
        <v>7</v>
      </c>
      <c r="H6" s="10" t="s">
        <v>8</v>
      </c>
      <c r="I6" s="227" t="s">
        <v>9</v>
      </c>
      <c r="J6" s="227" t="s">
        <v>10</v>
      </c>
      <c r="K6" s="227" t="s">
        <v>11</v>
      </c>
      <c r="L6" s="227" t="s">
        <v>12</v>
      </c>
      <c r="M6" s="286" t="s">
        <v>13</v>
      </c>
    </row>
    <row r="7" spans="1:13" ht="20.100000000000001" customHeight="1">
      <c r="A7" s="223"/>
      <c r="B7" s="486" t="s">
        <v>116</v>
      </c>
      <c r="C7" s="487"/>
      <c r="D7" s="487"/>
      <c r="E7" s="487"/>
      <c r="F7" s="487"/>
      <c r="G7" s="487"/>
      <c r="H7" s="487" t="s">
        <v>117</v>
      </c>
      <c r="I7" s="487"/>
      <c r="J7" s="487"/>
      <c r="K7" s="487"/>
      <c r="L7" s="487"/>
      <c r="M7" s="488"/>
    </row>
    <row r="8" spans="1:13" s="235" customFormat="1" ht="51.95" customHeight="1">
      <c r="A8" s="229"/>
      <c r="B8" s="287" t="s">
        <v>118</v>
      </c>
      <c r="C8" s="233" t="s">
        <v>119</v>
      </c>
      <c r="D8" s="233" t="s">
        <v>110</v>
      </c>
      <c r="E8" s="233" t="s">
        <v>111</v>
      </c>
      <c r="F8" s="233" t="s">
        <v>112</v>
      </c>
      <c r="G8" s="233" t="s">
        <v>113</v>
      </c>
      <c r="H8" s="287" t="s">
        <v>118</v>
      </c>
      <c r="I8" s="233" t="s">
        <v>119</v>
      </c>
      <c r="J8" s="233" t="s">
        <v>110</v>
      </c>
      <c r="K8" s="233" t="s">
        <v>111</v>
      </c>
      <c r="L8" s="233" t="s">
        <v>112</v>
      </c>
      <c r="M8" s="234" t="s">
        <v>113</v>
      </c>
    </row>
    <row r="9" spans="1:13" s="235" customFormat="1" ht="15" hidden="1" customHeight="1">
      <c r="A9" s="236">
        <v>1913</v>
      </c>
      <c r="B9" s="288"/>
      <c r="C9" s="238"/>
      <c r="D9" s="238"/>
      <c r="E9" s="240"/>
      <c r="F9" s="240"/>
      <c r="G9" s="238"/>
      <c r="H9" s="289"/>
      <c r="I9" s="290"/>
      <c r="J9" s="290"/>
      <c r="K9" s="290"/>
      <c r="L9" s="290"/>
      <c r="M9" s="291"/>
    </row>
    <row r="10" spans="1:13" s="235" customFormat="1" ht="15" hidden="1" customHeight="1">
      <c r="A10" s="242">
        <v>1914</v>
      </c>
      <c r="B10" s="288"/>
      <c r="C10" s="238"/>
      <c r="D10" s="238"/>
      <c r="E10" s="240"/>
      <c r="F10" s="240"/>
      <c r="G10" s="238"/>
      <c r="H10" s="289"/>
      <c r="I10" s="290"/>
      <c r="J10" s="290"/>
      <c r="K10" s="290"/>
      <c r="L10" s="290"/>
      <c r="M10" s="291"/>
    </row>
    <row r="11" spans="1:13" s="235" customFormat="1" ht="15" hidden="1" customHeight="1">
      <c r="A11" s="242">
        <v>1915</v>
      </c>
      <c r="B11" s="288"/>
      <c r="C11" s="238"/>
      <c r="D11" s="238"/>
      <c r="E11" s="240"/>
      <c r="F11" s="240"/>
      <c r="G11" s="238"/>
      <c r="H11" s="289"/>
      <c r="I11" s="290"/>
      <c r="J11" s="290"/>
      <c r="K11" s="290"/>
      <c r="L11" s="290"/>
      <c r="M11" s="291"/>
    </row>
    <row r="12" spans="1:13" s="235" customFormat="1" ht="15" hidden="1" customHeight="1">
      <c r="A12" s="242">
        <v>1916</v>
      </c>
      <c r="B12" s="288"/>
      <c r="C12" s="238"/>
      <c r="D12" s="238"/>
      <c r="E12" s="240"/>
      <c r="F12" s="240"/>
      <c r="G12" s="238"/>
      <c r="H12" s="289"/>
      <c r="I12" s="290"/>
      <c r="J12" s="290"/>
      <c r="K12" s="290"/>
      <c r="L12" s="290"/>
      <c r="M12" s="291"/>
    </row>
    <row r="13" spans="1:13" s="235" customFormat="1" ht="15" hidden="1" customHeight="1">
      <c r="A13" s="242">
        <v>1917</v>
      </c>
      <c r="B13" s="288"/>
      <c r="C13" s="238"/>
      <c r="D13" s="238"/>
      <c r="E13" s="240"/>
      <c r="F13" s="240"/>
      <c r="G13" s="238"/>
      <c r="H13" s="289"/>
      <c r="I13" s="290"/>
      <c r="J13" s="290"/>
      <c r="K13" s="290"/>
      <c r="L13" s="290"/>
      <c r="M13" s="291"/>
    </row>
    <row r="14" spans="1:13" s="235" customFormat="1" ht="15" hidden="1" customHeight="1">
      <c r="A14" s="242">
        <v>1918</v>
      </c>
      <c r="B14" s="288"/>
      <c r="C14" s="238"/>
      <c r="D14" s="282"/>
      <c r="E14" s="292"/>
      <c r="F14" s="292"/>
      <c r="G14" s="238"/>
      <c r="H14" s="289"/>
      <c r="I14" s="290"/>
      <c r="J14" s="290"/>
      <c r="K14" s="290"/>
      <c r="L14" s="290"/>
      <c r="M14" s="291"/>
    </row>
    <row r="15" spans="1:13" s="235" customFormat="1" ht="15" hidden="1" customHeight="1">
      <c r="A15" s="244">
        <v>1919</v>
      </c>
      <c r="B15" s="293"/>
      <c r="C15" s="246"/>
      <c r="D15" s="283"/>
      <c r="E15" s="294"/>
      <c r="F15" s="294"/>
      <c r="G15" s="246"/>
      <c r="H15" s="295"/>
      <c r="I15" s="296"/>
      <c r="J15" s="296"/>
      <c r="K15" s="296"/>
      <c r="L15" s="296"/>
      <c r="M15" s="297"/>
    </row>
    <row r="16" spans="1:13" s="235" customFormat="1" ht="15" hidden="1" customHeight="1">
      <c r="A16" s="242">
        <v>1920</v>
      </c>
      <c r="B16" s="288"/>
      <c r="C16" s="238"/>
      <c r="D16" s="282"/>
      <c r="E16" s="292"/>
      <c r="F16" s="292"/>
      <c r="G16" s="238"/>
      <c r="H16" s="289"/>
      <c r="I16" s="290"/>
      <c r="J16" s="290"/>
      <c r="K16" s="290"/>
      <c r="L16" s="290"/>
      <c r="M16" s="291"/>
    </row>
    <row r="17" spans="1:13" s="235" customFormat="1" ht="15" hidden="1" customHeight="1">
      <c r="A17" s="242">
        <v>1921</v>
      </c>
      <c r="B17" s="288"/>
      <c r="C17" s="238"/>
      <c r="D17" s="282"/>
      <c r="E17" s="292"/>
      <c r="F17" s="292"/>
      <c r="G17" s="238"/>
      <c r="H17" s="289"/>
      <c r="I17" s="290"/>
      <c r="J17" s="290"/>
      <c r="K17" s="290"/>
      <c r="L17" s="290"/>
      <c r="M17" s="291"/>
    </row>
    <row r="18" spans="1:13" s="235" customFormat="1" ht="15" hidden="1" customHeight="1">
      <c r="A18" s="242">
        <v>1922</v>
      </c>
      <c r="B18" s="288"/>
      <c r="C18" s="238"/>
      <c r="D18" s="282"/>
      <c r="E18" s="292"/>
      <c r="F18" s="292"/>
      <c r="G18" s="238"/>
      <c r="H18" s="289"/>
      <c r="I18" s="290"/>
      <c r="J18" s="290"/>
      <c r="K18" s="290"/>
      <c r="L18" s="290"/>
      <c r="M18" s="291"/>
    </row>
    <row r="19" spans="1:13" s="235" customFormat="1" ht="15" hidden="1" customHeight="1">
      <c r="A19" s="242">
        <v>1923</v>
      </c>
      <c r="B19" s="288"/>
      <c r="C19" s="238"/>
      <c r="D19" s="282"/>
      <c r="E19" s="292"/>
      <c r="F19" s="292"/>
      <c r="G19" s="238"/>
      <c r="H19" s="289"/>
      <c r="I19" s="290"/>
      <c r="J19" s="290"/>
      <c r="K19" s="290"/>
      <c r="L19" s="290"/>
      <c r="M19" s="291"/>
    </row>
    <row r="20" spans="1:13" s="235" customFormat="1" ht="15" hidden="1" customHeight="1">
      <c r="A20" s="242">
        <v>1924</v>
      </c>
      <c r="B20" s="288"/>
      <c r="C20" s="238"/>
      <c r="D20" s="282"/>
      <c r="E20" s="292"/>
      <c r="F20" s="292"/>
      <c r="G20" s="238"/>
      <c r="H20" s="289"/>
      <c r="I20" s="290"/>
      <c r="J20" s="290"/>
      <c r="K20" s="290"/>
      <c r="L20" s="290"/>
      <c r="M20" s="291"/>
    </row>
    <row r="21" spans="1:13" s="235" customFormat="1" ht="15" hidden="1" customHeight="1">
      <c r="A21" s="242">
        <v>1925</v>
      </c>
      <c r="B21" s="288"/>
      <c r="C21" s="238"/>
      <c r="D21" s="282"/>
      <c r="E21" s="292"/>
      <c r="F21" s="292"/>
      <c r="G21" s="238"/>
      <c r="H21" s="289"/>
      <c r="I21" s="290"/>
      <c r="J21" s="290"/>
      <c r="K21" s="290"/>
      <c r="L21" s="290"/>
      <c r="M21" s="291"/>
    </row>
    <row r="22" spans="1:13" s="235" customFormat="1" ht="15" hidden="1" customHeight="1">
      <c r="A22" s="242">
        <v>1926</v>
      </c>
      <c r="B22" s="288"/>
      <c r="C22" s="238"/>
      <c r="D22" s="282"/>
      <c r="E22" s="292"/>
      <c r="F22" s="292"/>
      <c r="G22" s="238"/>
      <c r="H22" s="289"/>
      <c r="I22" s="290"/>
      <c r="J22" s="290"/>
      <c r="K22" s="290"/>
      <c r="L22" s="290"/>
      <c r="M22" s="291"/>
    </row>
    <row r="23" spans="1:13" s="235" customFormat="1" ht="15" hidden="1" customHeight="1">
      <c r="A23" s="242">
        <v>1927</v>
      </c>
      <c r="B23" s="288"/>
      <c r="C23" s="238"/>
      <c r="D23" s="282"/>
      <c r="E23" s="292"/>
      <c r="F23" s="292"/>
      <c r="G23" s="238"/>
      <c r="H23" s="289"/>
      <c r="I23" s="290"/>
      <c r="J23" s="290"/>
      <c r="K23" s="290"/>
      <c r="L23" s="290"/>
      <c r="M23" s="291"/>
    </row>
    <row r="24" spans="1:13" s="235" customFormat="1" ht="15" hidden="1" customHeight="1">
      <c r="A24" s="242">
        <v>1928</v>
      </c>
      <c r="B24" s="288"/>
      <c r="C24" s="238"/>
      <c r="D24" s="282"/>
      <c r="E24" s="292"/>
      <c r="F24" s="292"/>
      <c r="G24" s="238"/>
      <c r="H24" s="289"/>
      <c r="I24" s="290"/>
      <c r="J24" s="290"/>
      <c r="K24" s="290"/>
      <c r="L24" s="290"/>
      <c r="M24" s="291"/>
    </row>
    <row r="25" spans="1:13" s="235" customFormat="1" ht="15" hidden="1" customHeight="1">
      <c r="A25" s="244">
        <v>1929</v>
      </c>
      <c r="B25" s="293"/>
      <c r="C25" s="246"/>
      <c r="D25" s="283"/>
      <c r="E25" s="294"/>
      <c r="F25" s="294"/>
      <c r="G25" s="246"/>
      <c r="H25" s="295"/>
      <c r="I25" s="296"/>
      <c r="J25" s="296"/>
      <c r="K25" s="296"/>
      <c r="L25" s="296"/>
      <c r="M25" s="297"/>
    </row>
    <row r="26" spans="1:13" s="235" customFormat="1" ht="15" hidden="1" customHeight="1">
      <c r="A26" s="242">
        <v>1930</v>
      </c>
      <c r="B26" s="288"/>
      <c r="C26" s="238"/>
      <c r="D26" s="282"/>
      <c r="E26" s="292"/>
      <c r="F26" s="292"/>
      <c r="G26" s="238"/>
      <c r="H26" s="289"/>
      <c r="I26" s="290"/>
      <c r="J26" s="290"/>
      <c r="K26" s="290"/>
      <c r="L26" s="290"/>
      <c r="M26" s="291"/>
    </row>
    <row r="27" spans="1:13" s="235" customFormat="1" ht="15" hidden="1" customHeight="1">
      <c r="A27" s="242">
        <v>1931</v>
      </c>
      <c r="B27" s="288"/>
      <c r="C27" s="238"/>
      <c r="D27" s="282"/>
      <c r="E27" s="292"/>
      <c r="F27" s="292"/>
      <c r="G27" s="238"/>
      <c r="H27" s="289"/>
      <c r="I27" s="290"/>
      <c r="J27" s="290"/>
      <c r="K27" s="290"/>
      <c r="L27" s="290"/>
      <c r="M27" s="291"/>
    </row>
    <row r="28" spans="1:13" s="235" customFormat="1" ht="15" hidden="1" customHeight="1">
      <c r="A28" s="242">
        <v>1932</v>
      </c>
      <c r="B28" s="288"/>
      <c r="C28" s="238"/>
      <c r="D28" s="282"/>
      <c r="E28" s="292"/>
      <c r="F28" s="292"/>
      <c r="G28" s="238"/>
      <c r="H28" s="289"/>
      <c r="I28" s="290"/>
      <c r="J28" s="290"/>
      <c r="K28" s="290"/>
      <c r="L28" s="290"/>
      <c r="M28" s="291"/>
    </row>
    <row r="29" spans="1:13" s="235" customFormat="1" ht="15" hidden="1" customHeight="1">
      <c r="A29" s="242">
        <v>1933</v>
      </c>
      <c r="B29" s="288"/>
      <c r="C29" s="238"/>
      <c r="D29" s="282"/>
      <c r="E29" s="292"/>
      <c r="F29" s="292"/>
      <c r="G29" s="238"/>
      <c r="H29" s="289"/>
      <c r="I29" s="290"/>
      <c r="J29" s="290"/>
      <c r="K29" s="290"/>
      <c r="L29" s="290"/>
      <c r="M29" s="291"/>
    </row>
    <row r="30" spans="1:13" s="235" customFormat="1" ht="15" hidden="1" customHeight="1">
      <c r="A30" s="242">
        <v>1934</v>
      </c>
      <c r="B30" s="288"/>
      <c r="C30" s="238"/>
      <c r="D30" s="282"/>
      <c r="E30" s="292"/>
      <c r="F30" s="292"/>
      <c r="G30" s="238"/>
      <c r="H30" s="289"/>
      <c r="I30" s="290"/>
      <c r="J30" s="290"/>
      <c r="K30" s="290"/>
      <c r="L30" s="290"/>
      <c r="M30" s="291"/>
    </row>
    <row r="31" spans="1:13" s="235" customFormat="1" ht="15" hidden="1" customHeight="1">
      <c r="A31" s="242">
        <v>1935</v>
      </c>
      <c r="B31" s="288"/>
      <c r="C31" s="238"/>
      <c r="D31" s="282"/>
      <c r="E31" s="292"/>
      <c r="F31" s="292"/>
      <c r="G31" s="238"/>
      <c r="H31" s="289"/>
      <c r="I31" s="290"/>
      <c r="J31" s="290"/>
      <c r="K31" s="290"/>
      <c r="L31" s="290"/>
      <c r="M31" s="291"/>
    </row>
    <row r="32" spans="1:13" s="235" customFormat="1" ht="15" hidden="1" customHeight="1">
      <c r="A32" s="242">
        <v>1936</v>
      </c>
      <c r="B32" s="288"/>
      <c r="C32" s="238"/>
      <c r="D32" s="282"/>
      <c r="E32" s="292"/>
      <c r="F32" s="292"/>
      <c r="G32" s="238"/>
      <c r="H32" s="289"/>
      <c r="I32" s="290"/>
      <c r="J32" s="290"/>
      <c r="K32" s="290"/>
      <c r="L32" s="290"/>
      <c r="M32" s="291"/>
    </row>
    <row r="33" spans="1:13" s="235" customFormat="1" ht="15" hidden="1" customHeight="1">
      <c r="A33" s="242">
        <v>1937</v>
      </c>
      <c r="B33" s="288"/>
      <c r="C33" s="238"/>
      <c r="D33" s="282"/>
      <c r="E33" s="292"/>
      <c r="F33" s="292"/>
      <c r="G33" s="238"/>
      <c r="H33" s="289"/>
      <c r="I33" s="290"/>
      <c r="J33" s="290"/>
      <c r="K33" s="290"/>
      <c r="L33" s="290"/>
      <c r="M33" s="291"/>
    </row>
    <row r="34" spans="1:13" s="235" customFormat="1" ht="15" hidden="1" customHeight="1">
      <c r="A34" s="242">
        <v>1938</v>
      </c>
      <c r="B34" s="288"/>
      <c r="C34" s="238"/>
      <c r="D34" s="282"/>
      <c r="E34" s="292"/>
      <c r="F34" s="292"/>
      <c r="G34" s="238"/>
      <c r="H34" s="289"/>
      <c r="I34" s="290"/>
      <c r="J34" s="290"/>
      <c r="K34" s="290"/>
      <c r="L34" s="290"/>
      <c r="M34" s="291"/>
    </row>
    <row r="35" spans="1:13" s="235" customFormat="1" ht="15" hidden="1" customHeight="1">
      <c r="A35" s="244">
        <v>1939</v>
      </c>
      <c r="B35" s="293"/>
      <c r="C35" s="246"/>
      <c r="D35" s="283"/>
      <c r="E35" s="294"/>
      <c r="F35" s="294"/>
      <c r="G35" s="246"/>
      <c r="H35" s="295"/>
      <c r="I35" s="296"/>
      <c r="J35" s="296"/>
      <c r="K35" s="296"/>
      <c r="L35" s="296"/>
      <c r="M35" s="297"/>
    </row>
    <row r="36" spans="1:13" s="235" customFormat="1" ht="15" hidden="1" customHeight="1">
      <c r="A36" s="242">
        <v>1940</v>
      </c>
      <c r="B36" s="288"/>
      <c r="C36" s="238"/>
      <c r="D36" s="282"/>
      <c r="E36" s="292"/>
      <c r="F36" s="292"/>
      <c r="G36" s="238"/>
      <c r="H36" s="289"/>
      <c r="I36" s="290"/>
      <c r="J36" s="290"/>
      <c r="K36" s="290"/>
      <c r="L36" s="290"/>
      <c r="M36" s="291"/>
    </row>
    <row r="37" spans="1:13" s="235" customFormat="1" ht="15" hidden="1" customHeight="1">
      <c r="A37" s="242">
        <v>1941</v>
      </c>
      <c r="B37" s="288"/>
      <c r="C37" s="238"/>
      <c r="D37" s="282"/>
      <c r="E37" s="292"/>
      <c r="F37" s="292"/>
      <c r="G37" s="238"/>
      <c r="H37" s="289"/>
      <c r="I37" s="290"/>
      <c r="J37" s="290"/>
      <c r="K37" s="290"/>
      <c r="L37" s="290"/>
      <c r="M37" s="291"/>
    </row>
    <row r="38" spans="1:13" s="235" customFormat="1" ht="15" hidden="1" customHeight="1">
      <c r="A38" s="242">
        <v>1942</v>
      </c>
      <c r="B38" s="288"/>
      <c r="C38" s="238"/>
      <c r="D38" s="282"/>
      <c r="E38" s="292"/>
      <c r="F38" s="292"/>
      <c r="G38" s="238"/>
      <c r="H38" s="289"/>
      <c r="I38" s="290"/>
      <c r="J38" s="290"/>
      <c r="K38" s="290"/>
      <c r="L38" s="290"/>
      <c r="M38" s="291"/>
    </row>
    <row r="39" spans="1:13" s="235" customFormat="1" ht="15" hidden="1" customHeight="1">
      <c r="A39" s="242">
        <v>1943</v>
      </c>
      <c r="B39" s="288"/>
      <c r="C39" s="238"/>
      <c r="D39" s="282"/>
      <c r="E39" s="292"/>
      <c r="F39" s="292"/>
      <c r="G39" s="238"/>
      <c r="H39" s="289"/>
      <c r="I39" s="290"/>
      <c r="J39" s="290"/>
      <c r="K39" s="290"/>
      <c r="L39" s="290"/>
      <c r="M39" s="291"/>
    </row>
    <row r="40" spans="1:13" s="235" customFormat="1" ht="15" hidden="1" customHeight="1">
      <c r="A40" s="242">
        <v>1944</v>
      </c>
      <c r="B40" s="288"/>
      <c r="C40" s="238"/>
      <c r="D40" s="282"/>
      <c r="E40" s="292"/>
      <c r="F40" s="292"/>
      <c r="G40" s="238"/>
      <c r="H40" s="289"/>
      <c r="I40" s="290"/>
      <c r="J40" s="290"/>
      <c r="K40" s="290"/>
      <c r="L40" s="290"/>
      <c r="M40" s="291"/>
    </row>
    <row r="41" spans="1:13" s="235" customFormat="1" ht="15" hidden="1" customHeight="1">
      <c r="A41" s="242">
        <v>1945</v>
      </c>
      <c r="B41" s="288"/>
      <c r="C41" s="238"/>
      <c r="D41" s="282"/>
      <c r="E41" s="292"/>
      <c r="F41" s="292"/>
      <c r="G41" s="238"/>
      <c r="H41" s="289"/>
      <c r="I41" s="290"/>
      <c r="J41" s="290"/>
      <c r="K41" s="290"/>
      <c r="L41" s="290"/>
      <c r="M41" s="291"/>
    </row>
    <row r="42" spans="1:13" s="235" customFormat="1" ht="15" customHeight="1">
      <c r="A42" s="242">
        <v>1946</v>
      </c>
      <c r="B42" s="288">
        <f>B58*'TB6'!B42/'TB6'!B58</f>
        <v>8663.7050311702096</v>
      </c>
      <c r="C42" s="238"/>
      <c r="D42" s="282"/>
      <c r="E42" s="292"/>
      <c r="F42" s="292"/>
      <c r="G42" s="238"/>
      <c r="H42" s="289"/>
      <c r="I42" s="290"/>
      <c r="J42" s="290"/>
      <c r="K42" s="290"/>
      <c r="L42" s="290"/>
      <c r="M42" s="291"/>
    </row>
    <row r="43" spans="1:13" s="235" customFormat="1" ht="15" customHeight="1">
      <c r="A43" s="242">
        <v>1947</v>
      </c>
      <c r="B43" s="288"/>
      <c r="C43" s="238"/>
      <c r="D43" s="282"/>
      <c r="E43" s="292"/>
      <c r="F43" s="292"/>
      <c r="G43" s="238"/>
      <c r="H43" s="289"/>
      <c r="I43" s="290"/>
      <c r="J43" s="290"/>
      <c r="K43" s="290"/>
      <c r="L43" s="290"/>
      <c r="M43" s="291"/>
    </row>
    <row r="44" spans="1:13" s="235" customFormat="1" ht="15" customHeight="1">
      <c r="A44" s="242">
        <v>1948</v>
      </c>
      <c r="B44" s="288"/>
      <c r="C44" s="238"/>
      <c r="D44" s="282"/>
      <c r="E44" s="292"/>
      <c r="F44" s="292"/>
      <c r="G44" s="238"/>
      <c r="H44" s="289"/>
      <c r="I44" s="290"/>
      <c r="J44" s="290"/>
      <c r="K44" s="290"/>
      <c r="L44" s="290"/>
      <c r="M44" s="291"/>
    </row>
    <row r="45" spans="1:13" s="235" customFormat="1" ht="15" customHeight="1">
      <c r="A45" s="244">
        <v>1949</v>
      </c>
      <c r="B45" s="293"/>
      <c r="C45" s="246"/>
      <c r="D45" s="283"/>
      <c r="E45" s="294"/>
      <c r="F45" s="294"/>
      <c r="G45" s="246"/>
      <c r="H45" s="295"/>
      <c r="I45" s="296"/>
      <c r="J45" s="296"/>
      <c r="K45" s="296"/>
      <c r="L45" s="296"/>
      <c r="M45" s="297"/>
    </row>
    <row r="46" spans="1:13" s="235" customFormat="1" ht="15" customHeight="1">
      <c r="A46" s="242">
        <v>1950</v>
      </c>
      <c r="B46" s="288"/>
      <c r="C46" s="238"/>
      <c r="D46" s="282"/>
      <c r="E46" s="292"/>
      <c r="F46" s="292"/>
      <c r="G46" s="238"/>
      <c r="H46" s="289"/>
      <c r="I46" s="290"/>
      <c r="J46" s="290"/>
      <c r="K46" s="290"/>
      <c r="L46" s="290"/>
      <c r="M46" s="291"/>
    </row>
    <row r="47" spans="1:13" s="235" customFormat="1" ht="15" customHeight="1">
      <c r="A47" s="242">
        <v>1951</v>
      </c>
      <c r="B47" s="288"/>
      <c r="C47" s="238"/>
      <c r="D47" s="282"/>
      <c r="E47" s="292"/>
      <c r="F47" s="292"/>
      <c r="G47" s="238"/>
      <c r="H47" s="289"/>
      <c r="I47" s="290"/>
      <c r="J47" s="290"/>
      <c r="K47" s="290"/>
      <c r="L47" s="290"/>
      <c r="M47" s="291"/>
    </row>
    <row r="48" spans="1:13" s="235" customFormat="1" ht="15" customHeight="1">
      <c r="A48" s="242">
        <v>1952</v>
      </c>
      <c r="B48" s="288"/>
      <c r="C48" s="238"/>
      <c r="D48" s="282"/>
      <c r="E48" s="292"/>
      <c r="F48" s="292"/>
      <c r="G48" s="238"/>
      <c r="H48" s="289"/>
      <c r="I48" s="290"/>
      <c r="J48" s="290"/>
      <c r="K48" s="290"/>
      <c r="L48" s="290"/>
      <c r="M48" s="291"/>
    </row>
    <row r="49" spans="1:16" s="235" customFormat="1" ht="15" customHeight="1">
      <c r="A49" s="242">
        <v>1953</v>
      </c>
      <c r="B49" s="288"/>
      <c r="C49" s="238"/>
      <c r="D49" s="282"/>
      <c r="E49" s="292"/>
      <c r="F49" s="292"/>
      <c r="G49" s="238"/>
      <c r="H49" s="289"/>
      <c r="I49" s="290"/>
      <c r="J49" s="290"/>
      <c r="K49" s="290"/>
      <c r="L49" s="290"/>
      <c r="M49" s="291"/>
    </row>
    <row r="50" spans="1:16" s="235" customFormat="1" ht="15" customHeight="1">
      <c r="A50" s="242">
        <v>1954</v>
      </c>
      <c r="B50" s="288"/>
      <c r="C50" s="238"/>
      <c r="D50" s="282"/>
      <c r="E50" s="292"/>
      <c r="F50" s="292"/>
      <c r="G50" s="238"/>
      <c r="H50" s="289"/>
      <c r="I50" s="290"/>
      <c r="J50" s="290"/>
      <c r="K50" s="290"/>
      <c r="L50" s="290"/>
      <c r="M50" s="291"/>
    </row>
    <row r="51" spans="1:16" s="235" customFormat="1" ht="15" customHeight="1">
      <c r="A51" s="242">
        <v>1955</v>
      </c>
      <c r="B51" s="288"/>
      <c r="C51" s="238"/>
      <c r="D51" s="282"/>
      <c r="E51" s="292"/>
      <c r="F51" s="292"/>
      <c r="G51" s="238"/>
      <c r="H51" s="289"/>
      <c r="I51" s="290"/>
      <c r="J51" s="290"/>
      <c r="K51" s="290"/>
      <c r="L51" s="290"/>
      <c r="M51" s="291"/>
    </row>
    <row r="52" spans="1:16" s="235" customFormat="1" ht="15" customHeight="1">
      <c r="A52" s="242">
        <v>1956</v>
      </c>
      <c r="B52" s="288"/>
      <c r="C52" s="238"/>
      <c r="D52" s="282"/>
      <c r="E52" s="292"/>
      <c r="F52" s="292"/>
      <c r="G52" s="238"/>
      <c r="H52" s="289"/>
      <c r="I52" s="290"/>
      <c r="J52" s="290"/>
      <c r="K52" s="290"/>
      <c r="L52" s="290"/>
      <c r="M52" s="291"/>
    </row>
    <row r="53" spans="1:16" s="235" customFormat="1" ht="15" customHeight="1">
      <c r="A53" s="242">
        <v>1957</v>
      </c>
      <c r="B53" s="288"/>
      <c r="C53" s="238"/>
      <c r="D53" s="282"/>
      <c r="E53" s="292"/>
      <c r="F53" s="292"/>
      <c r="G53" s="238"/>
      <c r="H53" s="289"/>
      <c r="I53" s="290"/>
      <c r="J53" s="290"/>
      <c r="K53" s="290"/>
      <c r="L53" s="290"/>
      <c r="M53" s="291"/>
    </row>
    <row r="54" spans="1:16" s="235" customFormat="1" ht="15" customHeight="1">
      <c r="A54" s="242">
        <v>1958</v>
      </c>
      <c r="B54" s="288"/>
      <c r="C54" s="238"/>
      <c r="D54" s="282"/>
      <c r="E54" s="292"/>
      <c r="F54" s="292"/>
      <c r="G54" s="238"/>
      <c r="H54" s="289"/>
      <c r="I54" s="290"/>
      <c r="J54" s="290"/>
      <c r="K54" s="290"/>
      <c r="L54" s="290"/>
      <c r="M54" s="291"/>
    </row>
    <row r="55" spans="1:16" s="235" customFormat="1" ht="15" customHeight="1">
      <c r="A55" s="244">
        <v>1959</v>
      </c>
      <c r="B55" s="293"/>
      <c r="C55" s="246"/>
      <c r="D55" s="283"/>
      <c r="E55" s="294"/>
      <c r="F55" s="294"/>
      <c r="G55" s="246"/>
      <c r="H55" s="295"/>
      <c r="I55" s="296"/>
      <c r="J55" s="296"/>
      <c r="K55" s="296"/>
      <c r="L55" s="296"/>
      <c r="M55" s="297"/>
    </row>
    <row r="56" spans="1:16" ht="15.75">
      <c r="A56" s="249">
        <v>1960</v>
      </c>
      <c r="B56" s="288"/>
      <c r="C56" s="238"/>
      <c r="D56" s="282"/>
      <c r="E56" s="292"/>
      <c r="F56" s="292"/>
      <c r="G56" s="238"/>
      <c r="H56" s="289"/>
      <c r="I56" s="290"/>
      <c r="J56" s="290"/>
      <c r="K56" s="290"/>
      <c r="L56" s="290"/>
      <c r="M56" s="291"/>
    </row>
    <row r="57" spans="1:16" ht="15.75">
      <c r="A57" s="249">
        <v>1961</v>
      </c>
      <c r="B57" s="288"/>
      <c r="C57" s="238"/>
      <c r="D57" s="282"/>
      <c r="E57" s="292"/>
      <c r="F57" s="292"/>
      <c r="G57" s="238"/>
      <c r="H57" s="289"/>
      <c r="I57" s="290"/>
      <c r="J57" s="290"/>
      <c r="K57" s="290"/>
      <c r="L57" s="290"/>
      <c r="M57" s="291"/>
    </row>
    <row r="58" spans="1:16">
      <c r="A58" s="249">
        <v>1962</v>
      </c>
      <c r="B58" s="298">
        <f>[1]avgpeinc!AW51</f>
        <v>12733.591260822061</v>
      </c>
      <c r="C58" s="250">
        <f>[1]avgpeinc!AX51</f>
        <v>6773.1026605698626</v>
      </c>
      <c r="D58" s="299">
        <f>[1]avgpeinc!AY51</f>
        <v>14300.670617368291</v>
      </c>
      <c r="E58" s="299">
        <f>[1]avgpeinc!AZ51</f>
        <v>15835.864004298352</v>
      </c>
      <c r="F58" s="299">
        <f>[1]avgpeinc!BA51</f>
        <v>3351.1647222671281</v>
      </c>
      <c r="G58" s="250">
        <f>[1]avgpeinc!BB51</f>
        <v>16891.958727895057</v>
      </c>
      <c r="H58" s="337">
        <f>B58*0.5/'TB5'!B58</f>
        <v>0.19950604438781738</v>
      </c>
      <c r="I58" s="338">
        <f>C58*0.5/'TB5'!B58</f>
        <v>0.10611891746520996</v>
      </c>
      <c r="J58" s="338">
        <f>D58*0.5/'TB5'!C58</f>
        <v>0.22103315591812137</v>
      </c>
      <c r="K58" s="338">
        <f>E58*0.5/'TB5'!D58</f>
        <v>0.17627418041229248</v>
      </c>
      <c r="L58" s="338">
        <f>F58*0.5/'TB5'!E58</f>
        <v>8.5321247577667236E-2</v>
      </c>
      <c r="M58" s="339">
        <f>G58*0.5/'TB5'!F58</f>
        <v>0.16607165336608884</v>
      </c>
      <c r="P58" s="356"/>
    </row>
    <row r="59" spans="1:16">
      <c r="A59" s="249">
        <v>1963</v>
      </c>
      <c r="B59" s="303">
        <f>[1]avgpeinc!AW52</f>
        <v>12907.164266314478</v>
      </c>
      <c r="C59" s="257">
        <f>[1]avgpeinc!AX52</f>
        <v>6752.4779419471606</v>
      </c>
      <c r="D59" s="282">
        <f>[1]avgpeinc!AY52</f>
        <v>14876.367109001345</v>
      </c>
      <c r="E59" s="282">
        <f>[1]avgpeinc!AZ52</f>
        <v>16315.017359525453</v>
      </c>
      <c r="F59" s="282">
        <f>[1]avgpeinc!BA52</f>
        <v>3237.9676037319805</v>
      </c>
      <c r="G59" s="257">
        <f>[1]avgpeinc!BB52</f>
        <v>16733.755388491685</v>
      </c>
      <c r="H59" s="340">
        <f>B59*0.5/'TB5'!B59</f>
        <v>0.1955841769211065</v>
      </c>
      <c r="I59" s="341">
        <f>C59*0.5/'TB5'!B59</f>
        <v>0.10232130103902133</v>
      </c>
      <c r="J59" s="341">
        <f>D59*0.5/'TB5'!C59</f>
        <v>0.22159445230668443</v>
      </c>
      <c r="K59" s="341">
        <f>E59*0.5/'TB5'!D59</f>
        <v>0.1751840519927077</v>
      </c>
      <c r="L59" s="341">
        <f>F59*0.5/'TB5'!E59</f>
        <v>7.9350860571248225E-2</v>
      </c>
      <c r="M59" s="342">
        <f>G59*0.5/'TB5'!F59</f>
        <v>0.15964715563088616</v>
      </c>
      <c r="P59" s="356"/>
    </row>
    <row r="60" spans="1:16">
      <c r="A60" s="249">
        <v>1964</v>
      </c>
      <c r="B60" s="303">
        <f>[1]avgpeinc!AW53</f>
        <v>13080.737271806895</v>
      </c>
      <c r="C60" s="257">
        <f>[1]avgpeinc!AX53</f>
        <v>6731.8532233244587</v>
      </c>
      <c r="D60" s="282">
        <f>[1]avgpeinc!AY53</f>
        <v>15452.063600634398</v>
      </c>
      <c r="E60" s="282">
        <f>[1]avgpeinc!AZ53</f>
        <v>16794.170714752556</v>
      </c>
      <c r="F60" s="282">
        <f>[1]avgpeinc!BA53</f>
        <v>3124.7704851968329</v>
      </c>
      <c r="G60" s="257">
        <f>[1]avgpeinc!BB53</f>
        <v>16575.552049088314</v>
      </c>
      <c r="H60" s="340">
        <f>B60*0.5/'TB5'!B60</f>
        <v>0.19044071435928348</v>
      </c>
      <c r="I60" s="341">
        <f>C60*0.5/'TB5'!B60</f>
        <v>9.8008155822753906E-2</v>
      </c>
      <c r="J60" s="341">
        <f>D60*0.5/'TB5'!C60</f>
        <v>0.22211647033691403</v>
      </c>
      <c r="K60" s="341">
        <f>E60*0.5/'TB5'!D60</f>
        <v>0.17416840791702273</v>
      </c>
      <c r="L60" s="341">
        <f>F60*0.5/'TB5'!E60</f>
        <v>7.3811650276184082E-2</v>
      </c>
      <c r="M60" s="342">
        <f>G60*0.5/'TB5'!F60</f>
        <v>0.15231496095657349</v>
      </c>
      <c r="P60" s="356"/>
    </row>
    <row r="61" spans="1:16">
      <c r="A61" s="249">
        <v>1965</v>
      </c>
      <c r="B61" s="303">
        <f>[1]avgpeinc!AW54</f>
        <v>14053.238353218596</v>
      </c>
      <c r="C61" s="257">
        <f>[1]avgpeinc!AX54</f>
        <v>7234.0986133371562</v>
      </c>
      <c r="D61" s="282">
        <f>[1]avgpeinc!AY54</f>
        <v>16581.019671064656</v>
      </c>
      <c r="E61" s="282">
        <f>[1]avgpeinc!AZ54</f>
        <v>18161.875546688847</v>
      </c>
      <c r="F61" s="282">
        <f>[1]avgpeinc!BA54</f>
        <v>3344.3583604566866</v>
      </c>
      <c r="G61" s="257">
        <f>[1]avgpeinc!BB54</f>
        <v>17630.173755142168</v>
      </c>
      <c r="H61" s="340">
        <f>B61*0.5/'TB5'!B61</f>
        <v>0.19451347866586272</v>
      </c>
      <c r="I61" s="341">
        <f>C61*0.5/'TB5'!B61</f>
        <v>0.10012850070032654</v>
      </c>
      <c r="J61" s="341">
        <f>D61*0.5/'TB5'!C61</f>
        <v>0.22681034132287281</v>
      </c>
      <c r="K61" s="341">
        <f>E61*0.5/'TB5'!D61</f>
        <v>0.17912584727204753</v>
      </c>
      <c r="L61" s="341">
        <f>F61*0.5/'TB5'!E61</f>
        <v>7.540094344396038E-2</v>
      </c>
      <c r="M61" s="342">
        <f>G61*0.5/'TB5'!F61</f>
        <v>0.15426856217468421</v>
      </c>
      <c r="P61" s="356"/>
    </row>
    <row r="62" spans="1:16">
      <c r="A62" s="249">
        <v>1966</v>
      </c>
      <c r="B62" s="303">
        <f>[1]avgpeinc!AW55</f>
        <v>15025.739434630299</v>
      </c>
      <c r="C62" s="257">
        <f>[1]avgpeinc!AX55</f>
        <v>7736.3440033498537</v>
      </c>
      <c r="D62" s="282">
        <f>[1]avgpeinc!AY55</f>
        <v>17709.975741494913</v>
      </c>
      <c r="E62" s="282">
        <f>[1]avgpeinc!AZ55</f>
        <v>19529.580378625142</v>
      </c>
      <c r="F62" s="282">
        <f>[1]avgpeinc!BA55</f>
        <v>3563.9462357165403</v>
      </c>
      <c r="G62" s="257">
        <f>[1]avgpeinc!BB55</f>
        <v>18684.795461196023</v>
      </c>
      <c r="H62" s="340">
        <f>B62*0.5/'TB5'!B62</f>
        <v>0.19876277446746826</v>
      </c>
      <c r="I62" s="341">
        <f>C62*0.5/'TB5'!B62</f>
        <v>0.1023375391960144</v>
      </c>
      <c r="J62" s="341">
        <f>D62*0.5/'TB5'!C62</f>
        <v>0.23107087612152102</v>
      </c>
      <c r="K62" s="341">
        <f>E62*0.5/'TB5'!D62</f>
        <v>0.18362027406692505</v>
      </c>
      <c r="L62" s="341">
        <f>F62*0.5/'TB5'!E62</f>
        <v>7.6851785182952881E-2</v>
      </c>
      <c r="M62" s="342">
        <f>G62*0.5/'TB5'!F62</f>
        <v>0.1567264199256897</v>
      </c>
      <c r="P62" s="356"/>
    </row>
    <row r="63" spans="1:16">
      <c r="A63" s="249">
        <v>1967</v>
      </c>
      <c r="B63" s="303">
        <f>[1]avgpeinc!AW56</f>
        <v>15943.462304281107</v>
      </c>
      <c r="C63" s="257">
        <f>[1]avgpeinc!AX56</f>
        <v>8924.3119605386219</v>
      </c>
      <c r="D63" s="282">
        <f>[1]avgpeinc!AY56</f>
        <v>18418.810230533174</v>
      </c>
      <c r="E63" s="282">
        <f>[1]avgpeinc!AZ56</f>
        <v>20007.553430638935</v>
      </c>
      <c r="F63" s="282">
        <f>[1]avgpeinc!BA56</f>
        <v>4427.3610341812773</v>
      </c>
      <c r="G63" s="257">
        <f>[1]avgpeinc!BB56</f>
        <v>20121.763526435156</v>
      </c>
      <c r="H63" s="343">
        <f>B63*0.5/'TB5'!B63</f>
        <v>0.20802518725395203</v>
      </c>
      <c r="I63" s="344">
        <f>C63*0.5/'TB5'!B63</f>
        <v>0.11644156277179718</v>
      </c>
      <c r="J63" s="341">
        <f>D63*0.5/'TB5'!C63</f>
        <v>0.2348158806562424</v>
      </c>
      <c r="K63" s="341">
        <f>E63*0.5/'TB5'!D63</f>
        <v>0.18847990036010745</v>
      </c>
      <c r="L63" s="341">
        <f>F63*0.5/'TB5'!E63</f>
        <v>9.1300904750823975E-2</v>
      </c>
      <c r="M63" s="342">
        <f>G63*0.5/'TB5'!F63</f>
        <v>0.16661103069782257</v>
      </c>
      <c r="P63" s="356"/>
    </row>
    <row r="64" spans="1:16">
      <c r="A64" s="249">
        <v>1968</v>
      </c>
      <c r="B64" s="303">
        <f>[1]avgpeinc!AW57</f>
        <v>16646.538181982225</v>
      </c>
      <c r="C64" s="257">
        <f>[1]avgpeinc!AX57</f>
        <v>9522.6411549997229</v>
      </c>
      <c r="D64" s="282">
        <f>[1]avgpeinc!AY57</f>
        <v>19026.664662825489</v>
      </c>
      <c r="E64" s="282">
        <f>[1]avgpeinc!AZ57</f>
        <v>20700.447273360074</v>
      </c>
      <c r="F64" s="282">
        <f>[1]avgpeinc!BA57</f>
        <v>4737.7214174007904</v>
      </c>
      <c r="G64" s="257">
        <f>[1]avgpeinc!BB57</f>
        <v>21365.35164003486</v>
      </c>
      <c r="H64" s="343">
        <f>B64*0.5/'TB5'!B64</f>
        <v>0.21102554351091385</v>
      </c>
      <c r="I64" s="344">
        <f>C64*0.5/'TB5'!B64</f>
        <v>0.12071702256798744</v>
      </c>
      <c r="J64" s="341">
        <f>D64*0.5/'TB5'!C64</f>
        <v>0.23584910854697225</v>
      </c>
      <c r="K64" s="341">
        <f>E64*0.5/'TB5'!D64</f>
        <v>0.19003695249557495</v>
      </c>
      <c r="L64" s="341">
        <f>F64*0.5/'TB5'!E64</f>
        <v>9.5061644911766052E-2</v>
      </c>
      <c r="M64" s="342">
        <f>G64*0.5/'TB5'!F64</f>
        <v>0.17090320959687236</v>
      </c>
      <c r="P64" s="356"/>
    </row>
    <row r="65" spans="1:16">
      <c r="A65" s="259">
        <v>1969</v>
      </c>
      <c r="B65" s="308">
        <f>[1]avgpeinc!AW58</f>
        <v>17150.998565140377</v>
      </c>
      <c r="C65" s="260">
        <f>[1]avgpeinc!AX58</f>
        <v>9927.2696707091782</v>
      </c>
      <c r="D65" s="283">
        <f>[1]avgpeinc!AY58</f>
        <v>19511.708669183885</v>
      </c>
      <c r="E65" s="283">
        <f>[1]avgpeinc!AZ58</f>
        <v>21341.128737465548</v>
      </c>
      <c r="F65" s="283">
        <f>[1]avgpeinc!BA58</f>
        <v>4993.1436960208966</v>
      </c>
      <c r="G65" s="260">
        <f>[1]avgpeinc!BB58</f>
        <v>22275.757386545149</v>
      </c>
      <c r="H65" s="345">
        <f>B65*0.5/'TB5'!B65</f>
        <v>0.21457660384476188</v>
      </c>
      <c r="I65" s="346">
        <f>C65*0.5/'TB5'!B65</f>
        <v>0.12420033756643534</v>
      </c>
      <c r="J65" s="347">
        <f>D65*0.5/'TB5'!C65</f>
        <v>0.23873152490705254</v>
      </c>
      <c r="K65" s="347">
        <f>E65*0.5/'TB5'!D65</f>
        <v>0.1926112174987793</v>
      </c>
      <c r="L65" s="347">
        <f>F65*0.5/'TB5'!E65</f>
        <v>9.9128510802984238E-2</v>
      </c>
      <c r="M65" s="348">
        <f>G65*0.5/'TB5'!F65</f>
        <v>0.17521856818348167</v>
      </c>
      <c r="P65" s="356"/>
    </row>
    <row r="66" spans="1:16">
      <c r="A66" s="249">
        <v>1970</v>
      </c>
      <c r="B66" s="303">
        <f>[1]avgpeinc!AW59</f>
        <v>16604.093948935999</v>
      </c>
      <c r="C66" s="257">
        <f>[1]avgpeinc!AX59</f>
        <v>9707.8470638413855</v>
      </c>
      <c r="D66" s="282">
        <f>[1]avgpeinc!AY59</f>
        <v>18755.618260312254</v>
      </c>
      <c r="E66" s="282">
        <f>[1]avgpeinc!AZ59</f>
        <v>20548.057843738105</v>
      </c>
      <c r="F66" s="282">
        <f>[1]avgpeinc!BA59</f>
        <v>4971.8798459608806</v>
      </c>
      <c r="G66" s="257">
        <f>[1]avgpeinc!BB59</f>
        <v>21738.976495154617</v>
      </c>
      <c r="H66" s="343">
        <f>B66*0.5/'TB5'!B66</f>
        <v>0.21292713331058621</v>
      </c>
      <c r="I66" s="344">
        <f>C66*0.5/'TB5'!B66</f>
        <v>0.12449122802354394</v>
      </c>
      <c r="J66" s="341">
        <f>D66*0.5/'TB5'!C66</f>
        <v>0.23636715649627149</v>
      </c>
      <c r="K66" s="341">
        <f>E66*0.5/'TB5'!D66</f>
        <v>0.19057182967662811</v>
      </c>
      <c r="L66" s="341">
        <f>F66*0.5/'TB5'!E66</f>
        <v>0.10143544431775808</v>
      </c>
      <c r="M66" s="342">
        <f>G66*0.5/'TB5'!F66</f>
        <v>0.17486916133202612</v>
      </c>
      <c r="P66" s="356"/>
    </row>
    <row r="67" spans="1:16">
      <c r="A67" s="249">
        <v>1971</v>
      </c>
      <c r="B67" s="303">
        <f>[1]avgpeinc!AW60</f>
        <v>16363.181735221524</v>
      </c>
      <c r="C67" s="257">
        <f>[1]avgpeinc!AX60</f>
        <v>9733.6798299531783</v>
      </c>
      <c r="D67" s="282">
        <f>[1]avgpeinc!AY60</f>
        <v>18443.837406439325</v>
      </c>
      <c r="E67" s="282">
        <f>[1]avgpeinc!AZ60</f>
        <v>20026.865867218472</v>
      </c>
      <c r="F67" s="282">
        <f>[1]avgpeinc!BA60</f>
        <v>5160.3394182341526</v>
      </c>
      <c r="G67" s="257">
        <f>[1]avgpeinc!BB60</f>
        <v>21446.176787407137</v>
      </c>
      <c r="H67" s="343">
        <f>B67*0.5/'TB5'!B67</f>
        <v>0.20878274005372077</v>
      </c>
      <c r="I67" s="344">
        <f>C67*0.5/'TB5'!B67</f>
        <v>0.12419493828201666</v>
      </c>
      <c r="J67" s="341">
        <f>D67*0.5/'TB5'!C67</f>
        <v>0.23112059890991074</v>
      </c>
      <c r="K67" s="341">
        <f>E67*0.5/'TB5'!D67</f>
        <v>0.18575164303183553</v>
      </c>
      <c r="L67" s="341">
        <f>F67*0.5/'TB5'!E67</f>
        <v>0.1036157065536827</v>
      </c>
      <c r="M67" s="342">
        <f>G67*0.5/'TB5'!F67</f>
        <v>0.17165646987268701</v>
      </c>
      <c r="P67" s="356"/>
    </row>
    <row r="68" spans="1:16">
      <c r="A68" s="249">
        <v>1972</v>
      </c>
      <c r="B68" s="303">
        <f>[1]avgpeinc!AW61</f>
        <v>16823.749554491969</v>
      </c>
      <c r="C68" s="257">
        <f>[1]avgpeinc!AX61</f>
        <v>10224.316523575751</v>
      </c>
      <c r="D68" s="282">
        <f>[1]avgpeinc!AY61</f>
        <v>18850.227247407507</v>
      </c>
      <c r="E68" s="282">
        <f>[1]avgpeinc!AZ61</f>
        <v>20625.012266233371</v>
      </c>
      <c r="F68" s="282">
        <f>[1]avgpeinc!BA61</f>
        <v>5580.1817092167612</v>
      </c>
      <c r="G68" s="257">
        <f>[1]avgpeinc!BB61</f>
        <v>22136.784654103558</v>
      </c>
      <c r="H68" s="343">
        <f>B68*0.5/'TB5'!B68</f>
        <v>0.20710177908767946</v>
      </c>
      <c r="I68" s="344">
        <f>C68*0.5/'TB5'!B68</f>
        <v>0.12586220064258666</v>
      </c>
      <c r="J68" s="341">
        <f>D68*0.5/'TB5'!C68</f>
        <v>0.22870673552097287</v>
      </c>
      <c r="K68" s="341">
        <f>E68*0.5/'TB5'!D68</f>
        <v>0.1850889390334487</v>
      </c>
      <c r="L68" s="341">
        <f>F68*0.5/'TB5'!E68</f>
        <v>0.10673971608048305</v>
      </c>
      <c r="M68" s="342">
        <f>G68*0.5/'TB5'!F68</f>
        <v>0.1713307600148255</v>
      </c>
      <c r="P68" s="356"/>
    </row>
    <row r="69" spans="1:16">
      <c r="A69" s="249">
        <v>1973</v>
      </c>
      <c r="B69" s="303">
        <f>[1]avgpeinc!AW62</f>
        <v>17641.589241473732</v>
      </c>
      <c r="C69" s="257">
        <f>[1]avgpeinc!AX62</f>
        <v>10974.558410489793</v>
      </c>
      <c r="D69" s="282">
        <f>[1]avgpeinc!AY62</f>
        <v>19742.598560543211</v>
      </c>
      <c r="E69" s="282">
        <f>[1]avgpeinc!AZ62</f>
        <v>21684.658682173987</v>
      </c>
      <c r="F69" s="282">
        <f>[1]avgpeinc!BA62</f>
        <v>6159.9490327784606</v>
      </c>
      <c r="G69" s="257">
        <f>[1]avgpeinc!BB62</f>
        <v>23106.050797565182</v>
      </c>
      <c r="H69" s="343">
        <f>B69*0.5/'TB5'!B69</f>
        <v>0.20844608965126096</v>
      </c>
      <c r="I69" s="344">
        <f>C69*0.5/'TB5'!B69</f>
        <v>0.12967107186341309</v>
      </c>
      <c r="J69" s="341">
        <f>D69*0.5/'TB5'!C69</f>
        <v>0.23000999245778078</v>
      </c>
      <c r="K69" s="341">
        <f>E69*0.5/'TB5'!D69</f>
        <v>0.18628795607946813</v>
      </c>
      <c r="L69" s="341">
        <f>F69*0.5/'TB5'!E69</f>
        <v>0.11312899399490563</v>
      </c>
      <c r="M69" s="342">
        <f>G69*0.5/'TB5'!F69</f>
        <v>0.17210091901142729</v>
      </c>
      <c r="P69" s="356"/>
    </row>
    <row r="70" spans="1:16">
      <c r="A70" s="249">
        <v>1974</v>
      </c>
      <c r="B70" s="303">
        <f>[1]avgpeinc!AW63</f>
        <v>17248.385047723619</v>
      </c>
      <c r="C70" s="257">
        <f>[1]avgpeinc!AX63</f>
        <v>10983.091701350357</v>
      </c>
      <c r="D70" s="282">
        <f>[1]avgpeinc!AY63</f>
        <v>19261.797871503768</v>
      </c>
      <c r="E70" s="282">
        <f>[1]avgpeinc!AZ63</f>
        <v>20874.55348462574</v>
      </c>
      <c r="F70" s="282">
        <f>[1]avgpeinc!BA63</f>
        <v>6410.1419035816125</v>
      </c>
      <c r="G70" s="257">
        <f>[1]avgpeinc!BB63</f>
        <v>22560.17012478484</v>
      </c>
      <c r="H70" s="343">
        <f>B70*0.5/'TB5'!B70</f>
        <v>0.20977752015642182</v>
      </c>
      <c r="I70" s="344">
        <f>C70*0.5/'TB5'!B70</f>
        <v>0.13357805582290894</v>
      </c>
      <c r="J70" s="341">
        <f>D70*0.5/'TB5'!C70</f>
        <v>0.23017904647622345</v>
      </c>
      <c r="K70" s="341">
        <f>E70*0.5/'TB5'!D70</f>
        <v>0.18526140268659222</v>
      </c>
      <c r="L70" s="341">
        <f>F70*0.5/'TB5'!E70</f>
        <v>0.12022181701831869</v>
      </c>
      <c r="M70" s="342">
        <f>G70*0.5/'TB5'!F70</f>
        <v>0.17361128765423928</v>
      </c>
      <c r="P70" s="356"/>
    </row>
    <row r="71" spans="1:16">
      <c r="A71" s="249">
        <v>1975</v>
      </c>
      <c r="B71" s="303">
        <f>[1]avgpeinc!AW64</f>
        <v>16519.665521886771</v>
      </c>
      <c r="C71" s="257">
        <f>[1]avgpeinc!AX64</f>
        <v>10765.248382352349</v>
      </c>
      <c r="D71" s="282">
        <f>[1]avgpeinc!AY64</f>
        <v>17952.350693972599</v>
      </c>
      <c r="E71" s="282">
        <f>[1]avgpeinc!AZ64</f>
        <v>19321.148566738375</v>
      </c>
      <c r="F71" s="282">
        <f>[1]avgpeinc!BA64</f>
        <v>6617.6972882362988</v>
      </c>
      <c r="G71" s="257">
        <f>[1]avgpeinc!BB64</f>
        <v>21641.223076566737</v>
      </c>
      <c r="H71" s="343">
        <f>B71*0.5/'TB5'!B71</f>
        <v>0.20758224677456386</v>
      </c>
      <c r="I71" s="344">
        <f>C71*0.5/'TB5'!B71</f>
        <v>0.13527358912529056</v>
      </c>
      <c r="J71" s="341">
        <f>D71*0.5/'TB5'!C71</f>
        <v>0.22416468831011119</v>
      </c>
      <c r="K71" s="341">
        <f>E71*0.5/'TB5'!D71</f>
        <v>0.18083957686030772</v>
      </c>
      <c r="L71" s="341">
        <f>F71*0.5/'TB5'!E71</f>
        <v>0.12398574340386403</v>
      </c>
      <c r="M71" s="342">
        <f>G71*0.5/'TB5'!F71</f>
        <v>0.17257276286204615</v>
      </c>
      <c r="P71" s="356"/>
    </row>
    <row r="72" spans="1:16">
      <c r="A72" s="249">
        <v>1976</v>
      </c>
      <c r="B72" s="303">
        <f>[1]avgpeinc!AW65</f>
        <v>17053.204416787856</v>
      </c>
      <c r="C72" s="257">
        <f>[1]avgpeinc!AX65</f>
        <v>11292.350539498573</v>
      </c>
      <c r="D72" s="282">
        <f>[1]avgpeinc!AY65</f>
        <v>18485.970698484987</v>
      </c>
      <c r="E72" s="282">
        <f>[1]avgpeinc!AZ65</f>
        <v>19829.392555966915</v>
      </c>
      <c r="F72" s="282">
        <f>[1]avgpeinc!BA65</f>
        <v>7074.7843114022244</v>
      </c>
      <c r="G72" s="257">
        <f>[1]avgpeinc!BB65</f>
        <v>22288.60431349375</v>
      </c>
      <c r="H72" s="343">
        <f>B72*0.5/'TB5'!B72</f>
        <v>0.20672899770590902</v>
      </c>
      <c r="I72" s="344">
        <f>C72*0.5/'TB5'!B72</f>
        <v>0.13689253067747134</v>
      </c>
      <c r="J72" s="341">
        <f>D72*0.5/'TB5'!C72</f>
        <v>0.22236453585850313</v>
      </c>
      <c r="K72" s="341">
        <f>E72*0.5/'TB5'!D72</f>
        <v>0.17974563900133944</v>
      </c>
      <c r="L72" s="341">
        <f>F72*0.5/'TB5'!E72</f>
        <v>0.12639545795332197</v>
      </c>
      <c r="M72" s="342">
        <f>G72*0.5/'TB5'!F72</f>
        <v>0.17202534553786109</v>
      </c>
      <c r="P72" s="356"/>
    </row>
    <row r="73" spans="1:16">
      <c r="A73" s="249">
        <v>1977</v>
      </c>
      <c r="B73" s="303">
        <f>[1]avgpeinc!AW66</f>
        <v>17412.6120595922</v>
      </c>
      <c r="C73" s="257">
        <f>[1]avgpeinc!AX66</f>
        <v>11685.068358229597</v>
      </c>
      <c r="D73" s="282">
        <f>[1]avgpeinc!AY66</f>
        <v>18766.513446476114</v>
      </c>
      <c r="E73" s="282">
        <f>[1]avgpeinc!AZ66</f>
        <v>20171.547485549723</v>
      </c>
      <c r="F73" s="282">
        <f>[1]avgpeinc!BA66</f>
        <v>7461.9220723642557</v>
      </c>
      <c r="G73" s="257">
        <f>[1]avgpeinc!BB66</f>
        <v>22670.573740559747</v>
      </c>
      <c r="H73" s="343">
        <f>B73*0.5/'TB5'!B73</f>
        <v>0.2047255493398836</v>
      </c>
      <c r="I73" s="344">
        <f>C73*0.5/'TB5'!B73</f>
        <v>0.13738501900378705</v>
      </c>
      <c r="J73" s="341">
        <f>D73*0.5/'TB5'!C73</f>
        <v>0.21993675602730889</v>
      </c>
      <c r="K73" s="341">
        <f>E73*0.5/'TB5'!D73</f>
        <v>0.17809326068436349</v>
      </c>
      <c r="L73" s="341">
        <f>F73*0.5/'TB5'!E73</f>
        <v>0.12820970862361492</v>
      </c>
      <c r="M73" s="342">
        <f>G73*0.5/'TB5'!F73</f>
        <v>0.17040870159213739</v>
      </c>
      <c r="P73" s="356"/>
    </row>
    <row r="74" spans="1:16">
      <c r="A74" s="249">
        <v>1978</v>
      </c>
      <c r="B74" s="303">
        <f>[1]avgpeinc!AW67</f>
        <v>17977.285644393767</v>
      </c>
      <c r="C74" s="257">
        <f>[1]avgpeinc!AX67</f>
        <v>12286.708512906851</v>
      </c>
      <c r="D74" s="282">
        <f>[1]avgpeinc!AY67</f>
        <v>19490.768931951829</v>
      </c>
      <c r="E74" s="282">
        <f>[1]avgpeinc!AZ67</f>
        <v>20713.930073703646</v>
      </c>
      <c r="F74" s="282">
        <f>[1]avgpeinc!BA67</f>
        <v>8007.137485210339</v>
      </c>
      <c r="G74" s="257">
        <f>[1]avgpeinc!BB67</f>
        <v>23247.841756672911</v>
      </c>
      <c r="H74" s="343">
        <f>B74*0.5/'TB5'!B74</f>
        <v>0.20411237719645925</v>
      </c>
      <c r="I74" s="344">
        <f>C74*0.5/'TB5'!B74</f>
        <v>0.13950211016819836</v>
      </c>
      <c r="J74" s="341">
        <f>D74*0.5/'TB5'!C74</f>
        <v>0.21921237501814159</v>
      </c>
      <c r="K74" s="341">
        <f>E74*0.5/'TB5'!D74</f>
        <v>0.17717968080410174</v>
      </c>
      <c r="L74" s="341">
        <f>F74*0.5/'TB5'!E74</f>
        <v>0.13215650580637828</v>
      </c>
      <c r="M74" s="342">
        <f>G74*0.5/'TB5'!F74</f>
        <v>0.16940914980904509</v>
      </c>
      <c r="P74" s="356"/>
    </row>
    <row r="75" spans="1:16">
      <c r="A75" s="259">
        <v>1979</v>
      </c>
      <c r="B75" s="308">
        <f>[1]avgpeinc!AW68</f>
        <v>18157.163849761328</v>
      </c>
      <c r="C75" s="260">
        <f>[1]avgpeinc!AX68</f>
        <v>12586.903230335169</v>
      </c>
      <c r="D75" s="283">
        <f>[1]avgpeinc!AY68</f>
        <v>19643.378423475857</v>
      </c>
      <c r="E75" s="283">
        <f>[1]avgpeinc!AZ68</f>
        <v>20440.187771704364</v>
      </c>
      <c r="F75" s="283">
        <f>[1]avgpeinc!BA68</f>
        <v>8333.3605347076991</v>
      </c>
      <c r="G75" s="260">
        <f>[1]avgpeinc!BB68</f>
        <v>23460.764593809297</v>
      </c>
      <c r="H75" s="349">
        <f>B75*0.5/'TB5'!B75</f>
        <v>0.20537739992141726</v>
      </c>
      <c r="I75" s="347">
        <f>C75*0.5/'TB5'!B75</f>
        <v>0.14237165451049807</v>
      </c>
      <c r="J75" s="347">
        <f>D75*0.5/'TB5'!C75</f>
        <v>0.22060674428939819</v>
      </c>
      <c r="K75" s="347">
        <f>E75*0.5/'TB5'!D75</f>
        <v>0.17616343498229978</v>
      </c>
      <c r="L75" s="347">
        <f>F75*0.5/'TB5'!E75</f>
        <v>0.13596242666244507</v>
      </c>
      <c r="M75" s="348">
        <f>G75*0.5/'TB5'!F75</f>
        <v>0.17097878456115723</v>
      </c>
      <c r="P75" s="356"/>
    </row>
    <row r="76" spans="1:16">
      <c r="A76" s="249">
        <v>1980</v>
      </c>
      <c r="B76" s="303">
        <f>[1]avgpeinc!AW69</f>
        <v>17505.776823691685</v>
      </c>
      <c r="C76" s="257">
        <f>[1]avgpeinc!AX69</f>
        <v>12291.946146275181</v>
      </c>
      <c r="D76" s="282">
        <f>[1]avgpeinc!AY69</f>
        <v>18756.964710128956</v>
      </c>
      <c r="E76" s="282">
        <f>[1]avgpeinc!AZ69</f>
        <v>19654.225550292103</v>
      </c>
      <c r="F76" s="282">
        <f>[1]avgpeinc!BA69</f>
        <v>8280.2491091858374</v>
      </c>
      <c r="G76" s="257">
        <f>[1]avgpeinc!BB69</f>
        <v>22685.855438704588</v>
      </c>
      <c r="H76" s="340">
        <f>B76*0.5/'TB5'!B76</f>
        <v>0.20395630598068235</v>
      </c>
      <c r="I76" s="341">
        <f>C76*0.5/'TB5'!B76</f>
        <v>0.1432110071182251</v>
      </c>
      <c r="J76" s="341">
        <f>D76*0.5/'TB5'!C76</f>
        <v>0.21749979257583618</v>
      </c>
      <c r="K76" s="341">
        <f>E76*0.5/'TB5'!D76</f>
        <v>0.17448997497558594</v>
      </c>
      <c r="L76" s="341">
        <f>F76*0.5/'TB5'!E76</f>
        <v>0.13804787397384644</v>
      </c>
      <c r="M76" s="342">
        <f>G76*0.5/'TB5'!F76</f>
        <v>0.17059814929962155</v>
      </c>
      <c r="P76" s="356"/>
    </row>
    <row r="77" spans="1:16">
      <c r="A77" s="249">
        <v>1981</v>
      </c>
      <c r="B77" s="303">
        <f>[1]avgpeinc!AW70</f>
        <v>17343.189182843536</v>
      </c>
      <c r="C77" s="257">
        <f>[1]avgpeinc!AX70</f>
        <v>12286.375548314569</v>
      </c>
      <c r="D77" s="282">
        <f>[1]avgpeinc!AY70</f>
        <v>18268.896049700801</v>
      </c>
      <c r="E77" s="282">
        <f>[1]avgpeinc!AZ70</f>
        <v>19132.585123676374</v>
      </c>
      <c r="F77" s="282">
        <f>[1]avgpeinc!BA70</f>
        <v>8482.3130428264558</v>
      </c>
      <c r="G77" s="257">
        <f>[1]avgpeinc!BB70</f>
        <v>22626.213069531113</v>
      </c>
      <c r="H77" s="340">
        <f>B77*0.5/'TB5'!B77</f>
        <v>0.20052778720855713</v>
      </c>
      <c r="I77" s="341">
        <f>C77*0.5/'TB5'!B77</f>
        <v>0.14205920696258545</v>
      </c>
      <c r="J77" s="341">
        <f>D77*0.5/'TB5'!C77</f>
        <v>0.21171343326568604</v>
      </c>
      <c r="K77" s="341">
        <f>E77*0.5/'TB5'!D77</f>
        <v>0.17017316818237305</v>
      </c>
      <c r="L77" s="341">
        <f>F77*0.5/'TB5'!E77</f>
        <v>0.13793659210205078</v>
      </c>
      <c r="M77" s="342">
        <f>G77*0.5/'TB5'!F77</f>
        <v>0.1689792275428772</v>
      </c>
      <c r="P77" s="356"/>
    </row>
    <row r="78" spans="1:16">
      <c r="A78" s="249">
        <v>1982</v>
      </c>
      <c r="B78" s="303">
        <f>[1]avgpeinc!AW71</f>
        <v>16313.004271202508</v>
      </c>
      <c r="C78" s="257">
        <f>[1]avgpeinc!AX71</f>
        <v>11600.272727138552</v>
      </c>
      <c r="D78" s="282">
        <f>[1]avgpeinc!AY71</f>
        <v>16878.150359001818</v>
      </c>
      <c r="E78" s="282">
        <f>[1]avgpeinc!AZ71</f>
        <v>17552.10548574405</v>
      </c>
      <c r="F78" s="282">
        <f>[1]avgpeinc!BA71</f>
        <v>8226.5906244670168</v>
      </c>
      <c r="G78" s="257">
        <f>[1]avgpeinc!BB71</f>
        <v>21351.8406327255</v>
      </c>
      <c r="H78" s="340">
        <f>B78*0.5/'TB5'!B78</f>
        <v>0.19502192735671997</v>
      </c>
      <c r="I78" s="341">
        <f>C78*0.5/'TB5'!B78</f>
        <v>0.13868123292922974</v>
      </c>
      <c r="J78" s="341">
        <f>D78*0.5/'TB5'!C78</f>
        <v>0.20362526178359985</v>
      </c>
      <c r="K78" s="341">
        <f>E78*0.5/'TB5'!D78</f>
        <v>0.16244137287139893</v>
      </c>
      <c r="L78" s="341">
        <f>F78*0.5/'TB5'!E78</f>
        <v>0.13569015264511108</v>
      </c>
      <c r="M78" s="342">
        <f>G78*0.5/'TB5'!F78</f>
        <v>0.16502732038497925</v>
      </c>
      <c r="P78" s="356"/>
    </row>
    <row r="79" spans="1:16">
      <c r="A79" s="249">
        <v>1983</v>
      </c>
      <c r="B79" s="303">
        <f>[1]avgpeinc!AW72</f>
        <v>15992.460831274986</v>
      </c>
      <c r="C79" s="257">
        <f>[1]avgpeinc!AX72</f>
        <v>11559.783652463197</v>
      </c>
      <c r="D79" s="282">
        <f>[1]avgpeinc!AY72</f>
        <v>16390.50960430035</v>
      </c>
      <c r="E79" s="282">
        <f>[1]avgpeinc!AZ72</f>
        <v>16899.983262402224</v>
      </c>
      <c r="F79" s="282">
        <f>[1]avgpeinc!BA72</f>
        <v>8407.2248531861769</v>
      </c>
      <c r="G79" s="257">
        <f>[1]avgpeinc!BB72</f>
        <v>20897.909862204582</v>
      </c>
      <c r="H79" s="340">
        <f>B79*0.5/'TB5'!B79</f>
        <v>0.18824714422225952</v>
      </c>
      <c r="I79" s="341">
        <f>C79*0.5/'TB5'!B79</f>
        <v>0.13607013225555417</v>
      </c>
      <c r="J79" s="341">
        <f>D79*0.5/'TB5'!C79</f>
        <v>0.19554114341735843</v>
      </c>
      <c r="K79" s="341">
        <f>E79*0.5/'TB5'!D79</f>
        <v>0.15617847442626953</v>
      </c>
      <c r="L79" s="341">
        <f>F79*0.5/'TB5'!E79</f>
        <v>0.13354885578155518</v>
      </c>
      <c r="M79" s="342">
        <f>G79*0.5/'TB5'!F79</f>
        <v>0.15933579206466675</v>
      </c>
      <c r="P79" s="356"/>
    </row>
    <row r="80" spans="1:16">
      <c r="A80" s="249">
        <v>1984</v>
      </c>
      <c r="B80" s="303">
        <f>[1]avgpeinc!AW73</f>
        <v>16687.06439536058</v>
      </c>
      <c r="C80" s="257">
        <f>[1]avgpeinc!AX73</f>
        <v>12292.848485527606</v>
      </c>
      <c r="D80" s="282">
        <f>[1]avgpeinc!AY73</f>
        <v>16964.93049987598</v>
      </c>
      <c r="E80" s="282">
        <f>[1]avgpeinc!AZ73</f>
        <v>17680.356463871012</v>
      </c>
      <c r="F80" s="282">
        <f>[1]avgpeinc!BA73</f>
        <v>9016.42377163725</v>
      </c>
      <c r="G80" s="257">
        <f>[1]avgpeinc!BB73</f>
        <v>21742.538756603069</v>
      </c>
      <c r="H80" s="340">
        <f>B80*0.5/'TB5'!B80</f>
        <v>0.18414467573165894</v>
      </c>
      <c r="I80" s="341">
        <f>C80*0.5/'TB5'!B80</f>
        <v>0.13565373420715332</v>
      </c>
      <c r="J80" s="341">
        <f>D80*0.5/'TB5'!C80</f>
        <v>0.19086796045303348</v>
      </c>
      <c r="K80" s="341">
        <f>E80*0.5/'TB5'!D80</f>
        <v>0.15464240312576294</v>
      </c>
      <c r="L80" s="341">
        <f>F80*0.5/'TB5'!E80</f>
        <v>0.1325762867927551</v>
      </c>
      <c r="M80" s="342">
        <f>G80*0.5/'TB5'!F80</f>
        <v>0.15564453601837161</v>
      </c>
      <c r="P80" s="356"/>
    </row>
    <row r="81" spans="1:16">
      <c r="A81" s="249">
        <v>1985</v>
      </c>
      <c r="B81" s="303">
        <f>[1]avgpeinc!AW74</f>
        <v>16976.674945578085</v>
      </c>
      <c r="C81" s="257">
        <f>[1]avgpeinc!AX74</f>
        <v>12571.890380760686</v>
      </c>
      <c r="D81" s="282">
        <f>[1]avgpeinc!AY74</f>
        <v>17173.645980074776</v>
      </c>
      <c r="E81" s="282">
        <f>[1]avgpeinc!AZ74</f>
        <v>18126.39837805623</v>
      </c>
      <c r="F81" s="282">
        <f>[1]avgpeinc!BA74</f>
        <v>9208.4249205868764</v>
      </c>
      <c r="G81" s="257">
        <f>[1]avgpeinc!BB74</f>
        <v>22041.151492571378</v>
      </c>
      <c r="H81" s="340">
        <f>B81*0.5/'TB5'!B81</f>
        <v>0.1841695308685303</v>
      </c>
      <c r="I81" s="341">
        <f>C81*0.5/'TB5'!B81</f>
        <v>0.13638472557067871</v>
      </c>
      <c r="J81" s="341">
        <f>D81*0.5/'TB5'!C81</f>
        <v>0.19040417671203613</v>
      </c>
      <c r="K81" s="341">
        <f>E81*0.5/'TB5'!D81</f>
        <v>0.15498280525207522</v>
      </c>
      <c r="L81" s="341">
        <f>F81*0.5/'TB5'!E81</f>
        <v>0.13431298732757568</v>
      </c>
      <c r="M81" s="342">
        <f>G81*0.5/'TB5'!F81</f>
        <v>0.15550309419631958</v>
      </c>
      <c r="P81" s="356"/>
    </row>
    <row r="82" spans="1:16">
      <c r="A82" s="249">
        <v>1986</v>
      </c>
      <c r="B82" s="303">
        <f>[1]avgpeinc!AW75</f>
        <v>16930.967294010374</v>
      </c>
      <c r="C82" s="257">
        <f>[1]avgpeinc!AX75</f>
        <v>12678.180372112767</v>
      </c>
      <c r="D82" s="282">
        <f>[1]avgpeinc!AY75</f>
        <v>17225.030812023579</v>
      </c>
      <c r="E82" s="282">
        <f>[1]avgpeinc!AZ75</f>
        <v>17967.789978246507</v>
      </c>
      <c r="F82" s="282">
        <f>[1]avgpeinc!BA75</f>
        <v>9367.412466356056</v>
      </c>
      <c r="G82" s="257">
        <f>[1]avgpeinc!BB75</f>
        <v>21868.688844977591</v>
      </c>
      <c r="H82" s="340">
        <f>B82*0.5/'TB5'!B82</f>
        <v>0.18205899000167847</v>
      </c>
      <c r="I82" s="341">
        <f>C82*0.5/'TB5'!B82</f>
        <v>0.13632869720458987</v>
      </c>
      <c r="J82" s="341">
        <f>D82*0.5/'TB5'!C82</f>
        <v>0.18716990947723391</v>
      </c>
      <c r="K82" s="341">
        <f>E82*0.5/'TB5'!D82</f>
        <v>0.15255063772201541</v>
      </c>
      <c r="L82" s="341">
        <f>F82*0.5/'TB5'!E82</f>
        <v>0.13454192876815796</v>
      </c>
      <c r="M82" s="342">
        <f>G82*0.5/'TB5'!F82</f>
        <v>0.15355819463729861</v>
      </c>
      <c r="P82" s="356"/>
    </row>
    <row r="83" spans="1:16">
      <c r="A83" s="249">
        <v>1987</v>
      </c>
      <c r="B83" s="303">
        <f>[1]avgpeinc!AW76</f>
        <v>17068.921629615194</v>
      </c>
      <c r="C83" s="257">
        <f>[1]avgpeinc!AX76</f>
        <v>13021.683992595972</v>
      </c>
      <c r="D83" s="282">
        <f>[1]avgpeinc!AY76</f>
        <v>17581.658971743796</v>
      </c>
      <c r="E83" s="282">
        <f>[1]avgpeinc!AZ76</f>
        <v>18196.471284913507</v>
      </c>
      <c r="F83" s="282">
        <f>[1]avgpeinc!BA76</f>
        <v>9747.6694491346643</v>
      </c>
      <c r="G83" s="257">
        <f>[1]avgpeinc!BB76</f>
        <v>22019.118706557139</v>
      </c>
      <c r="H83" s="340">
        <f>B83*0.5/'TB5'!B83</f>
        <v>0.17814916372299192</v>
      </c>
      <c r="I83" s="341">
        <f>C83*0.5/'TB5'!B83</f>
        <v>0.13590794801712036</v>
      </c>
      <c r="J83" s="341">
        <f>D83*0.5/'TB5'!C83</f>
        <v>0.18376600742340085</v>
      </c>
      <c r="K83" s="341">
        <f>E83*0.5/'TB5'!D83</f>
        <v>0.15002453327178955</v>
      </c>
      <c r="L83" s="341">
        <f>F83*0.5/'TB5'!E83</f>
        <v>0.13575786352157593</v>
      </c>
      <c r="M83" s="342">
        <f>G83*0.5/'TB5'!F83</f>
        <v>0.15090054273605349</v>
      </c>
      <c r="P83" s="356"/>
    </row>
    <row r="84" spans="1:16">
      <c r="A84" s="249">
        <v>1988</v>
      </c>
      <c r="B84" s="303">
        <f>[1]avgpeinc!AW77</f>
        <v>17447.329151621296</v>
      </c>
      <c r="C84" s="257">
        <f>[1]avgpeinc!AX77</f>
        <v>13424.933525234492</v>
      </c>
      <c r="D84" s="282">
        <f>[1]avgpeinc!AY77</f>
        <v>18057.193269848747</v>
      </c>
      <c r="E84" s="282">
        <f>[1]avgpeinc!AZ77</f>
        <v>18510.518579873769</v>
      </c>
      <c r="F84" s="282">
        <f>[1]avgpeinc!BA77</f>
        <v>10174.499709708789</v>
      </c>
      <c r="G84" s="257">
        <f>[1]avgpeinc!BB77</f>
        <v>22299.364114735032</v>
      </c>
      <c r="H84" s="340">
        <f>B84*0.5/'TB5'!B84</f>
        <v>0.17475432157516479</v>
      </c>
      <c r="I84" s="341">
        <f>C84*0.5/'TB5'!B84</f>
        <v>0.13446557521820068</v>
      </c>
      <c r="J84" s="341">
        <f>D84*0.5/'TB5'!C84</f>
        <v>0.18071049451828003</v>
      </c>
      <c r="K84" s="341">
        <f>E84*0.5/'TB5'!D84</f>
        <v>0.1465880274772644</v>
      </c>
      <c r="L84" s="341">
        <f>F84*0.5/'TB5'!E84</f>
        <v>0.13594835996627808</v>
      </c>
      <c r="M84" s="342">
        <f>G84*0.5/'TB5'!F84</f>
        <v>0.14762288331985474</v>
      </c>
      <c r="P84" s="356"/>
    </row>
    <row r="85" spans="1:16">
      <c r="A85" s="259">
        <v>1989</v>
      </c>
      <c r="B85" s="308">
        <f>[1]avgpeinc!AW78</f>
        <v>17687.514290550334</v>
      </c>
      <c r="C85" s="260">
        <f>[1]avgpeinc!AX78</f>
        <v>13782.213983189273</v>
      </c>
      <c r="D85" s="283">
        <f>[1]avgpeinc!AY78</f>
        <v>18331.051797768196</v>
      </c>
      <c r="E85" s="283">
        <f>[1]avgpeinc!AZ78</f>
        <v>18656.0094063018</v>
      </c>
      <c r="F85" s="283">
        <f>[1]avgpeinc!BA78</f>
        <v>10584.890116456791</v>
      </c>
      <c r="G85" s="260">
        <f>[1]avgpeinc!BB78</f>
        <v>22392.406624191059</v>
      </c>
      <c r="H85" s="349">
        <f>B85*0.5/'TB5'!B85</f>
        <v>0.17504817247390744</v>
      </c>
      <c r="I85" s="347">
        <f>C85*0.5/'TB5'!B85</f>
        <v>0.1363985538482666</v>
      </c>
      <c r="J85" s="347">
        <f>D85*0.5/'TB5'!C85</f>
        <v>0.1812819242477417</v>
      </c>
      <c r="K85" s="347">
        <f>E85*0.5/'TB5'!D85</f>
        <v>0.14734965562820435</v>
      </c>
      <c r="L85" s="347">
        <f>F85*0.5/'TB5'!E85</f>
        <v>0.13792151212692261</v>
      </c>
      <c r="M85" s="348">
        <f>G85*0.5/'TB5'!F85</f>
        <v>0.14762616157531738</v>
      </c>
      <c r="P85" s="356"/>
    </row>
    <row r="86" spans="1:16">
      <c r="A86" s="249">
        <v>1990</v>
      </c>
      <c r="B86" s="303">
        <f>[1]avgpeinc!AW79</f>
        <v>17529.907559426749</v>
      </c>
      <c r="C86" s="257">
        <f>[1]avgpeinc!AX79</f>
        <v>13748.084607000264</v>
      </c>
      <c r="D86" s="282">
        <f>[1]avgpeinc!AY79</f>
        <v>18112.25656862084</v>
      </c>
      <c r="E86" s="282">
        <f>[1]avgpeinc!AZ79</f>
        <v>18257.612402078532</v>
      </c>
      <c r="F86" s="282">
        <f>[1]avgpeinc!BA79</f>
        <v>10732.585273883469</v>
      </c>
      <c r="G86" s="257">
        <f>[1]avgpeinc!BB79</f>
        <v>21884.191084578833</v>
      </c>
      <c r="H86" s="340">
        <f>B86*0.5/'TB5'!B86</f>
        <v>0.17363953590393064</v>
      </c>
      <c r="I86" s="341">
        <f>C86*0.5/'TB5'!B86</f>
        <v>0.13617932796478269</v>
      </c>
      <c r="J86" s="341">
        <f>D86*0.5/'TB5'!C86</f>
        <v>0.17922306060791016</v>
      </c>
      <c r="K86" s="341">
        <f>E86*0.5/'TB5'!D86</f>
        <v>0.14540219306945801</v>
      </c>
      <c r="L86" s="341">
        <f>F86*0.5/'TB5'!E86</f>
        <v>0.13837903738021851</v>
      </c>
      <c r="M86" s="342">
        <f>G86*0.5/'TB5'!F86</f>
        <v>0.14530092477798462</v>
      </c>
      <c r="P86" s="356"/>
    </row>
    <row r="87" spans="1:16">
      <c r="A87" s="249">
        <v>1991</v>
      </c>
      <c r="B87" s="303">
        <f>[1]avgpeinc!AW80</f>
        <v>16979.096716825396</v>
      </c>
      <c r="C87" s="257">
        <f>[1]avgpeinc!AX80</f>
        <v>13414.338116661453</v>
      </c>
      <c r="D87" s="282">
        <f>[1]avgpeinc!AY80</f>
        <v>17367.944124545604</v>
      </c>
      <c r="E87" s="282">
        <f>[1]avgpeinc!AZ80</f>
        <v>17488.320097133339</v>
      </c>
      <c r="F87" s="282">
        <f>[1]avgpeinc!BA80</f>
        <v>10589.520759600196</v>
      </c>
      <c r="G87" s="257">
        <f>[1]avgpeinc!BB80</f>
        <v>21461.789058561335</v>
      </c>
      <c r="H87" s="340">
        <f>B87*0.5/'TB5'!B87</f>
        <v>0.17170011997222898</v>
      </c>
      <c r="I87" s="341">
        <f>C87*0.5/'TB5'!B87</f>
        <v>0.13565170764923093</v>
      </c>
      <c r="J87" s="341">
        <f>D87*0.5/'TB5'!C87</f>
        <v>0.17613714933395386</v>
      </c>
      <c r="K87" s="341">
        <f>E87*0.5/'TB5'!D87</f>
        <v>0.14346492290496823</v>
      </c>
      <c r="L87" s="341">
        <f>F87*0.5/'TB5'!E87</f>
        <v>0.13750863075256348</v>
      </c>
      <c r="M87" s="342">
        <f>G87*0.5/'TB5'!F87</f>
        <v>0.14515715837478638</v>
      </c>
      <c r="P87" s="356"/>
    </row>
    <row r="88" spans="1:16">
      <c r="A88" s="249">
        <v>1992</v>
      </c>
      <c r="B88" s="303">
        <f>[1]avgpeinc!AW81</f>
        <v>16529.936706732708</v>
      </c>
      <c r="C88" s="257">
        <f>[1]avgpeinc!AX81</f>
        <v>13055.443116396342</v>
      </c>
      <c r="D88" s="282">
        <f>[1]avgpeinc!AY81</f>
        <v>17061.950256884051</v>
      </c>
      <c r="E88" s="282">
        <f>[1]avgpeinc!AZ81</f>
        <v>16942.559079923143</v>
      </c>
      <c r="F88" s="282">
        <f>[1]avgpeinc!BA81</f>
        <v>10385.231675706747</v>
      </c>
      <c r="G88" s="257">
        <f>[1]avgpeinc!BB81</f>
        <v>21025.122997761584</v>
      </c>
      <c r="H88" s="340">
        <f>B88*0.5/'TB5'!B88</f>
        <v>0.1639857888221741</v>
      </c>
      <c r="I88" s="341">
        <f>C88*0.5/'TB5'!B88</f>
        <v>0.12951695919036865</v>
      </c>
      <c r="J88" s="341">
        <f>D88*0.5/'TB5'!C88</f>
        <v>0.16930490732192996</v>
      </c>
      <c r="K88" s="341">
        <f>E88*0.5/'TB5'!D88</f>
        <v>0.13633447885513306</v>
      </c>
      <c r="L88" s="341">
        <f>F88*0.5/'TB5'!E88</f>
        <v>0.1319388151168823</v>
      </c>
      <c r="M88" s="342">
        <f>G88*0.5/'TB5'!F88</f>
        <v>0.13943672180175778</v>
      </c>
      <c r="P88" s="356"/>
    </row>
    <row r="89" spans="1:16">
      <c r="A89" s="249">
        <v>1993</v>
      </c>
      <c r="B89" s="303">
        <f>[1]avgpeinc!AW82</f>
        <v>16750.28253342097</v>
      </c>
      <c r="C89" s="257">
        <f>[1]avgpeinc!AX82</f>
        <v>13250.762043647175</v>
      </c>
      <c r="D89" s="282">
        <f>[1]avgpeinc!AY82</f>
        <v>17533.036455953334</v>
      </c>
      <c r="E89" s="282">
        <f>[1]avgpeinc!AZ82</f>
        <v>17417.572349311933</v>
      </c>
      <c r="F89" s="282">
        <f>[1]avgpeinc!BA82</f>
        <v>10523.583561021247</v>
      </c>
      <c r="G89" s="257">
        <f>[1]avgpeinc!BB82</f>
        <v>21215.887940822082</v>
      </c>
      <c r="H89" s="340">
        <f>B89*0.5/'TB5'!B89</f>
        <v>0.16477280855178833</v>
      </c>
      <c r="I89" s="341">
        <f>C89*0.5/'TB5'!B89</f>
        <v>0.13034796714782715</v>
      </c>
      <c r="J89" s="341">
        <f>D89*0.5/'TB5'!C89</f>
        <v>0.17185890674591064</v>
      </c>
      <c r="K89" s="341">
        <f>E89*0.5/'TB5'!D89</f>
        <v>0.13801378011703488</v>
      </c>
      <c r="L89" s="341">
        <f>F89*0.5/'TB5'!E89</f>
        <v>0.13351500034332275</v>
      </c>
      <c r="M89" s="342">
        <f>G89*0.5/'TB5'!F89</f>
        <v>0.13951414823532107</v>
      </c>
      <c r="P89" s="356"/>
    </row>
    <row r="90" spans="1:16">
      <c r="A90" s="249">
        <v>1994</v>
      </c>
      <c r="B90" s="303">
        <f>[1]avgpeinc!AW83</f>
        <v>17216.435452110989</v>
      </c>
      <c r="C90" s="257">
        <f>[1]avgpeinc!AX83</f>
        <v>13720.563999758097</v>
      </c>
      <c r="D90" s="282">
        <f>[1]avgpeinc!AY83</f>
        <v>18035.71161007792</v>
      </c>
      <c r="E90" s="282">
        <f>[1]avgpeinc!AZ83</f>
        <v>18080.220312169306</v>
      </c>
      <c r="F90" s="282">
        <f>[1]avgpeinc!BA83</f>
        <v>10869.811469756418</v>
      </c>
      <c r="G90" s="257">
        <f>[1]avgpeinc!BB83</f>
        <v>21894.666667894806</v>
      </c>
      <c r="H90" s="340">
        <f>B90*0.5/'TB5'!B90</f>
        <v>0.16400337219238281</v>
      </c>
      <c r="I90" s="341">
        <f>C90*0.5/'TB5'!B90</f>
        <v>0.13070178031921387</v>
      </c>
      <c r="J90" s="341">
        <f>D90*0.5/'TB5'!C90</f>
        <v>0.17128217220306396</v>
      </c>
      <c r="K90" s="341">
        <f>E90*0.5/'TB5'!D90</f>
        <v>0.13884758949279785</v>
      </c>
      <c r="L90" s="341">
        <f>F90*0.5/'TB5'!E90</f>
        <v>0.1335726976394653</v>
      </c>
      <c r="M90" s="342">
        <f>G90*0.5/'TB5'!F90</f>
        <v>0.1394457817077637</v>
      </c>
      <c r="P90" s="356"/>
    </row>
    <row r="91" spans="1:16">
      <c r="A91" s="249">
        <v>1995</v>
      </c>
      <c r="B91" s="303">
        <f>[1]avgpeinc!AW84</f>
        <v>17189.939173487532</v>
      </c>
      <c r="C91" s="257">
        <f>[1]avgpeinc!AX84</f>
        <v>13914.455536919579</v>
      </c>
      <c r="D91" s="282">
        <f>[1]avgpeinc!AY84</f>
        <v>17845.124797629516</v>
      </c>
      <c r="E91" s="282">
        <f>[1]avgpeinc!AZ84</f>
        <v>18310.510750549365</v>
      </c>
      <c r="F91" s="282">
        <f>[1]avgpeinc!BA84</f>
        <v>11032.713997001323</v>
      </c>
      <c r="G91" s="257">
        <f>[1]avgpeinc!BB84</f>
        <v>21903.454759236469</v>
      </c>
      <c r="H91" s="340">
        <f>B91*0.5/'TB5'!B91</f>
        <v>0.16022694110870361</v>
      </c>
      <c r="I91" s="341">
        <f>C91*0.5/'TB5'!B91</f>
        <v>0.12969624996185303</v>
      </c>
      <c r="J91" s="341">
        <f>D91*0.5/'TB5'!C91</f>
        <v>0.16668331623077393</v>
      </c>
      <c r="K91" s="341">
        <f>E91*0.5/'TB5'!D91</f>
        <v>0.13854759931564331</v>
      </c>
      <c r="L91" s="341">
        <f>F91*0.5/'TB5'!E91</f>
        <v>0.13104856014251709</v>
      </c>
      <c r="M91" s="342">
        <f>G91*0.5/'TB5'!F91</f>
        <v>0.13636219501495364</v>
      </c>
      <c r="P91" s="356"/>
    </row>
    <row r="92" spans="1:16">
      <c r="A92" s="249">
        <v>1996</v>
      </c>
      <c r="B92" s="303">
        <f>[1]avgpeinc!AW85</f>
        <v>17375.720329220003</v>
      </c>
      <c r="C92" s="257">
        <f>[1]avgpeinc!AX85</f>
        <v>14176.257020319877</v>
      </c>
      <c r="D92" s="282">
        <f>[1]avgpeinc!AY85</f>
        <v>18052.785560413267</v>
      </c>
      <c r="E92" s="282">
        <f>[1]avgpeinc!AZ85</f>
        <v>18597.591104180614</v>
      </c>
      <c r="F92" s="282">
        <f>[1]avgpeinc!BA85</f>
        <v>11263.905973932175</v>
      </c>
      <c r="G92" s="257">
        <f>[1]avgpeinc!BB85</f>
        <v>22095.727596521469</v>
      </c>
      <c r="H92" s="340">
        <f>B92*0.5/'TB5'!B92</f>
        <v>0.15700435638427734</v>
      </c>
      <c r="I92" s="341">
        <f>C92*0.5/'TB5'!B92</f>
        <v>0.12809449434280396</v>
      </c>
      <c r="J92" s="341">
        <f>D92*0.5/'TB5'!C92</f>
        <v>0.16336065530776978</v>
      </c>
      <c r="K92" s="341">
        <f>E92*0.5/'TB5'!D92</f>
        <v>0.1362336277961731</v>
      </c>
      <c r="L92" s="341">
        <f>F92*0.5/'TB5'!E92</f>
        <v>0.12989616394042966</v>
      </c>
      <c r="M92" s="342">
        <f>G92*0.5/'TB5'!F92</f>
        <v>0.13362681865692139</v>
      </c>
      <c r="P92" s="356"/>
    </row>
    <row r="93" spans="1:16">
      <c r="A93" s="249">
        <v>1997</v>
      </c>
      <c r="B93" s="303">
        <f>[1]avgpeinc!AW86</f>
        <v>17750.110853434289</v>
      </c>
      <c r="C93" s="257">
        <f>[1]avgpeinc!AX86</f>
        <v>14569.508694421946</v>
      </c>
      <c r="D93" s="282">
        <f>[1]avgpeinc!AY86</f>
        <v>18524.624007597344</v>
      </c>
      <c r="E93" s="282">
        <f>[1]avgpeinc!AZ86</f>
        <v>19004.435021066482</v>
      </c>
      <c r="F93" s="282">
        <f>[1]avgpeinc!BA86</f>
        <v>11614.847576400598</v>
      </c>
      <c r="G93" s="257">
        <f>[1]avgpeinc!BB86</f>
        <v>22666.000621454012</v>
      </c>
      <c r="H93" s="340">
        <f>B93*0.5/'TB5'!B93</f>
        <v>0.15476447343826294</v>
      </c>
      <c r="I93" s="341">
        <f>C93*0.5/'TB5'!B93</f>
        <v>0.12703257799148557</v>
      </c>
      <c r="J93" s="341">
        <f>D93*0.5/'TB5'!C93</f>
        <v>0.16115063428878784</v>
      </c>
      <c r="K93" s="341">
        <f>E93*0.5/'TB5'!D93</f>
        <v>0.13435155153274536</v>
      </c>
      <c r="L93" s="341">
        <f>F93*0.5/'TB5'!E93</f>
        <v>0.12910348176956177</v>
      </c>
      <c r="M93" s="342">
        <f>G93*0.5/'TB5'!F93</f>
        <v>0.13238567113876343</v>
      </c>
      <c r="P93" s="356"/>
    </row>
    <row r="94" spans="1:16">
      <c r="A94" s="249">
        <v>1998</v>
      </c>
      <c r="B94" s="303">
        <f>[1]avgpeinc!AW87</f>
        <v>18477.390641509541</v>
      </c>
      <c r="C94" s="257">
        <f>[1]avgpeinc!AX87</f>
        <v>15099.934454419881</v>
      </c>
      <c r="D94" s="282">
        <f>[1]avgpeinc!AY87</f>
        <v>19334.550848822015</v>
      </c>
      <c r="E94" s="282">
        <f>[1]avgpeinc!AZ87</f>
        <v>19648.475970963187</v>
      </c>
      <c r="F94" s="282">
        <f>[1]avgpeinc!BA87</f>
        <v>12046.777758516604</v>
      </c>
      <c r="G94" s="257">
        <f>[1]avgpeinc!BB87</f>
        <v>23582.298670820495</v>
      </c>
      <c r="H94" s="340">
        <f>B94*0.5/'TB5'!B94</f>
        <v>0.15516370534896848</v>
      </c>
      <c r="I94" s="341">
        <f>C94*0.5/'TB5'!B94</f>
        <v>0.12680155038833618</v>
      </c>
      <c r="J94" s="341">
        <f>D94*0.5/'TB5'!C94</f>
        <v>0.16119563579559326</v>
      </c>
      <c r="K94" s="341">
        <f>E94*0.5/'TB5'!D94</f>
        <v>0.13343590497970578</v>
      </c>
      <c r="L94" s="341">
        <f>F94*0.5/'TB5'!E94</f>
        <v>0.12948948144912723</v>
      </c>
      <c r="M94" s="342">
        <f>G94*0.5/'TB5'!F94</f>
        <v>0.13277119398117065</v>
      </c>
      <c r="P94" s="356"/>
    </row>
    <row r="95" spans="1:16">
      <c r="A95" s="259">
        <v>1999</v>
      </c>
      <c r="B95" s="308">
        <f>[1]avgpeinc!AW88</f>
        <v>18879.592917729267</v>
      </c>
      <c r="C95" s="260">
        <f>[1]avgpeinc!AX88</f>
        <v>15700.70694973002</v>
      </c>
      <c r="D95" s="283">
        <f>[1]avgpeinc!AY88</f>
        <v>19728.099396228812</v>
      </c>
      <c r="E95" s="283">
        <f>[1]avgpeinc!AZ88</f>
        <v>20784.575418838682</v>
      </c>
      <c r="F95" s="283">
        <f>[1]avgpeinc!BA88</f>
        <v>12314.144552169635</v>
      </c>
      <c r="G95" s="260">
        <f>[1]avgpeinc!BB88</f>
        <v>24227.299225171337</v>
      </c>
      <c r="H95" s="349">
        <f>B95*0.5/'TB5'!B95</f>
        <v>0.15392929315567017</v>
      </c>
      <c r="I95" s="347">
        <f>C95*0.5/'TB5'!B95</f>
        <v>0.12801116704940793</v>
      </c>
      <c r="J95" s="347">
        <f>D95*0.5/'TB5'!C95</f>
        <v>0.15870344638824463</v>
      </c>
      <c r="K95" s="347">
        <f>E95*0.5/'TB5'!D95</f>
        <v>0.13573950529098511</v>
      </c>
      <c r="L95" s="347">
        <f>F95*0.5/'TB5'!E95</f>
        <v>0.13012415170669558</v>
      </c>
      <c r="M95" s="348">
        <f>G95*0.5/'TB5'!F95</f>
        <v>0.13224178552627563</v>
      </c>
      <c r="P95" s="356"/>
    </row>
    <row r="96" spans="1:16">
      <c r="A96" s="261">
        <v>2000</v>
      </c>
      <c r="B96" s="313">
        <f>[1]avgpeinc!AW89</f>
        <v>19294.403722585746</v>
      </c>
      <c r="C96" s="262">
        <f>[1]avgpeinc!AX89</f>
        <v>16062.281399670326</v>
      </c>
      <c r="D96" s="284">
        <f>[1]avgpeinc!AY89</f>
        <v>20197.707509579937</v>
      </c>
      <c r="E96" s="284">
        <f>[1]avgpeinc!AZ89</f>
        <v>21126.22581738792</v>
      </c>
      <c r="F96" s="284">
        <f>[1]avgpeinc!BA89</f>
        <v>12635.87952231971</v>
      </c>
      <c r="G96" s="262">
        <f>[1]avgpeinc!BB89</f>
        <v>24616.960492854432</v>
      </c>
      <c r="H96" s="350">
        <f>B96*0.5/'TB5'!B96</f>
        <v>0.15223062038421631</v>
      </c>
      <c r="I96" s="351">
        <f>C96*0.5/'TB5'!B96</f>
        <v>0.12672954797744748</v>
      </c>
      <c r="J96" s="351">
        <f>D96*0.5/'TB5'!C96</f>
        <v>0.15691691637039187</v>
      </c>
      <c r="K96" s="351">
        <f>E96*0.5/'TB5'!D96</f>
        <v>0.13340079784393313</v>
      </c>
      <c r="L96" s="351">
        <f>F96*0.5/'TB5'!E96</f>
        <v>0.12945657968521118</v>
      </c>
      <c r="M96" s="352">
        <f>G96*0.5/'TB5'!F96</f>
        <v>0.13053148984909058</v>
      </c>
      <c r="P96" s="356"/>
    </row>
    <row r="97" spans="1:16">
      <c r="A97" s="249">
        <v>2001</v>
      </c>
      <c r="B97" s="303">
        <f>[1]avgpeinc!AW90</f>
        <v>19572.659438790484</v>
      </c>
      <c r="C97" s="257">
        <f>[1]avgpeinc!AX90</f>
        <v>16287.043654571522</v>
      </c>
      <c r="D97" s="282">
        <f>[1]avgpeinc!AY90</f>
        <v>20359.689970038813</v>
      </c>
      <c r="E97" s="282">
        <f>[1]avgpeinc!AZ90</f>
        <v>21209.640850773168</v>
      </c>
      <c r="F97" s="282">
        <f>[1]avgpeinc!BA90</f>
        <v>12908.970591099958</v>
      </c>
      <c r="G97" s="257">
        <f>[1]avgpeinc!BB90</f>
        <v>24652.320364051568</v>
      </c>
      <c r="H97" s="340">
        <f>B97*0.5/'TB5'!B97</f>
        <v>0.15518802404403689</v>
      </c>
      <c r="I97" s="341">
        <f>C97*0.5/'TB5'!B97</f>
        <v>0.12913697957992554</v>
      </c>
      <c r="J97" s="341">
        <f>D97*0.5/'TB5'!C97</f>
        <v>0.15977323055267334</v>
      </c>
      <c r="K97" s="341">
        <f>E97*0.5/'TB5'!D97</f>
        <v>0.13595283031463623</v>
      </c>
      <c r="L97" s="341">
        <f>F97*0.5/'TB5'!E97</f>
        <v>0.13099610805511475</v>
      </c>
      <c r="M97" s="342">
        <f>G97*0.5/'TB5'!F97</f>
        <v>0.13233804702758789</v>
      </c>
      <c r="P97" s="356"/>
    </row>
    <row r="98" spans="1:16">
      <c r="A98" s="249">
        <v>2002</v>
      </c>
      <c r="B98" s="303">
        <f>[1]avgpeinc!AW91</f>
        <v>19429.49882991051</v>
      </c>
      <c r="C98" s="257">
        <f>[1]avgpeinc!AX91</f>
        <v>16212.614117925948</v>
      </c>
      <c r="D98" s="282">
        <f>[1]avgpeinc!AY91</f>
        <v>20236.409390393048</v>
      </c>
      <c r="E98" s="282">
        <f>[1]avgpeinc!AZ91</f>
        <v>20907.521197190421</v>
      </c>
      <c r="F98" s="282">
        <f>[1]avgpeinc!BA91</f>
        <v>12965.839580049585</v>
      </c>
      <c r="G98" s="257">
        <f>[1]avgpeinc!BB91</f>
        <v>24171.94647312419</v>
      </c>
      <c r="H98" s="340">
        <f>B98*0.5/'TB5'!B98</f>
        <v>0.15440207719802856</v>
      </c>
      <c r="I98" s="341">
        <f>C98*0.5/'TB5'!B98</f>
        <v>0.1288381814956665</v>
      </c>
      <c r="J98" s="341">
        <f>D98*0.5/'TB5'!C98</f>
        <v>0.15956884622573853</v>
      </c>
      <c r="K98" s="341">
        <f>E98*0.5/'TB5'!D98</f>
        <v>0.13577818870544434</v>
      </c>
      <c r="L98" s="341">
        <f>F98*0.5/'TB5'!E98</f>
        <v>0.12965041399002075</v>
      </c>
      <c r="M98" s="342">
        <f>G98*0.5/'TB5'!F98</f>
        <v>0.13093400001525879</v>
      </c>
      <c r="P98" s="356"/>
    </row>
    <row r="99" spans="1:16">
      <c r="A99" s="249">
        <v>2003</v>
      </c>
      <c r="B99" s="303">
        <f>[1]avgpeinc!AW92</f>
        <v>19240.001703045531</v>
      </c>
      <c r="C99" s="257">
        <f>[1]avgpeinc!AX92</f>
        <v>16013.336783468281</v>
      </c>
      <c r="D99" s="282">
        <f>[1]avgpeinc!AY92</f>
        <v>19976.299640034322</v>
      </c>
      <c r="E99" s="282">
        <f>[1]avgpeinc!AZ92</f>
        <v>20388.759337178966</v>
      </c>
      <c r="F99" s="282">
        <f>[1]avgpeinc!BA92</f>
        <v>12955.057431725005</v>
      </c>
      <c r="G99" s="257">
        <f>[1]avgpeinc!BB92</f>
        <v>23817.29658161573</v>
      </c>
      <c r="H99" s="340">
        <f>B99*0.5/'TB5'!B99</f>
        <v>0.15130609273910522</v>
      </c>
      <c r="I99" s="341">
        <f>C99*0.5/'TB5'!B99</f>
        <v>0.12593114376068115</v>
      </c>
      <c r="J99" s="341">
        <f>D99*0.5/'TB5'!C99</f>
        <v>0.15603154897689819</v>
      </c>
      <c r="K99" s="341">
        <f>E99*0.5/'TB5'!D99</f>
        <v>0.13195037841796875</v>
      </c>
      <c r="L99" s="341">
        <f>F99*0.5/'TB5'!E99</f>
        <v>0.12711262702941895</v>
      </c>
      <c r="M99" s="342">
        <f>G99*0.5/'TB5'!F99</f>
        <v>0.12803643941879272</v>
      </c>
      <c r="P99" s="356"/>
    </row>
    <row r="100" spans="1:16">
      <c r="A100" s="249">
        <v>2004</v>
      </c>
      <c r="B100" s="303">
        <f>[1]avgpeinc!AW93</f>
        <v>19387.550612309657</v>
      </c>
      <c r="C100" s="257">
        <f>[1]avgpeinc!AX93</f>
        <v>16166.305130232553</v>
      </c>
      <c r="D100" s="282">
        <f>[1]avgpeinc!AY93</f>
        <v>20153.958590451039</v>
      </c>
      <c r="E100" s="282">
        <f>[1]avgpeinc!AZ93</f>
        <v>20524.898261307557</v>
      </c>
      <c r="F100" s="282">
        <f>[1]avgpeinc!BA93</f>
        <v>13137.152454358105</v>
      </c>
      <c r="G100" s="257">
        <f>[1]avgpeinc!BB93</f>
        <v>23895.720504469307</v>
      </c>
      <c r="H100" s="340">
        <f>B100*0.5/'TB5'!B100</f>
        <v>0.14812785387039182</v>
      </c>
      <c r="I100" s="341">
        <f>C100*0.5/'TB5'!B100</f>
        <v>0.12351638078689574</v>
      </c>
      <c r="J100" s="341">
        <f>D100*0.5/'TB5'!C100</f>
        <v>0.15285235643386841</v>
      </c>
      <c r="K100" s="341">
        <f>E100*0.5/'TB5'!D100</f>
        <v>0.1286472678184509</v>
      </c>
      <c r="L100" s="341">
        <f>F100*0.5/'TB5'!E100</f>
        <v>0.12572044134140015</v>
      </c>
      <c r="M100" s="342">
        <f>G100*0.5/'TB5'!F100</f>
        <v>0.12520068883895874</v>
      </c>
      <c r="P100" s="356"/>
    </row>
    <row r="101" spans="1:16">
      <c r="A101" s="249">
        <v>2005</v>
      </c>
      <c r="B101" s="303">
        <f>[1]avgpeinc!AW94</f>
        <v>19439.915076257421</v>
      </c>
      <c r="C101" s="257">
        <f>[1]avgpeinc!AX94</f>
        <v>16274.740030173753</v>
      </c>
      <c r="D101" s="282">
        <f>[1]avgpeinc!AY94</f>
        <v>20105.766476983503</v>
      </c>
      <c r="E101" s="282">
        <f>[1]avgpeinc!AZ94</f>
        <v>20603.496044019972</v>
      </c>
      <c r="F101" s="282">
        <f>[1]avgpeinc!BA94</f>
        <v>13214.61711505729</v>
      </c>
      <c r="G101" s="257">
        <f>[1]avgpeinc!BB94</f>
        <v>23817.531745385608</v>
      </c>
      <c r="H101" s="340">
        <f>B101*0.5/'TB5'!B101</f>
        <v>0.14487969875335693</v>
      </c>
      <c r="I101" s="341">
        <f>C101*0.5/'TB5'!B101</f>
        <v>0.12129062414169313</v>
      </c>
      <c r="J101" s="341">
        <f>D101*0.5/'TB5'!C101</f>
        <v>0.149455726146698</v>
      </c>
      <c r="K101" s="341">
        <f>E101*0.5/'TB5'!D101</f>
        <v>0.12615722417831424</v>
      </c>
      <c r="L101" s="341">
        <f>F101*0.5/'TB5'!E101</f>
        <v>0.12309139966964723</v>
      </c>
      <c r="M101" s="342">
        <f>G101*0.5/'TB5'!F101</f>
        <v>0.12194430828094484</v>
      </c>
      <c r="P101" s="356"/>
    </row>
    <row r="102" spans="1:16">
      <c r="A102" s="249">
        <v>2006</v>
      </c>
      <c r="B102" s="303">
        <f>[1]avgpeinc!AW95</f>
        <v>19524.349880201826</v>
      </c>
      <c r="C102" s="257">
        <f>[1]avgpeinc!AX95</f>
        <v>16376.703740539337</v>
      </c>
      <c r="D102" s="282">
        <f>[1]avgpeinc!AY95</f>
        <v>20139.834760626534</v>
      </c>
      <c r="E102" s="282">
        <f>[1]avgpeinc!AZ95</f>
        <v>20682.317801796267</v>
      </c>
      <c r="F102" s="282">
        <f>[1]avgpeinc!BA95</f>
        <v>13280.014019221437</v>
      </c>
      <c r="G102" s="257">
        <f>[1]avgpeinc!BB95</f>
        <v>23823.76027617856</v>
      </c>
      <c r="H102" s="340">
        <f>B102*0.5/'TB5'!B102</f>
        <v>0.14211374521255496</v>
      </c>
      <c r="I102" s="341">
        <f>C102*0.5/'TB5'!B102</f>
        <v>0.1192026734352112</v>
      </c>
      <c r="J102" s="341">
        <f>D102*0.5/'TB5'!C102</f>
        <v>0.14643549919128421</v>
      </c>
      <c r="K102" s="341">
        <f>E102*0.5/'TB5'!D102</f>
        <v>0.12358152866363525</v>
      </c>
      <c r="L102" s="341">
        <f>F102*0.5/'TB5'!E102</f>
        <v>0.12095141410827635</v>
      </c>
      <c r="M102" s="342">
        <f>G102*0.5/'TB5'!F102</f>
        <v>0.11965888738632202</v>
      </c>
      <c r="P102" s="356"/>
    </row>
    <row r="103" spans="1:16">
      <c r="A103" s="249">
        <v>2007</v>
      </c>
      <c r="B103" s="303">
        <f>[1]avgpeinc!AW96</f>
        <v>19569.938453137413</v>
      </c>
      <c r="C103" s="257">
        <f>[1]avgpeinc!AX96</f>
        <v>16465.193075800307</v>
      </c>
      <c r="D103" s="282">
        <f>[1]avgpeinc!AY96</f>
        <v>19689.921982855318</v>
      </c>
      <c r="E103" s="282">
        <f>[1]avgpeinc!AZ96</f>
        <v>20489.602084464925</v>
      </c>
      <c r="F103" s="282">
        <f>[1]avgpeinc!BA96</f>
        <v>13527.872893164942</v>
      </c>
      <c r="G103" s="257">
        <f>[1]avgpeinc!BB96</f>
        <v>24048.928068211357</v>
      </c>
      <c r="H103" s="340">
        <f>B103*0.5/'TB5'!B103</f>
        <v>0.1440625786781311</v>
      </c>
      <c r="I103" s="341">
        <f>C103*0.5/'TB5'!B103</f>
        <v>0.12120723724365236</v>
      </c>
      <c r="J103" s="341">
        <f>D103*0.5/'TB5'!C103</f>
        <v>0.14576685428619385</v>
      </c>
      <c r="K103" s="341">
        <f>E103*0.5/'TB5'!D103</f>
        <v>0.12418109178543091</v>
      </c>
      <c r="L103" s="341">
        <f>F103*0.5/'TB5'!E103</f>
        <v>0.12427359819412231</v>
      </c>
      <c r="M103" s="342">
        <f>G103*0.5/'TB5'!F103</f>
        <v>0.12206369638442992</v>
      </c>
      <c r="P103" s="356"/>
    </row>
    <row r="104" spans="1:16">
      <c r="A104" s="249">
        <v>2008</v>
      </c>
      <c r="B104" s="303">
        <f>[1]avgpeinc!AW97</f>
        <v>18974.081101215997</v>
      </c>
      <c r="C104" s="257">
        <f>[1]avgpeinc!AX97</f>
        <v>15970.155571082703</v>
      </c>
      <c r="D104" s="282">
        <f>[1]avgpeinc!AY97</f>
        <v>19174.094585489507</v>
      </c>
      <c r="E104" s="282">
        <f>[1]avgpeinc!AZ97</f>
        <v>19663.951230704886</v>
      </c>
      <c r="F104" s="282">
        <f>[1]avgpeinc!BA97</f>
        <v>13217.49528468981</v>
      </c>
      <c r="G104" s="257">
        <f>[1]avgpeinc!BB97</f>
        <v>23192.383690756429</v>
      </c>
      <c r="H104" s="340">
        <f>B104*0.5/'TB5'!B104</f>
        <v>0.14364165067672729</v>
      </c>
      <c r="I104" s="341">
        <f>C104*0.5/'TB5'!B104</f>
        <v>0.12090069055557252</v>
      </c>
      <c r="J104" s="341">
        <f>D104*0.5/'TB5'!C104</f>
        <v>0.14607834815979004</v>
      </c>
      <c r="K104" s="341">
        <f>E104*0.5/'TB5'!D104</f>
        <v>0.12315952777862547</v>
      </c>
      <c r="L104" s="341">
        <f>F104*0.5/'TB5'!E104</f>
        <v>0.12409150600433351</v>
      </c>
      <c r="M104" s="342">
        <f>G104*0.5/'TB5'!F104</f>
        <v>0.12171918153762817</v>
      </c>
      <c r="P104" s="356"/>
    </row>
    <row r="105" spans="1:16">
      <c r="A105" s="259">
        <v>2009</v>
      </c>
      <c r="B105" s="317">
        <f>[1]avgpeinc!AW98</f>
        <v>17878.410253889717</v>
      </c>
      <c r="C105" s="264">
        <f>[1]avgpeinc!AX98</f>
        <v>15145.470089174936</v>
      </c>
      <c r="D105" s="283">
        <f>[1]avgpeinc!AY98</f>
        <v>17815.766838251468</v>
      </c>
      <c r="E105" s="283">
        <f>[1]avgpeinc!AZ98</f>
        <v>18083.546862719901</v>
      </c>
      <c r="F105" s="283">
        <f>[1]avgpeinc!BA98</f>
        <v>12908.288623550672</v>
      </c>
      <c r="G105" s="260">
        <f>[1]avgpeinc!BB98</f>
        <v>21919.905250170341</v>
      </c>
      <c r="H105" s="349">
        <f>B105*0.5/'TB5'!B105</f>
        <v>0.14183878898620605</v>
      </c>
      <c r="I105" s="347">
        <f>C105*0.5/'TB5'!B105</f>
        <v>0.12015694379806519</v>
      </c>
      <c r="J105" s="353">
        <f>D105*0.5/'TB5'!C105</f>
        <v>0.14340156316757205</v>
      </c>
      <c r="K105" s="354">
        <f>E105*0.5/'TB5'!D105</f>
        <v>0.12108314037322999</v>
      </c>
      <c r="L105" s="347">
        <f>F105*0.5/'TB5'!E105</f>
        <v>0.12362825870513916</v>
      </c>
      <c r="M105" s="348">
        <f>G105*0.5/'TB5'!F105</f>
        <v>0.12018626928329468</v>
      </c>
      <c r="P105" s="356"/>
    </row>
    <row r="106" spans="1:16">
      <c r="A106" s="249">
        <v>2010</v>
      </c>
      <c r="B106" s="320">
        <f>[1]avgpeinc!AW99</f>
        <v>17778.015512999253</v>
      </c>
      <c r="C106" s="266">
        <f>[1]avgpeinc!AX99</f>
        <v>15174.503015254491</v>
      </c>
      <c r="D106" s="282">
        <f>[1]avgpeinc!AY99</f>
        <v>17670.188658394869</v>
      </c>
      <c r="E106" s="282">
        <f>[1]avgpeinc!AZ99</f>
        <v>17879.817870024039</v>
      </c>
      <c r="F106" s="282">
        <f>[1]avgpeinc!BA99</f>
        <v>13079.196923370033</v>
      </c>
      <c r="G106" s="257">
        <f>[1]avgpeinc!BB99</f>
        <v>21593.407786175296</v>
      </c>
      <c r="H106" s="340">
        <f>B106*0.5/'TB5'!B106</f>
        <v>0.13660311698913574</v>
      </c>
      <c r="I106" s="341">
        <f>C106*0.5/'TB5'!B106</f>
        <v>0.11659818887710573</v>
      </c>
      <c r="J106" s="355">
        <f>D106*0.5/'TB5'!C106</f>
        <v>0.13813698291778564</v>
      </c>
      <c r="K106" s="197">
        <f>E106*0.5/'TB5'!D106</f>
        <v>0.1161395311355591</v>
      </c>
      <c r="L106" s="341">
        <f>F106*0.5/'TB5'!E106</f>
        <v>0.12124943733215333</v>
      </c>
      <c r="M106" s="342">
        <f>G106*0.5/'TB5'!F106</f>
        <v>0.11531871557235715</v>
      </c>
      <c r="P106" s="356"/>
    </row>
    <row r="107" spans="1:16">
      <c r="A107" s="249">
        <v>2011</v>
      </c>
      <c r="B107" s="320">
        <f>[1]avgpeinc!AW100</f>
        <v>17666.372678129766</v>
      </c>
      <c r="C107" s="266">
        <f>[1]avgpeinc!AX100</f>
        <v>15082.748750104109</v>
      </c>
      <c r="D107" s="282">
        <f>[1]avgpeinc!AY100</f>
        <v>17442.504256608907</v>
      </c>
      <c r="E107" s="282">
        <f>[1]avgpeinc!AZ100</f>
        <v>18118.233224460681</v>
      </c>
      <c r="F107" s="282">
        <f>[1]avgpeinc!BA100</f>
        <v>12784.786105707573</v>
      </c>
      <c r="G107" s="257">
        <f>[1]avgpeinc!BB100</f>
        <v>21359.421729132406</v>
      </c>
      <c r="H107" s="340">
        <f>B107*0.5/'TB5'!B107</f>
        <v>0.13351625204086304</v>
      </c>
      <c r="I107" s="341">
        <f>C107*0.5/'TB5'!B107</f>
        <v>0.11399012804031372</v>
      </c>
      <c r="J107" s="355">
        <f>D107*0.5/'TB5'!C107</f>
        <v>0.13457226753234861</v>
      </c>
      <c r="K107" s="197">
        <f>E107*0.5/'TB5'!D107</f>
        <v>0.11491429805755614</v>
      </c>
      <c r="L107" s="341">
        <f>F107*0.5/'TB5'!E107</f>
        <v>0.11752581596374513</v>
      </c>
      <c r="M107" s="342">
        <f>G107*0.5/'TB5'!F107</f>
        <v>0.11265987157821655</v>
      </c>
      <c r="P107" s="356"/>
    </row>
    <row r="108" spans="1:16">
      <c r="A108" s="249">
        <v>2012</v>
      </c>
      <c r="B108" s="320">
        <f>[1]avgpeinc!AW101</f>
        <v>17608.97358298357</v>
      </c>
      <c r="C108" s="266">
        <f>[1]avgpeinc!AX101</f>
        <v>15058.59322138256</v>
      </c>
      <c r="D108" s="282">
        <f>[1]avgpeinc!AY101</f>
        <v>17363.365860017184</v>
      </c>
      <c r="E108" s="282">
        <f>[1]avgpeinc!AZ101</f>
        <v>18102.404508151441</v>
      </c>
      <c r="F108" s="282">
        <f>[1]avgpeinc!BA101</f>
        <v>12812.239775167312</v>
      </c>
      <c r="G108" s="257">
        <f>[1]avgpeinc!BB101</f>
        <v>20982.609943518273</v>
      </c>
      <c r="H108" s="340">
        <f>B108*0.5/'TB5'!B108</f>
        <v>0.1298527717590332</v>
      </c>
      <c r="I108" s="341">
        <f>C108*0.5/'TB5'!B108</f>
        <v>0.11104565858840941</v>
      </c>
      <c r="J108" s="355">
        <f>D108*0.5/'TB5'!C108</f>
        <v>0.13086897134780884</v>
      </c>
      <c r="K108" s="197">
        <f>E108*0.5/'TB5'!D108</f>
        <v>0.11133754253387451</v>
      </c>
      <c r="L108" s="341">
        <f>F108*0.5/'TB5'!E108</f>
        <v>0.11579763889312746</v>
      </c>
      <c r="M108" s="342">
        <f>G108*0.5/'TB5'!F108</f>
        <v>0.10847187042236325</v>
      </c>
      <c r="P108" s="356"/>
    </row>
    <row r="109" spans="1:16">
      <c r="A109" s="249">
        <v>2013</v>
      </c>
      <c r="B109" s="320">
        <f>[1]avgpeinc!AW102</f>
        <v>18260.92968244481</v>
      </c>
      <c r="C109" s="266">
        <f>[1]avgpeinc!AX102</f>
        <v>15666.59075835576</v>
      </c>
      <c r="D109" s="282">
        <f>[1]avgpeinc!AY102</f>
        <v>18023.912869291507</v>
      </c>
      <c r="E109" s="282">
        <f>[1]avgpeinc!AZ102</f>
        <v>18935.511222183497</v>
      </c>
      <c r="F109" s="282">
        <f>[1]avgpeinc!BA102</f>
        <v>13241.697226142656</v>
      </c>
      <c r="G109" s="257">
        <f>[1]avgpeinc!BB102</f>
        <v>21547.281100923919</v>
      </c>
      <c r="H109" s="340">
        <f>B109*0.5/'TB5'!B109</f>
        <v>0.13461869955062869</v>
      </c>
      <c r="I109" s="341">
        <f>C109*0.5/'TB5'!B109</f>
        <v>0.11549335718154907</v>
      </c>
      <c r="J109" s="355">
        <f>D109*0.5/'TB5'!C109</f>
        <v>0.13574373722076413</v>
      </c>
      <c r="K109" s="197">
        <f>E109*0.5/'TB5'!D109</f>
        <v>0.11673676967620848</v>
      </c>
      <c r="L109" s="341">
        <f>F109*0.5/'TB5'!E109</f>
        <v>0.11920249462127686</v>
      </c>
      <c r="M109" s="342">
        <f>G109*0.5/'TB5'!F109</f>
        <v>0.11193090677261351</v>
      </c>
      <c r="P109" s="356"/>
    </row>
    <row r="110" spans="1:16">
      <c r="A110" s="249">
        <v>2014</v>
      </c>
      <c r="B110" s="320">
        <f>[1]avgpeinc!AW103</f>
        <v>18359.624423647776</v>
      </c>
      <c r="C110" s="266">
        <f>[1]avgpeinc!AX103</f>
        <v>15814.181250234289</v>
      </c>
      <c r="D110" s="282">
        <f>[1]avgpeinc!AY103</f>
        <v>18269.68595293559</v>
      </c>
      <c r="E110" s="282">
        <f>[1]avgpeinc!AZ103</f>
        <v>19174.06330319307</v>
      </c>
      <c r="F110" s="282">
        <f>[1]avgpeinc!BA103</f>
        <v>13348.052821884554</v>
      </c>
      <c r="G110" s="257">
        <f>[1]avgpeinc!BB103</f>
        <v>21614.653381043514</v>
      </c>
      <c r="H110" s="340">
        <f>B110*0.5/'TB5'!B110</f>
        <v>0.13224852085113525</v>
      </c>
      <c r="I110" s="341">
        <f>C110*0.5/'TB5'!B110</f>
        <v>0.11391311883926392</v>
      </c>
      <c r="J110" s="355">
        <f>D110*0.5/'TB5'!C110</f>
        <v>0.13429754972457886</v>
      </c>
      <c r="K110" s="197">
        <f>E110*0.5/'TB5'!D110</f>
        <v>0.11534410715103148</v>
      </c>
      <c r="L110" s="341">
        <f>F110*0.5/'TB5'!E110</f>
        <v>0.11755108833312988</v>
      </c>
      <c r="M110" s="342">
        <f>G110*0.5/'TB5'!F110</f>
        <v>0.11002498865127563</v>
      </c>
      <c r="P110" s="356"/>
    </row>
    <row r="111" spans="1:16">
      <c r="A111" s="249">
        <v>2015</v>
      </c>
      <c r="B111" s="320">
        <f>[1]avgpeinc!AW104</f>
        <v>18696.100279199225</v>
      </c>
      <c r="C111" s="266">
        <f>[1]avgpeinc!AX104</f>
        <v>16121.533542701685</v>
      </c>
      <c r="D111" s="282">
        <f>[1]avgpeinc!AY104</f>
        <v>18256.4667534574</v>
      </c>
      <c r="E111" s="282">
        <f>[1]avgpeinc!AZ104</f>
        <v>19589.683272927083</v>
      </c>
      <c r="F111" s="282">
        <f>[1]avgpeinc!BA104</f>
        <v>13610.153180512663</v>
      </c>
      <c r="G111" s="257">
        <f>[1]avgpeinc!BB104</f>
        <v>21926.876881771565</v>
      </c>
      <c r="H111" s="340">
        <f>B111*0.5/'TB5'!B111</f>
        <v>0.13269346952438354</v>
      </c>
      <c r="I111" s="341">
        <f>C111*0.5/'TB5'!B111</f>
        <v>0.11442077159881593</v>
      </c>
      <c r="J111" s="355">
        <f>D111*0.5/'TB5'!C111</f>
        <v>0.13315474987030029</v>
      </c>
      <c r="K111" s="197">
        <f>E111*0.5/'TB5'!D111</f>
        <v>0.1163751482963562</v>
      </c>
      <c r="L111" s="341">
        <f>F111*0.5/'TB5'!E111</f>
        <v>0.11771100759506224</v>
      </c>
      <c r="M111" s="342">
        <f>G111*0.5/'TB5'!F111</f>
        <v>0.11042463779449463</v>
      </c>
    </row>
    <row r="112" spans="1:16">
      <c r="A112" s="249">
        <v>2016</v>
      </c>
      <c r="B112" s="320">
        <f>[1]avgpeinc!AW105</f>
        <v>18531.403045816423</v>
      </c>
      <c r="C112" s="266">
        <f>[1]avgpeinc!AX105</f>
        <v>15866.508655901971</v>
      </c>
      <c r="D112" s="282">
        <f>[1]avgpeinc!AY105</f>
        <v>17829.893196388646</v>
      </c>
      <c r="E112" s="282">
        <f>[1]avgpeinc!AZ105</f>
        <v>18879.998541019297</v>
      </c>
      <c r="F112" s="282">
        <f>[1]avgpeinc!BA105</f>
        <v>13724.237363827766</v>
      </c>
      <c r="G112" s="257">
        <f>[1]avgpeinc!BB105</f>
        <v>21569.620227429165</v>
      </c>
      <c r="H112" s="340">
        <f>B112*0.5/'TB5'!B112</f>
        <v>0.13217002153396606</v>
      </c>
      <c r="I112" s="341">
        <f>C112*0.5/'TB5'!B112</f>
        <v>0.11316341161727905</v>
      </c>
      <c r="J112" s="355">
        <f>D112*0.5/'TB5'!C112</f>
        <v>0.13159328699111938</v>
      </c>
      <c r="K112" s="197">
        <f>E112*0.5/'TB5'!D112</f>
        <v>0.11333304643630983</v>
      </c>
      <c r="L112" s="341">
        <f>F112*0.5/'TB5'!E112</f>
        <v>0.11822921037673952</v>
      </c>
      <c r="M112" s="342">
        <f>G112*0.5/'TB5'!F112</f>
        <v>0.10963314771652222</v>
      </c>
    </row>
    <row r="113" spans="1:13" ht="15.75">
      <c r="A113" s="249">
        <v>2017</v>
      </c>
      <c r="B113" s="323"/>
      <c r="C113" s="267"/>
      <c r="D113" s="282"/>
      <c r="E113" s="282"/>
      <c r="F113" s="282"/>
      <c r="G113" s="257"/>
      <c r="H113" s="324"/>
      <c r="I113" s="258"/>
      <c r="J113" s="265"/>
      <c r="K113" s="267"/>
      <c r="L113" s="257"/>
      <c r="M113" s="325"/>
    </row>
    <row r="114" spans="1:13" ht="15.75">
      <c r="A114" s="249">
        <v>2018</v>
      </c>
      <c r="B114" s="323"/>
      <c r="C114" s="267"/>
      <c r="D114" s="282"/>
      <c r="E114" s="282"/>
      <c r="F114" s="282"/>
      <c r="G114" s="257"/>
      <c r="H114" s="324"/>
      <c r="I114" s="258"/>
      <c r="J114" s="265"/>
      <c r="K114" s="267"/>
      <c r="L114" s="257"/>
      <c r="M114" s="325"/>
    </row>
    <row r="115" spans="1:13" ht="15.75">
      <c r="A115" s="249">
        <v>2019</v>
      </c>
      <c r="B115" s="323"/>
      <c r="C115" s="267"/>
      <c r="D115" s="282"/>
      <c r="E115" s="282"/>
      <c r="F115" s="282"/>
      <c r="G115" s="257"/>
      <c r="H115" s="324"/>
      <c r="I115" s="258"/>
      <c r="J115" s="265"/>
      <c r="K115" s="267"/>
      <c r="L115" s="257"/>
      <c r="M115" s="325"/>
    </row>
    <row r="116" spans="1:13" ht="16.5" thickBot="1">
      <c r="A116" s="268">
        <v>2020</v>
      </c>
      <c r="B116" s="326"/>
      <c r="C116" s="273"/>
      <c r="D116" s="327"/>
      <c r="E116" s="327"/>
      <c r="F116" s="327"/>
      <c r="G116" s="269"/>
      <c r="H116" s="328"/>
      <c r="I116" s="271"/>
      <c r="J116" s="272"/>
      <c r="K116" s="273"/>
      <c r="L116" s="269"/>
      <c r="M116" s="329"/>
    </row>
    <row r="117" spans="1:13" ht="16.5" thickTop="1">
      <c r="A117" s="274"/>
      <c r="B117" s="275"/>
      <c r="C117" s="275"/>
      <c r="D117" s="275"/>
      <c r="E117" s="275"/>
      <c r="F117" s="275"/>
      <c r="G117" s="225"/>
      <c r="H117" s="275"/>
      <c r="I117" s="275"/>
      <c r="J117" s="275"/>
      <c r="K117" s="275"/>
      <c r="L117" s="275"/>
      <c r="M117" s="225"/>
    </row>
    <row r="118" spans="1:13" ht="15.75">
      <c r="D118" s="277"/>
      <c r="E118" s="277"/>
      <c r="F118" s="277"/>
      <c r="H118" s="277"/>
      <c r="I118" s="277"/>
      <c r="J118" s="277"/>
      <c r="K118" s="277"/>
      <c r="L118" s="277"/>
    </row>
    <row r="119" spans="1:13">
      <c r="B119" s="357"/>
    </row>
    <row r="120" spans="1:13">
      <c r="A120" s="220" t="s">
        <v>114</v>
      </c>
      <c r="B120" s="172">
        <f t="shared" ref="B120:G120" si="0">(B110/B76)^(1/34)-1</f>
        <v>1.4016578196822671E-3</v>
      </c>
      <c r="C120" s="172">
        <f t="shared" si="0"/>
        <v>7.4381982123070678E-3</v>
      </c>
      <c r="D120" s="172">
        <f t="shared" si="0"/>
        <v>-7.7387551056495862E-4</v>
      </c>
      <c r="E120" s="172">
        <f t="shared" si="0"/>
        <v>-7.2720192404751582E-4</v>
      </c>
      <c r="F120" s="172">
        <f t="shared" si="0"/>
        <v>1.4143123937293778E-2</v>
      </c>
      <c r="G120" s="172">
        <f t="shared" si="0"/>
        <v>-1.4216396849021651E-3</v>
      </c>
      <c r="H120" s="172"/>
      <c r="I120" s="172"/>
      <c r="J120" s="172"/>
      <c r="K120" s="172"/>
      <c r="L120" s="172"/>
      <c r="M120" s="172"/>
    </row>
    <row r="121" spans="1:13">
      <c r="B121" s="172">
        <f t="shared" ref="B121:G121" si="1">(B110/B76)-1</f>
        <v>4.8775190530278234E-2</v>
      </c>
      <c r="C121" s="172">
        <f t="shared" si="1"/>
        <v>0.28654820498269507</v>
      </c>
      <c r="D121" s="172">
        <f t="shared" si="1"/>
        <v>-2.5978550619665586E-2</v>
      </c>
      <c r="E121" s="172">
        <f t="shared" si="1"/>
        <v>-2.4430484216758974E-2</v>
      </c>
      <c r="F121" s="172">
        <f t="shared" si="1"/>
        <v>0.61203517501383642</v>
      </c>
      <c r="G121" s="172">
        <f t="shared" si="1"/>
        <v>-4.7218940478368943E-2</v>
      </c>
    </row>
  </sheetData>
  <mergeCells count="3">
    <mergeCell ref="A4:M4"/>
    <mergeCell ref="B7:G7"/>
    <mergeCell ref="H7:M7"/>
  </mergeCells>
  <hyperlinks>
    <hyperlink ref="A1" location="Index!A1" display="Back to index" xr:uid="{10F7B16B-42B2-47DA-A84B-750B1B9D8437}"/>
  </hyperlinks>
  <pageMargins left="0.75" right="0.75" top="1" bottom="1" header="0.5" footer="0.5"/>
  <pageSetup paperSize="9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note</vt:lpstr>
      <vt:lpstr>TB2b</vt:lpstr>
      <vt:lpstr>TB2c</vt:lpstr>
      <vt:lpstr>TB2f</vt:lpstr>
      <vt:lpstr>TB2g</vt:lpstr>
      <vt:lpstr>TB2g(Details)</vt:lpstr>
      <vt:lpstr>TB5</vt:lpstr>
      <vt:lpstr>TB6</vt:lpstr>
      <vt:lpstr>TB7</vt:lpstr>
      <vt:lpstr>TB7b</vt:lpstr>
      <vt:lpstr>TB7c</vt:lpstr>
      <vt:lpstr>TB8</vt:lpstr>
      <vt:lpstr>TB9</vt:lpstr>
      <vt:lpstr>TB10</vt:lpstr>
      <vt:lpstr>TB11</vt:lpstr>
      <vt:lpstr>TB11b</vt:lpstr>
      <vt:lpstr>TB12</vt:lpstr>
      <vt:lpstr>TB13</vt:lpstr>
      <vt:lpstr>TB15</vt:lpstr>
      <vt:lpstr>Fiscal</vt:lpstr>
      <vt:lpstr>TD1</vt:lpstr>
      <vt:lpstr>TD2</vt:lpstr>
      <vt:lpstr>TD2b</vt:lpstr>
      <vt:lpstr>TD2c</vt:lpstr>
      <vt:lpstr>TD3</vt:lpstr>
      <vt:lpstr>PreTax</vt:lpstr>
      <vt:lpstr>TB1</vt:lpstr>
      <vt:lpstr>TB2</vt:lpstr>
      <vt:lpstr>TB3</vt:lpstr>
      <vt:lpstr>TD5</vt:lpstr>
      <vt:lpstr>TD6</vt:lpstr>
      <vt:lpstr>TD7</vt:lpstr>
      <vt:lpstr>TD8</vt:lpstr>
      <vt:lpstr>TD9</vt:lpstr>
      <vt:lpstr>TD10</vt:lpstr>
      <vt:lpstr>TD11</vt:lpstr>
      <vt:lpstr>TD12</vt:lpstr>
      <vt:lpstr>TD13</vt:lpstr>
    </vt:vector>
  </TitlesOfParts>
  <Company>Harvard Kennedy School of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Fisher-Post, Matthew</dc:creator>
  <cp:lastModifiedBy>Fisher-Post, Matthew</cp:lastModifiedBy>
  <dcterms:created xsi:type="dcterms:W3CDTF">2020-01-29T00:22:45Z</dcterms:created>
  <dcterms:modified xsi:type="dcterms:W3CDTF">2020-01-31T11:33:02Z</dcterms:modified>
</cp:coreProperties>
</file>